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lcaldiamanizales-my.sharepoint.com/personal/natalia_diaz_manizales_gov_co/Documents/Hacienda/2025/para publicar/"/>
    </mc:Choice>
  </mc:AlternateContent>
  <xr:revisionPtr revIDLastSave="46" documentId="11_D9AA28B02D07065A1ADE10C65E4511644DAAFE22" xr6:coauthVersionLast="47" xr6:coauthVersionMax="47" xr10:uidLastSave="{0ACDE56E-D91B-4BDB-94BF-8563B1C35907}"/>
  <bookViews>
    <workbookView xWindow="-108" yWindow="-108" windowWidth="23256" windowHeight="12456" firstSheet="1" activeTab="1" xr2:uid="{00000000-000D-0000-FFFF-FFFF00000000}"/>
  </bookViews>
  <sheets>
    <sheet name="otros" sheetId="1" state="hidden" r:id="rId1"/>
    <sheet name="GASTOS 2025" sheetId="2" r:id="rId2"/>
    <sheet name="RENTAS 2025" sheetId="3" r:id="rId3"/>
    <sheet name="POR SECRETARIAS" sheetId="4" r:id="rId4"/>
    <sheet name="PROGRAMAS" sheetId="5" r:id="rId5"/>
    <sheet name="PROGRAMAS, SUBPROGRAMAS" sheetId="7" r:id="rId6"/>
    <sheet name="POAI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'GASTOS 2025'!$A$1:$AG$856</definedName>
    <definedName name="_xlnm._FilterDatabase" localSheetId="0" hidden="1">otros!$A$1:$M$2958</definedName>
    <definedName name="_xlnm._FilterDatabase" localSheetId="6" hidden="1">POAI!$A$10:$AC$100</definedName>
    <definedName name="_xlnm._FilterDatabase" localSheetId="2" hidden="1">'RENTAS 2025'!$A$4:$L$202</definedName>
    <definedName name="CodSec">[1]Listas!$C$4:$C$21</definedName>
    <definedName name="ENLACE" localSheetId="6">#REF!</definedName>
    <definedName name="ENLACE" localSheetId="3">#REF!</definedName>
    <definedName name="ENLACE" localSheetId="5">#REF!</definedName>
    <definedName name="ENLACE">#REF!</definedName>
    <definedName name="ENLACE_GAS" localSheetId="6">'[2]GASTOS 2021'!$C$5:$C$65536</definedName>
    <definedName name="ENLACE_GAS" localSheetId="3">'[2]GASTOS 2021'!$C$5:$C$65536</definedName>
    <definedName name="ENLACE_GAS" localSheetId="4">'[2]GASTOS 2021'!$C$5:$C$65536</definedName>
    <definedName name="ENLACE_GAS" localSheetId="5">'[2]GASTOS 2021'!$C$5:$C$65536</definedName>
    <definedName name="ENLACE_GAS">'[3]GASTOS 2021'!$C$5:$C$65536</definedName>
    <definedName name="ENLACE_REN" localSheetId="6">'[2]RENTAS 2021'!$A$5:$A$65536</definedName>
    <definedName name="ENLACE_REN" localSheetId="3">'[2]RENTAS 2021'!$A$5:$A$65536</definedName>
    <definedName name="ENLACE_REN" localSheetId="4">'[2]RENTAS 2021'!$A$5:$A$65536</definedName>
    <definedName name="ENLACE_REN" localSheetId="5">'[2]RENTAS 2021'!$A$5:$A$65536</definedName>
    <definedName name="ENLACE_REN">'[3]RENTAS 2021'!$A$5:$A$65536</definedName>
    <definedName name="NIVEL2" localSheetId="6">#REF!</definedName>
    <definedName name="NIVEL2" localSheetId="3">#REF!</definedName>
    <definedName name="NIVEL2" localSheetId="5">#REF!</definedName>
    <definedName name="NIVEL2">#REF!</definedName>
    <definedName name="ODS">[1]Listas!$G$3:$G$19</definedName>
    <definedName name="PPTO_DEF" localSheetId="6">'[2]GASTOS 2021'!$U$5:$U$65536</definedName>
    <definedName name="PPTO_DEF" localSheetId="3">'[2]GASTOS 2021'!$U$5:$U$65536</definedName>
    <definedName name="PPTO_DEF" localSheetId="4">'[2]GASTOS 2021'!$U$5:$U$65536</definedName>
    <definedName name="PPTO_DEF" localSheetId="5">'[2]GASTOS 2021'!$U$5:$U$65536</definedName>
    <definedName name="PPTO_DEF">'[3]GASTOS 2021'!$U$5:$U$65536</definedName>
    <definedName name="PPTODEFR" localSheetId="6">'[2]RENTAS 2021'!$L$5:$L$65536</definedName>
    <definedName name="PPTODEFR" localSheetId="3">'[2]RENTAS 2021'!$L$5:$L$65536</definedName>
    <definedName name="PPTODEFR" localSheetId="4">'[2]RENTAS 2021'!$L$5:$L$65536</definedName>
    <definedName name="PPTODEFR" localSheetId="5">'[2]RENTAS 2021'!$L$5:$L$65536</definedName>
    <definedName name="PPTODEFR">'[3]RENTAS 2021'!$L$5:$L$65536</definedName>
    <definedName name="PROYECTO">'[4]GASTOS 2020'!$L$5:$L$65536</definedName>
    <definedName name="PTOTOTAL" localSheetId="6">#REF!</definedName>
    <definedName name="PTOTOTAL" localSheetId="3">#REF!</definedName>
    <definedName name="PTOTOTAL" localSheetId="5">#REF!</definedName>
    <definedName name="PTOTOTAL">#REF!</definedName>
    <definedName name="RECAUD" localSheetId="6">'[2]RENTAS 2021'!$M$5:$M$65536</definedName>
    <definedName name="RECAUD" localSheetId="3">'[2]RENTAS 2021'!$M$5:$M$65536</definedName>
    <definedName name="RECAUD" localSheetId="4">'[2]RENTAS 2021'!$M$5:$M$65536</definedName>
    <definedName name="RECAUD" localSheetId="5">'[2]RENTAS 2021'!$M$5:$M$65536</definedName>
    <definedName name="RECAUD">'[3]RENTAS 2021'!$M$5:$M$65536</definedName>
    <definedName name="Resultados">'[1]1_Metas_Resultados'!$D$4:$D$53</definedName>
    <definedName name="SEC" localSheetId="6">'[2]GASTOS 2021'!$E$5:$E$65536</definedName>
    <definedName name="SEC" localSheetId="3">'[2]GASTOS 2021'!$E$5:$E$65536</definedName>
    <definedName name="SEC" localSheetId="4">'[2]GASTOS 2021'!$E$5:$E$65536</definedName>
    <definedName name="SEC" localSheetId="5">'[2]GASTOS 2021'!$E$5:$E$65536</definedName>
    <definedName name="SEC">'[3]GASTOS 2021'!$E$5:$E$65536</definedName>
    <definedName name="Sector">[1]Listas!$B$4:$B$21</definedName>
    <definedName name="T_CDP" localSheetId="6">'[2]GASTOS 2021'!$V$5:$V$65536</definedName>
    <definedName name="T_CDP" localSheetId="3">'[2]GASTOS 2021'!$V$5:$V$65536</definedName>
    <definedName name="T_CDP" localSheetId="4">'[2]GASTOS 2021'!$V$5:$V$65536</definedName>
    <definedName name="T_CDP" localSheetId="5">'[2]GASTOS 2021'!$V$5:$V$65536</definedName>
    <definedName name="T_CDP">'[3]GASTOS 2021'!$V$5:$V$65536</definedName>
    <definedName name="T_GAS" localSheetId="6">'[2]GASTOS 2021'!$W$5:$W$65536</definedName>
    <definedName name="T_GAS" localSheetId="3">'[2]GASTOS 2021'!$W$5:$W$65536</definedName>
    <definedName name="T_GAS" localSheetId="4">'[2]GASTOS 2021'!$W$5:$W$65536</definedName>
    <definedName name="T_GAS" localSheetId="5">'[2]GASTOS 2021'!$W$5:$W$65536</definedName>
    <definedName name="T_GAS">'[3]GASTOS 2021'!$W$5:$W$65536</definedName>
    <definedName name="T_OBL" localSheetId="6">'[2]GASTOS 2021'!$X$5:$X$65536</definedName>
    <definedName name="T_OBL" localSheetId="3">'[2]GASTOS 2021'!$X$5:$X$65536</definedName>
    <definedName name="T_OBL" localSheetId="4">'[2]GASTOS 2021'!$X$5:$X$65536</definedName>
    <definedName name="T_OBL" localSheetId="5">'[2]GASTOS 2021'!$X$5:$X$65536</definedName>
    <definedName name="T_OBL">'[3]GASTOS 2021'!$X$5:$X$65536</definedName>
    <definedName name="T_PAG" localSheetId="6">'[2]GASTOS 2021'!$Y$5:$Y$65536</definedName>
    <definedName name="T_PAG" localSheetId="3">'[2]GASTOS 2021'!$Y$5:$Y$65536</definedName>
    <definedName name="T_PAG" localSheetId="4">'[2]GASTOS 2021'!$Y$5:$Y$65536</definedName>
    <definedName name="T_PAG" localSheetId="5">'[2]GASTOS 2021'!$Y$5:$Y$65536</definedName>
    <definedName name="T_PAG">'[3]GASTOS 2021'!$Y$5:$Y$65536</definedName>
    <definedName name="TCDP" localSheetId="6">#REF!</definedName>
    <definedName name="TCDP" localSheetId="3">#REF!</definedName>
    <definedName name="TCDP" localSheetId="5">#REF!</definedName>
    <definedName name="TCDP">#REF!</definedName>
    <definedName name="TCOM" localSheetId="6">#REF!</definedName>
    <definedName name="TCOM" localSheetId="3">#REF!</definedName>
    <definedName name="TCOM" localSheetId="5">#REF!</definedName>
    <definedName name="TCOM">#REF!</definedName>
    <definedName name="TIPO_GAS" localSheetId="6">'[2]GASTOS 2021'!$G$5:$G$65536</definedName>
    <definedName name="TIPO_GAS" localSheetId="3">'[2]GASTOS 2021'!$G$5:$G$65536</definedName>
    <definedName name="TIPO_GAS" localSheetId="4">'[2]GASTOS 2021'!$G$5:$G$65536</definedName>
    <definedName name="TIPO_GAS" localSheetId="5">'[2]GASTOS 2021'!$G$5:$G$65536</definedName>
    <definedName name="TIPO_GAS">'[3]GASTOS 2021'!$G$5:$G$65536</definedName>
    <definedName name="TipoMeta">[1]Listas!$K$3:$K$5</definedName>
    <definedName name="TOBL" localSheetId="6">#REF!</definedName>
    <definedName name="TOBL" localSheetId="3">#REF!</definedName>
    <definedName name="TOBL" localSheetId="5">#REF!</definedName>
    <definedName name="TOBL">#REF!</definedName>
    <definedName name="TPAG" localSheetId="6">#REF!</definedName>
    <definedName name="TPAG" localSheetId="3">#REF!</definedName>
    <definedName name="TPAG" localSheetId="5">#REF!</definedName>
    <definedName name="TPA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6" l="1"/>
  <c r="K21" i="6"/>
  <c r="AB11" i="6" l="1"/>
  <c r="M59" i="6"/>
  <c r="M67" i="6"/>
  <c r="K67" i="6"/>
  <c r="M57" i="6"/>
  <c r="M43" i="6"/>
  <c r="B216" i="7"/>
  <c r="B210" i="7"/>
  <c r="B207" i="7"/>
  <c r="B205" i="7"/>
  <c r="B201" i="7"/>
  <c r="B199" i="7"/>
  <c r="B195" i="7"/>
  <c r="B187" i="7"/>
  <c r="B185" i="7"/>
  <c r="B181" i="7"/>
  <c r="B179" i="7"/>
  <c r="B175" i="7"/>
  <c r="B172" i="7"/>
  <c r="B169" i="7"/>
  <c r="B165" i="7"/>
  <c r="B158" i="7"/>
  <c r="B154" i="7"/>
  <c r="A100" i="6"/>
  <c r="A58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7" i="6"/>
  <c r="A16" i="6"/>
  <c r="A15" i="6"/>
  <c r="A14" i="6"/>
  <c r="A13" i="6"/>
  <c r="A12" i="6"/>
  <c r="A11" i="6"/>
  <c r="B144" i="7"/>
  <c r="B138" i="7"/>
  <c r="B135" i="7"/>
  <c r="B133" i="7"/>
  <c r="B129" i="7"/>
  <c r="B127" i="7"/>
  <c r="B123" i="7"/>
  <c r="B115" i="7"/>
  <c r="B113" i="7"/>
  <c r="B109" i="7"/>
  <c r="B107" i="7"/>
  <c r="B103" i="7"/>
  <c r="B100" i="7"/>
  <c r="B97" i="7"/>
  <c r="B93" i="7"/>
  <c r="B86" i="7"/>
  <c r="B82" i="7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71" i="7"/>
  <c r="B65" i="7"/>
  <c r="B62" i="7"/>
  <c r="B60" i="7"/>
  <c r="B56" i="7"/>
  <c r="B54" i="7"/>
  <c r="B50" i="7"/>
  <c r="B42" i="7"/>
  <c r="B40" i="7"/>
  <c r="B36" i="7"/>
  <c r="B34" i="7"/>
  <c r="B30" i="7"/>
  <c r="B27" i="7"/>
  <c r="B24" i="7"/>
  <c r="B20" i="7"/>
  <c r="B13" i="7"/>
  <c r="B9" i="7"/>
  <c r="B74" i="6" l="1"/>
  <c r="A74" i="6" s="1"/>
  <c r="I35" i="5"/>
  <c r="S858" i="2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Z102" i="6" l="1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AA100" i="6"/>
  <c r="AA99" i="6"/>
  <c r="B99" i="6"/>
  <c r="A99" i="6" s="1"/>
  <c r="AA98" i="6"/>
  <c r="B98" i="6"/>
  <c r="A98" i="6" s="1"/>
  <c r="AA97" i="6"/>
  <c r="B97" i="6"/>
  <c r="A97" i="6" s="1"/>
  <c r="AA96" i="6"/>
  <c r="B96" i="6"/>
  <c r="A96" i="6" s="1"/>
  <c r="AA95" i="6"/>
  <c r="B95" i="6"/>
  <c r="A95" i="6" s="1"/>
  <c r="AA94" i="6"/>
  <c r="B94" i="6"/>
  <c r="A94" i="6" s="1"/>
  <c r="AA93" i="6"/>
  <c r="C93" i="6"/>
  <c r="B93" i="6"/>
  <c r="A93" i="6" s="1"/>
  <c r="AA92" i="6"/>
  <c r="B92" i="6"/>
  <c r="A92" i="6" s="1"/>
  <c r="AA91" i="6"/>
  <c r="B91" i="6"/>
  <c r="A91" i="6" s="1"/>
  <c r="AA90" i="6"/>
  <c r="B90" i="6"/>
  <c r="A90" i="6" s="1"/>
  <c r="AA89" i="6"/>
  <c r="B89" i="6"/>
  <c r="A89" i="6" s="1"/>
  <c r="AA88" i="6"/>
  <c r="B88" i="6"/>
  <c r="A88" i="6" s="1"/>
  <c r="AA87" i="6"/>
  <c r="B87" i="6"/>
  <c r="A87" i="6" s="1"/>
  <c r="AA86" i="6"/>
  <c r="B86" i="6"/>
  <c r="A86" i="6" s="1"/>
  <c r="AA85" i="6"/>
  <c r="B85" i="6"/>
  <c r="A85" i="6" s="1"/>
  <c r="AA84" i="6"/>
  <c r="B84" i="6"/>
  <c r="A84" i="6" s="1"/>
  <c r="AA83" i="6"/>
  <c r="B83" i="6"/>
  <c r="A83" i="6" s="1"/>
  <c r="AA82" i="6"/>
  <c r="B82" i="6"/>
  <c r="A82" i="6" s="1"/>
  <c r="AA81" i="6"/>
  <c r="B81" i="6"/>
  <c r="A81" i="6" s="1"/>
  <c r="AA80" i="6"/>
  <c r="B80" i="6"/>
  <c r="A80" i="6" s="1"/>
  <c r="AA79" i="6"/>
  <c r="B79" i="6"/>
  <c r="A79" i="6" s="1"/>
  <c r="AA78" i="6"/>
  <c r="B78" i="6"/>
  <c r="A78" i="6" s="1"/>
  <c r="AA77" i="6"/>
  <c r="B77" i="6"/>
  <c r="A77" i="6" s="1"/>
  <c r="AA76" i="6"/>
  <c r="B76" i="6"/>
  <c r="A76" i="6" s="1"/>
  <c r="AA75" i="6"/>
  <c r="B75" i="6"/>
  <c r="A75" i="6" s="1"/>
  <c r="AA74" i="6"/>
  <c r="AA73" i="6"/>
  <c r="B73" i="6"/>
  <c r="A73" i="6" s="1"/>
  <c r="AA72" i="6"/>
  <c r="B72" i="6"/>
  <c r="A72" i="6" s="1"/>
  <c r="AA71" i="6"/>
  <c r="B71" i="6"/>
  <c r="A71" i="6" s="1"/>
  <c r="AA70" i="6"/>
  <c r="B70" i="6"/>
  <c r="A70" i="6" s="1"/>
  <c r="AA69" i="6"/>
  <c r="B69" i="6"/>
  <c r="A69" i="6" s="1"/>
  <c r="AA68" i="6"/>
  <c r="B68" i="6"/>
  <c r="A68" i="6" s="1"/>
  <c r="AA67" i="6"/>
  <c r="B67" i="6"/>
  <c r="A67" i="6" s="1"/>
  <c r="AA66" i="6"/>
  <c r="B66" i="6"/>
  <c r="A66" i="6" s="1"/>
  <c r="AA65" i="6"/>
  <c r="B65" i="6"/>
  <c r="A65" i="6" s="1"/>
  <c r="AA64" i="6"/>
  <c r="B64" i="6"/>
  <c r="A64" i="6" s="1"/>
  <c r="AA63" i="6"/>
  <c r="B63" i="6"/>
  <c r="A63" i="6" s="1"/>
  <c r="AA62" i="6"/>
  <c r="B62" i="6"/>
  <c r="A62" i="6" s="1"/>
  <c r="AA61" i="6"/>
  <c r="B61" i="6"/>
  <c r="A61" i="6" s="1"/>
  <c r="AA60" i="6"/>
  <c r="B60" i="6"/>
  <c r="A60" i="6" s="1"/>
  <c r="AA59" i="6"/>
  <c r="B59" i="6"/>
  <c r="A59" i="6" s="1"/>
  <c r="AA58" i="6"/>
  <c r="AA57" i="6"/>
  <c r="B57" i="6"/>
  <c r="A57" i="6" s="1"/>
  <c r="AA56" i="6"/>
  <c r="B56" i="6"/>
  <c r="A56" i="6" s="1"/>
  <c r="AA55" i="6"/>
  <c r="B55" i="6"/>
  <c r="A55" i="6" s="1"/>
  <c r="AA54" i="6"/>
  <c r="B54" i="6"/>
  <c r="A54" i="6" s="1"/>
  <c r="AA53" i="6"/>
  <c r="B53" i="6"/>
  <c r="A53" i="6" s="1"/>
  <c r="AA52" i="6"/>
  <c r="B52" i="6"/>
  <c r="A52" i="6" s="1"/>
  <c r="AA51" i="6"/>
  <c r="B51" i="6"/>
  <c r="A51" i="6" s="1"/>
  <c r="AA50" i="6"/>
  <c r="B50" i="6"/>
  <c r="A50" i="6" s="1"/>
  <c r="AA49" i="6"/>
  <c r="B49" i="6"/>
  <c r="A49" i="6" s="1"/>
  <c r="AA48" i="6"/>
  <c r="B48" i="6"/>
  <c r="A48" i="6" s="1"/>
  <c r="AA47" i="6"/>
  <c r="B47" i="6"/>
  <c r="A47" i="6" s="1"/>
  <c r="AA46" i="6"/>
  <c r="B46" i="6"/>
  <c r="A46" i="6" s="1"/>
  <c r="AA45" i="6"/>
  <c r="B45" i="6"/>
  <c r="A45" i="6" s="1"/>
  <c r="AA44" i="6"/>
  <c r="B44" i="6"/>
  <c r="A44" i="6" s="1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B15" i="6"/>
  <c r="AA15" i="6"/>
  <c r="AB14" i="6"/>
  <c r="AA14" i="6"/>
  <c r="AB13" i="6"/>
  <c r="AA13" i="6"/>
  <c r="AB12" i="6"/>
  <c r="AA12" i="6"/>
  <c r="AA11" i="6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I8" i="5"/>
  <c r="D44" i="4" l="1" a="1"/>
  <c r="D44" i="4" s="1"/>
  <c r="C44" i="4" a="1"/>
  <c r="C44" i="4" s="1"/>
  <c r="C91" i="4" s="1"/>
  <c r="C37" i="4" a="1"/>
  <c r="C37" i="4" s="1"/>
  <c r="C84" i="4" s="1"/>
  <c r="D37" i="4" a="1"/>
  <c r="D37" i="4" s="1"/>
  <c r="F68" i="7"/>
  <c r="G57" i="7"/>
  <c r="H47" i="7"/>
  <c r="F38" i="7"/>
  <c r="G26" i="7"/>
  <c r="H17" i="7"/>
  <c r="F11" i="7"/>
  <c r="E69" i="7"/>
  <c r="E39" i="7"/>
  <c r="E11" i="7"/>
  <c r="D48" i="7"/>
  <c r="H67" i="7"/>
  <c r="F57" i="7"/>
  <c r="G47" i="7"/>
  <c r="H37" i="7"/>
  <c r="F26" i="7"/>
  <c r="G17" i="7"/>
  <c r="H8" i="7"/>
  <c r="E68" i="7"/>
  <c r="E38" i="7"/>
  <c r="E10" i="7"/>
  <c r="D47" i="7"/>
  <c r="D17" i="7"/>
  <c r="D46" i="7"/>
  <c r="G67" i="7"/>
  <c r="H55" i="7"/>
  <c r="F47" i="7"/>
  <c r="G37" i="7"/>
  <c r="H25" i="7"/>
  <c r="F17" i="7"/>
  <c r="G8" i="7"/>
  <c r="E67" i="7"/>
  <c r="E37" i="7"/>
  <c r="E8" i="7"/>
  <c r="F67" i="7"/>
  <c r="G55" i="7"/>
  <c r="H46" i="7"/>
  <c r="F37" i="7"/>
  <c r="G25" i="7"/>
  <c r="H16" i="7"/>
  <c r="F8" i="7"/>
  <c r="E66" i="7"/>
  <c r="E35" i="7"/>
  <c r="E7" i="7"/>
  <c r="D45" i="7"/>
  <c r="D15" i="7"/>
  <c r="E33" i="7"/>
  <c r="E6" i="7"/>
  <c r="D14" i="7"/>
  <c r="D12" i="7"/>
  <c r="H66" i="7"/>
  <c r="F55" i="7"/>
  <c r="F56" i="7" s="1"/>
  <c r="G46" i="7"/>
  <c r="H35" i="7"/>
  <c r="F25" i="7"/>
  <c r="G16" i="7"/>
  <c r="H7" i="7"/>
  <c r="E64" i="7"/>
  <c r="D44" i="7"/>
  <c r="D41" i="7"/>
  <c r="G66" i="7"/>
  <c r="H53" i="7"/>
  <c r="F46" i="7"/>
  <c r="G35" i="7"/>
  <c r="H19" i="7"/>
  <c r="F16" i="7"/>
  <c r="G7" i="7"/>
  <c r="E61" i="7"/>
  <c r="E32" i="7"/>
  <c r="D70" i="7"/>
  <c r="F66" i="7"/>
  <c r="G53" i="7"/>
  <c r="H45" i="7"/>
  <c r="F35" i="7"/>
  <c r="F36" i="7" s="1"/>
  <c r="G19" i="7"/>
  <c r="H15" i="7"/>
  <c r="F7" i="7"/>
  <c r="E59" i="7"/>
  <c r="E29" i="7"/>
  <c r="D69" i="7"/>
  <c r="D39" i="7"/>
  <c r="D11" i="7"/>
  <c r="D38" i="7"/>
  <c r="G23" i="7"/>
  <c r="H64" i="7"/>
  <c r="F53" i="7"/>
  <c r="G45" i="7"/>
  <c r="H33" i="7"/>
  <c r="F19" i="7"/>
  <c r="G15" i="7"/>
  <c r="H6" i="7"/>
  <c r="E58" i="7"/>
  <c r="E28" i="7"/>
  <c r="D68" i="7"/>
  <c r="D10" i="7"/>
  <c r="D7" i="7"/>
  <c r="G64" i="7"/>
  <c r="H52" i="7"/>
  <c r="F45" i="7"/>
  <c r="G33" i="7"/>
  <c r="H23" i="7"/>
  <c r="F15" i="7"/>
  <c r="G6" i="7"/>
  <c r="E57" i="7"/>
  <c r="E26" i="7"/>
  <c r="D67" i="7"/>
  <c r="D37" i="7"/>
  <c r="D8" i="7"/>
  <c r="H44" i="7"/>
  <c r="F33" i="7"/>
  <c r="D35" i="7"/>
  <c r="F64" i="7"/>
  <c r="F65" i="7" s="1"/>
  <c r="G52" i="7"/>
  <c r="H61" i="7"/>
  <c r="F52" i="7"/>
  <c r="G44" i="7"/>
  <c r="H32" i="7"/>
  <c r="F23" i="7"/>
  <c r="G14" i="7"/>
  <c r="E53" i="7"/>
  <c r="E23" i="7"/>
  <c r="D64" i="7"/>
  <c r="D33" i="7"/>
  <c r="D6" i="7"/>
  <c r="H14" i="7"/>
  <c r="G61" i="7"/>
  <c r="H51" i="7"/>
  <c r="F44" i="7"/>
  <c r="G32" i="7"/>
  <c r="H22" i="7"/>
  <c r="F14" i="7"/>
  <c r="E52" i="7"/>
  <c r="E22" i="7"/>
  <c r="D61" i="7"/>
  <c r="D32" i="7"/>
  <c r="E21" i="7"/>
  <c r="D29" i="7"/>
  <c r="G29" i="7"/>
  <c r="F10" i="7"/>
  <c r="D57" i="7"/>
  <c r="E70" i="7"/>
  <c r="D16" i="7"/>
  <c r="H70" i="7"/>
  <c r="F61" i="7"/>
  <c r="F62" i="7" s="1"/>
  <c r="G51" i="7"/>
  <c r="H41" i="7"/>
  <c r="F32" i="7"/>
  <c r="G22" i="7"/>
  <c r="H10" i="7"/>
  <c r="E51" i="7"/>
  <c r="D59" i="7"/>
  <c r="F41" i="7"/>
  <c r="F42" i="7" s="1"/>
  <c r="E48" i="7"/>
  <c r="G11" i="7"/>
  <c r="E55" i="7"/>
  <c r="G70" i="7"/>
  <c r="H59" i="7"/>
  <c r="F51" i="7"/>
  <c r="G41" i="7"/>
  <c r="H29" i="7"/>
  <c r="F22" i="7"/>
  <c r="G10" i="7"/>
  <c r="E49" i="7"/>
  <c r="E19" i="7"/>
  <c r="D58" i="7"/>
  <c r="D28" i="7"/>
  <c r="G59" i="7"/>
  <c r="H49" i="7"/>
  <c r="H21" i="7"/>
  <c r="E18" i="7"/>
  <c r="D26" i="7"/>
  <c r="E12" i="7"/>
  <c r="E25" i="7"/>
  <c r="F70" i="7"/>
  <c r="H69" i="7"/>
  <c r="F59" i="7"/>
  <c r="G49" i="7"/>
  <c r="H39" i="7"/>
  <c r="F29" i="7"/>
  <c r="G21" i="7"/>
  <c r="H12" i="7"/>
  <c r="E47" i="7"/>
  <c r="E17" i="7"/>
  <c r="D55" i="7"/>
  <c r="D25" i="7"/>
  <c r="D19" i="7"/>
  <c r="D66" i="7"/>
  <c r="G69" i="7"/>
  <c r="H58" i="7"/>
  <c r="F49" i="7"/>
  <c r="G39" i="7"/>
  <c r="H28" i="7"/>
  <c r="F21" i="7"/>
  <c r="G12" i="7"/>
  <c r="E46" i="7"/>
  <c r="E16" i="7"/>
  <c r="D53" i="7"/>
  <c r="D23" i="7"/>
  <c r="G38" i="7"/>
  <c r="F18" i="7"/>
  <c r="D18" i="7"/>
  <c r="F69" i="7"/>
  <c r="G58" i="7"/>
  <c r="H48" i="7"/>
  <c r="F39" i="7"/>
  <c r="G28" i="7"/>
  <c r="H18" i="7"/>
  <c r="F12" i="7"/>
  <c r="E45" i="7"/>
  <c r="E15" i="7"/>
  <c r="D52" i="7"/>
  <c r="D22" i="7"/>
  <c r="G18" i="7"/>
  <c r="E44" i="7"/>
  <c r="D51" i="7"/>
  <c r="H57" i="7"/>
  <c r="H26" i="7"/>
  <c r="E41" i="7"/>
  <c r="F6" i="7"/>
  <c r="H68" i="7"/>
  <c r="F58" i="7"/>
  <c r="G48" i="7"/>
  <c r="H38" i="7"/>
  <c r="F28" i="7"/>
  <c r="H11" i="7"/>
  <c r="E14" i="7"/>
  <c r="D21" i="7"/>
  <c r="F48" i="7"/>
  <c r="D49" i="7"/>
  <c r="G68" i="7"/>
  <c r="C52" i="5"/>
  <c r="C47" i="5"/>
  <c r="C42" i="5"/>
  <c r="C37" i="5"/>
  <c r="C33" i="5"/>
  <c r="C38" i="5"/>
  <c r="C46" i="5"/>
  <c r="C41" i="5"/>
  <c r="C36" i="5"/>
  <c r="C34" i="5"/>
  <c r="C49" i="5"/>
  <c r="C45" i="5"/>
  <c r="C40" i="5"/>
  <c r="C35" i="5"/>
  <c r="C48" i="5"/>
  <c r="C43" i="5"/>
  <c r="G52" i="5"/>
  <c r="G47" i="5"/>
  <c r="G42" i="5"/>
  <c r="G37" i="5"/>
  <c r="G33" i="5"/>
  <c r="F48" i="5"/>
  <c r="F43" i="5"/>
  <c r="F38" i="5"/>
  <c r="F34" i="5"/>
  <c r="D49" i="5"/>
  <c r="D45" i="5"/>
  <c r="D40" i="5"/>
  <c r="D35" i="5"/>
  <c r="C51" i="5"/>
  <c r="G51" i="5"/>
  <c r="G46" i="5"/>
  <c r="G41" i="5"/>
  <c r="G36" i="5"/>
  <c r="F52" i="5"/>
  <c r="F47" i="5"/>
  <c r="F42" i="5"/>
  <c r="F37" i="5"/>
  <c r="F33" i="5"/>
  <c r="D48" i="5"/>
  <c r="D43" i="5"/>
  <c r="D38" i="5"/>
  <c r="D34" i="5"/>
  <c r="G49" i="5"/>
  <c r="G45" i="5"/>
  <c r="G40" i="5"/>
  <c r="G35" i="5"/>
  <c r="F51" i="5"/>
  <c r="F46" i="5"/>
  <c r="F41" i="5"/>
  <c r="F36" i="5"/>
  <c r="D52" i="5"/>
  <c r="D47" i="5"/>
  <c r="D42" i="5"/>
  <c r="D37" i="5"/>
  <c r="D33" i="5"/>
  <c r="G48" i="5"/>
  <c r="G43" i="5"/>
  <c r="G38" i="5"/>
  <c r="G34" i="5"/>
  <c r="F49" i="5"/>
  <c r="F45" i="5"/>
  <c r="F40" i="5"/>
  <c r="F35" i="5"/>
  <c r="D51" i="5"/>
  <c r="D46" i="5"/>
  <c r="D41" i="5"/>
  <c r="D36" i="5"/>
  <c r="D30" i="4"/>
  <c r="C30" i="4"/>
  <c r="C29" i="4"/>
  <c r="C76" i="4" s="1"/>
  <c r="C34" i="4"/>
  <c r="C81" i="4" s="1"/>
  <c r="E48" i="4"/>
  <c r="F47" i="4"/>
  <c r="G45" i="4"/>
  <c r="G92" i="4" s="1"/>
  <c r="C45" i="4"/>
  <c r="C92" i="4" s="1"/>
  <c r="D43" i="4"/>
  <c r="E42" i="4"/>
  <c r="F41" i="4"/>
  <c r="F88" i="4" s="1"/>
  <c r="G40" i="4"/>
  <c r="G87" i="4" s="1"/>
  <c r="C40" i="4"/>
  <c r="C87" i="4" s="1"/>
  <c r="D39" i="4"/>
  <c r="E38" i="4"/>
  <c r="F37" i="4"/>
  <c r="F84" i="4" s="1"/>
  <c r="F36" i="4"/>
  <c r="F83" i="4" s="1"/>
  <c r="G35" i="4"/>
  <c r="G82" i="4" s="1"/>
  <c r="C35" i="4"/>
  <c r="C82" i="4" s="1"/>
  <c r="D34" i="4"/>
  <c r="E33" i="4"/>
  <c r="F32" i="4"/>
  <c r="F79" i="4" s="1"/>
  <c r="G31" i="4"/>
  <c r="G78" i="4" s="1"/>
  <c r="C31" i="4"/>
  <c r="C78" i="4" s="1"/>
  <c r="E29" i="4"/>
  <c r="F30" i="4"/>
  <c r="F77" i="4" s="1"/>
  <c r="G37" i="4"/>
  <c r="G84" i="4" s="1"/>
  <c r="D35" i="4"/>
  <c r="C32" i="4"/>
  <c r="C79" i="4" s="1"/>
  <c r="D48" i="4"/>
  <c r="E47" i="4"/>
  <c r="F45" i="4"/>
  <c r="F92" i="4" s="1"/>
  <c r="G44" i="4"/>
  <c r="G91" i="4" s="1"/>
  <c r="G43" i="4"/>
  <c r="G90" i="4" s="1"/>
  <c r="C43" i="4"/>
  <c r="C90" i="4" s="1"/>
  <c r="D42" i="4"/>
  <c r="E41" i="4"/>
  <c r="F40" i="4"/>
  <c r="F87" i="4" s="1"/>
  <c r="G39" i="4"/>
  <c r="G86" i="4" s="1"/>
  <c r="C39" i="4"/>
  <c r="C86" i="4" s="1"/>
  <c r="D38" i="4"/>
  <c r="E37" i="4"/>
  <c r="E36" i="4"/>
  <c r="F35" i="4"/>
  <c r="F82" i="4" s="1"/>
  <c r="G34" i="4"/>
  <c r="G81" i="4" s="1"/>
  <c r="D33" i="4"/>
  <c r="E32" i="4"/>
  <c r="F31" i="4"/>
  <c r="F78" i="4" s="1"/>
  <c r="G30" i="4"/>
  <c r="G77" i="4" s="1"/>
  <c r="D29" i="4"/>
  <c r="G29" i="4"/>
  <c r="G76" i="4" s="1"/>
  <c r="E39" i="4"/>
  <c r="C36" i="4"/>
  <c r="F33" i="4"/>
  <c r="F80" i="4" s="1"/>
  <c r="D31" i="4"/>
  <c r="G48" i="4"/>
  <c r="C48" i="4"/>
  <c r="D47" i="4"/>
  <c r="E45" i="4"/>
  <c r="F44" i="4"/>
  <c r="F91" i="4" s="1"/>
  <c r="F43" i="4"/>
  <c r="F90" i="4" s="1"/>
  <c r="G42" i="4"/>
  <c r="G89" i="4" s="1"/>
  <c r="C42" i="4"/>
  <c r="C89" i="4" s="1"/>
  <c r="D41" i="4"/>
  <c r="E40" i="4"/>
  <c r="F39" i="4"/>
  <c r="F86" i="4" s="1"/>
  <c r="G38" i="4"/>
  <c r="G85" i="4" s="1"/>
  <c r="C38" i="4"/>
  <c r="C85" i="4" s="1"/>
  <c r="D36" i="4"/>
  <c r="E35" i="4"/>
  <c r="F34" i="4"/>
  <c r="F81" i="4" s="1"/>
  <c r="G33" i="4"/>
  <c r="G80" i="4" s="1"/>
  <c r="C33" i="4"/>
  <c r="C80" i="4" s="1"/>
  <c r="D32" i="4"/>
  <c r="E31" i="4"/>
  <c r="D40" i="4"/>
  <c r="G36" i="4"/>
  <c r="G83" i="4" s="1"/>
  <c r="E34" i="4"/>
  <c r="E30" i="4"/>
  <c r="F48" i="4"/>
  <c r="G47" i="4"/>
  <c r="C47" i="4"/>
  <c r="D45" i="4"/>
  <c r="E44" i="4"/>
  <c r="E43" i="4"/>
  <c r="F42" i="4"/>
  <c r="F89" i="4" s="1"/>
  <c r="G41" i="4"/>
  <c r="G88" i="4" s="1"/>
  <c r="C41" i="4"/>
  <c r="F38" i="4"/>
  <c r="F85" i="4" s="1"/>
  <c r="G32" i="4"/>
  <c r="G79" i="4" s="1"/>
  <c r="F29" i="4"/>
  <c r="F71" i="4"/>
  <c r="H54" i="4"/>
  <c r="H58" i="4"/>
  <c r="H66" i="4"/>
  <c r="H70" i="4"/>
  <c r="H65" i="4"/>
  <c r="H57" i="4"/>
  <c r="H56" i="4"/>
  <c r="H61" i="4"/>
  <c r="H62" i="4"/>
  <c r="H68" i="4"/>
  <c r="H59" i="4"/>
  <c r="H63" i="4"/>
  <c r="H67" i="4"/>
  <c r="D71" i="4"/>
  <c r="C71" i="4"/>
  <c r="AA102" i="6"/>
  <c r="G25" i="5"/>
  <c r="C13" i="5"/>
  <c r="D7" i="5"/>
  <c r="D21" i="5"/>
  <c r="E15" i="5"/>
  <c r="E25" i="5"/>
  <c r="F8" i="5"/>
  <c r="F13" i="5"/>
  <c r="F18" i="5"/>
  <c r="F22" i="5"/>
  <c r="G7" i="5"/>
  <c r="G11" i="5"/>
  <c r="G16" i="5"/>
  <c r="G21" i="5"/>
  <c r="C18" i="5"/>
  <c r="D11" i="5"/>
  <c r="E6" i="5"/>
  <c r="E20" i="5"/>
  <c r="C9" i="5"/>
  <c r="C14" i="5"/>
  <c r="C19" i="5"/>
  <c r="C24" i="5"/>
  <c r="D8" i="5"/>
  <c r="D13" i="5"/>
  <c r="D18" i="5"/>
  <c r="D22" i="5"/>
  <c r="E7" i="5"/>
  <c r="E11" i="5"/>
  <c r="E16" i="5"/>
  <c r="E21" i="5"/>
  <c r="F9" i="5"/>
  <c r="F14" i="5"/>
  <c r="F19" i="5"/>
  <c r="F24" i="5"/>
  <c r="G8" i="5"/>
  <c r="G13" i="5"/>
  <c r="G18" i="5"/>
  <c r="G22" i="5"/>
  <c r="C8" i="5"/>
  <c r="C22" i="5"/>
  <c r="D16" i="5"/>
  <c r="E10" i="5"/>
  <c r="C6" i="5"/>
  <c r="C10" i="5"/>
  <c r="C15" i="5"/>
  <c r="C20" i="5"/>
  <c r="C25" i="5"/>
  <c r="D9" i="5"/>
  <c r="D14" i="5"/>
  <c r="D19" i="5"/>
  <c r="D24" i="5"/>
  <c r="E8" i="5"/>
  <c r="E13" i="5"/>
  <c r="E18" i="5"/>
  <c r="E22" i="5"/>
  <c r="F6" i="5"/>
  <c r="F10" i="5"/>
  <c r="F15" i="5"/>
  <c r="F20" i="5"/>
  <c r="F25" i="5"/>
  <c r="G9" i="5"/>
  <c r="G14" i="5"/>
  <c r="G19" i="5"/>
  <c r="G24" i="5"/>
  <c r="C7" i="5"/>
  <c r="C11" i="5"/>
  <c r="C16" i="5"/>
  <c r="C21" i="5"/>
  <c r="D6" i="5"/>
  <c r="D10" i="5"/>
  <c r="D15" i="5"/>
  <c r="D20" i="5"/>
  <c r="D25" i="5"/>
  <c r="E9" i="5"/>
  <c r="E14" i="5"/>
  <c r="E19" i="5"/>
  <c r="E24" i="5"/>
  <c r="F7" i="5"/>
  <c r="F11" i="5"/>
  <c r="F16" i="5"/>
  <c r="F21" i="5"/>
  <c r="G6" i="5"/>
  <c r="G10" i="5"/>
  <c r="G15" i="5"/>
  <c r="G20" i="5"/>
  <c r="E8" i="4"/>
  <c r="F17" i="4"/>
  <c r="D17" i="4"/>
  <c r="E16" i="4"/>
  <c r="F13" i="4"/>
  <c r="D23" i="4"/>
  <c r="D6" i="4"/>
  <c r="D10" i="4"/>
  <c r="D14" i="4"/>
  <c r="D18" i="4"/>
  <c r="E5" i="4"/>
  <c r="E9" i="4"/>
  <c r="E13" i="4"/>
  <c r="E17" i="4"/>
  <c r="E22" i="4"/>
  <c r="F6" i="4"/>
  <c r="F10" i="4"/>
  <c r="F14" i="4"/>
  <c r="F18" i="4"/>
  <c r="F23" i="4"/>
  <c r="G7" i="4"/>
  <c r="G11" i="4"/>
  <c r="G15" i="4"/>
  <c r="G19" i="4"/>
  <c r="D13" i="4"/>
  <c r="E12" i="4"/>
  <c r="F9" i="4"/>
  <c r="C10" i="4"/>
  <c r="D7" i="4"/>
  <c r="D11" i="4"/>
  <c r="D15" i="4"/>
  <c r="D19" i="4"/>
  <c r="E6" i="4"/>
  <c r="E10" i="4"/>
  <c r="E14" i="4"/>
  <c r="E18" i="4"/>
  <c r="E23" i="4"/>
  <c r="F7" i="4"/>
  <c r="F11" i="4"/>
  <c r="F15" i="4"/>
  <c r="F19" i="4"/>
  <c r="G4" i="4"/>
  <c r="G8" i="4"/>
  <c r="G12" i="4"/>
  <c r="G16" i="4"/>
  <c r="G20" i="4"/>
  <c r="D5" i="4"/>
  <c r="E4" i="4"/>
  <c r="E20" i="4"/>
  <c r="D4" i="4"/>
  <c r="D8" i="4"/>
  <c r="D12" i="4"/>
  <c r="D16" i="4"/>
  <c r="D20" i="4"/>
  <c r="E7" i="4"/>
  <c r="E11" i="4"/>
  <c r="E15" i="4"/>
  <c r="E19" i="4"/>
  <c r="F4" i="4"/>
  <c r="F8" i="4"/>
  <c r="F12" i="4"/>
  <c r="F16" i="4"/>
  <c r="F20" i="4"/>
  <c r="G5" i="4"/>
  <c r="G9" i="4"/>
  <c r="G13" i="4"/>
  <c r="G17" i="4"/>
  <c r="G22" i="4"/>
  <c r="D9" i="4"/>
  <c r="F5" i="4"/>
  <c r="F22" i="4"/>
  <c r="G6" i="4"/>
  <c r="G10" i="4"/>
  <c r="G14" i="4"/>
  <c r="G18" i="4"/>
  <c r="G23" i="4"/>
  <c r="C11" i="4"/>
  <c r="C19" i="4"/>
  <c r="C4" i="4"/>
  <c r="C8" i="4"/>
  <c r="C12" i="4"/>
  <c r="C16" i="4"/>
  <c r="C20" i="4"/>
  <c r="C7" i="4"/>
  <c r="C15" i="4"/>
  <c r="C5" i="4"/>
  <c r="C9" i="4"/>
  <c r="C13" i="4"/>
  <c r="C17" i="4"/>
  <c r="C22" i="4"/>
  <c r="D22" i="4"/>
  <c r="C6" i="4"/>
  <c r="C14" i="4"/>
  <c r="C18" i="4"/>
  <c r="C23" i="4"/>
  <c r="C63" i="5" l="1"/>
  <c r="C76" i="5"/>
  <c r="D85" i="4"/>
  <c r="H85" i="4" s="1"/>
  <c r="D79" i="4"/>
  <c r="H79" i="4" s="1"/>
  <c r="F34" i="7"/>
  <c r="C69" i="5"/>
  <c r="G69" i="5"/>
  <c r="C73" i="5"/>
  <c r="C60" i="5"/>
  <c r="F70" i="5"/>
  <c r="C75" i="5"/>
  <c r="C79" i="5"/>
  <c r="D76" i="4"/>
  <c r="H18" i="5"/>
  <c r="J18" i="5" s="1"/>
  <c r="F9" i="7"/>
  <c r="F27" i="7"/>
  <c r="D83" i="4"/>
  <c r="F24" i="7"/>
  <c r="D80" i="4"/>
  <c r="H80" i="4" s="1"/>
  <c r="D92" i="4"/>
  <c r="H92" i="4" s="1"/>
  <c r="G24" i="7"/>
  <c r="I57" i="7"/>
  <c r="D60" i="7"/>
  <c r="I69" i="7"/>
  <c r="I41" i="7"/>
  <c r="D42" i="7"/>
  <c r="F30" i="7"/>
  <c r="G42" i="7"/>
  <c r="F13" i="7"/>
  <c r="G20" i="7"/>
  <c r="I44" i="7"/>
  <c r="D50" i="7"/>
  <c r="G27" i="7"/>
  <c r="E42" i="7"/>
  <c r="I23" i="7"/>
  <c r="F54" i="7"/>
  <c r="E65" i="7"/>
  <c r="F40" i="7"/>
  <c r="I53" i="7"/>
  <c r="I29" i="7"/>
  <c r="H34" i="7"/>
  <c r="G65" i="7"/>
  <c r="H60" i="7"/>
  <c r="E24" i="7"/>
  <c r="G50" i="7"/>
  <c r="I7" i="7"/>
  <c r="G56" i="7"/>
  <c r="I51" i="7"/>
  <c r="D54" i="7"/>
  <c r="E56" i="7"/>
  <c r="I32" i="7"/>
  <c r="D34" i="7"/>
  <c r="I10" i="7"/>
  <c r="D13" i="7"/>
  <c r="H40" i="7"/>
  <c r="E50" i="7"/>
  <c r="D62" i="7"/>
  <c r="I61" i="7"/>
  <c r="H62" i="7"/>
  <c r="I68" i="7"/>
  <c r="H36" i="7"/>
  <c r="E27" i="7"/>
  <c r="E30" i="7"/>
  <c r="E40" i="7"/>
  <c r="F60" i="7"/>
  <c r="I22" i="7"/>
  <c r="H30" i="7"/>
  <c r="I52" i="7"/>
  <c r="I26" i="7"/>
  <c r="I59" i="7"/>
  <c r="F20" i="7"/>
  <c r="I35" i="7"/>
  <c r="D36" i="7"/>
  <c r="H9" i="7"/>
  <c r="F71" i="7"/>
  <c r="F63" i="7" s="1"/>
  <c r="H71" i="7"/>
  <c r="I48" i="7"/>
  <c r="E54" i="7"/>
  <c r="I70" i="7"/>
  <c r="I12" i="7"/>
  <c r="I49" i="7"/>
  <c r="H24" i="7"/>
  <c r="H13" i="7"/>
  <c r="G34" i="7"/>
  <c r="H50" i="7"/>
  <c r="E34" i="7"/>
  <c r="I14" i="7"/>
  <c r="D20" i="7"/>
  <c r="H27" i="7"/>
  <c r="F50" i="7"/>
  <c r="I8" i="7"/>
  <c r="E62" i="7"/>
  <c r="E9" i="7"/>
  <c r="G40" i="7"/>
  <c r="I21" i="7"/>
  <c r="D24" i="7"/>
  <c r="I66" i="7"/>
  <c r="D71" i="7"/>
  <c r="H54" i="7"/>
  <c r="I37" i="7"/>
  <c r="D40" i="7"/>
  <c r="E20" i="7"/>
  <c r="G30" i="7"/>
  <c r="I19" i="7"/>
  <c r="I28" i="7"/>
  <c r="D30" i="7"/>
  <c r="H42" i="7"/>
  <c r="G62" i="7"/>
  <c r="I67" i="7"/>
  <c r="I15" i="7"/>
  <c r="H56" i="7"/>
  <c r="D27" i="7"/>
  <c r="I25" i="7"/>
  <c r="I58" i="7"/>
  <c r="G54" i="7"/>
  <c r="H20" i="7"/>
  <c r="H65" i="7"/>
  <c r="I45" i="7"/>
  <c r="I55" i="7"/>
  <c r="D56" i="7"/>
  <c r="I6" i="7"/>
  <c r="D9" i="7"/>
  <c r="E60" i="7"/>
  <c r="G36" i="7"/>
  <c r="I46" i="7"/>
  <c r="I33" i="7"/>
  <c r="G9" i="7"/>
  <c r="I38" i="7"/>
  <c r="E36" i="7"/>
  <c r="I17" i="7"/>
  <c r="D89" i="4"/>
  <c r="H89" i="4" s="1"/>
  <c r="G13" i="7"/>
  <c r="I16" i="7"/>
  <c r="I64" i="7"/>
  <c r="D65" i="7"/>
  <c r="I11" i="7"/>
  <c r="E71" i="7"/>
  <c r="I47" i="7"/>
  <c r="G60" i="7"/>
  <c r="I18" i="7"/>
  <c r="I39" i="7"/>
  <c r="G71" i="7"/>
  <c r="E13" i="7"/>
  <c r="G60" i="5"/>
  <c r="C67" i="5"/>
  <c r="G79" i="5"/>
  <c r="F61" i="5"/>
  <c r="C50" i="5"/>
  <c r="G78" i="5"/>
  <c r="D60" i="5"/>
  <c r="F79" i="5"/>
  <c r="F60" i="5"/>
  <c r="G64" i="5"/>
  <c r="F65" i="5"/>
  <c r="C70" i="5"/>
  <c r="G73" i="5"/>
  <c r="C62" i="5"/>
  <c r="G68" i="5"/>
  <c r="F69" i="5"/>
  <c r="D70" i="5"/>
  <c r="F67" i="5"/>
  <c r="G62" i="5"/>
  <c r="F63" i="5"/>
  <c r="G65" i="5"/>
  <c r="D64" i="5"/>
  <c r="F76" i="5"/>
  <c r="C65" i="5"/>
  <c r="C74" i="5"/>
  <c r="C78" i="5"/>
  <c r="G74" i="5"/>
  <c r="F75" i="5"/>
  <c r="C61" i="5"/>
  <c r="G63" i="5"/>
  <c r="F64" i="5"/>
  <c r="G70" i="5"/>
  <c r="F72" i="5"/>
  <c r="E79" i="7"/>
  <c r="E151" i="7" s="1"/>
  <c r="H112" i="7"/>
  <c r="H184" i="7" s="1"/>
  <c r="H79" i="7"/>
  <c r="H151" i="7" s="1"/>
  <c r="D128" i="7"/>
  <c r="D200" i="7" s="1"/>
  <c r="H126" i="7"/>
  <c r="H198" i="7" s="1"/>
  <c r="H91" i="7"/>
  <c r="H163" i="7" s="1"/>
  <c r="E105" i="7"/>
  <c r="E177" i="7" s="1"/>
  <c r="D105" i="7"/>
  <c r="D177" i="7" s="1"/>
  <c r="H124" i="7"/>
  <c r="H196" i="7" s="1"/>
  <c r="H89" i="7"/>
  <c r="H161" i="7" s="1"/>
  <c r="E111" i="7"/>
  <c r="E183" i="7" s="1"/>
  <c r="D98" i="7"/>
  <c r="D170" i="7" s="1"/>
  <c r="D89" i="7"/>
  <c r="D161" i="7" s="1"/>
  <c r="D112" i="7"/>
  <c r="D184" i="7" s="1"/>
  <c r="D137" i="7"/>
  <c r="D138" i="7" s="1"/>
  <c r="E94" i="7"/>
  <c r="E166" i="7" s="1"/>
  <c r="E119" i="7"/>
  <c r="E191" i="7" s="1"/>
  <c r="E142" i="7"/>
  <c r="E214" i="7" s="1"/>
  <c r="G88" i="7"/>
  <c r="G160" i="7" s="1"/>
  <c r="G98" i="7"/>
  <c r="G170" i="7" s="1"/>
  <c r="G111" i="7"/>
  <c r="G183" i="7" s="1"/>
  <c r="G122" i="7"/>
  <c r="G194" i="7" s="1"/>
  <c r="G134" i="7"/>
  <c r="G135" i="7" s="1"/>
  <c r="D80" i="7"/>
  <c r="D152" i="7" s="1"/>
  <c r="D101" i="7"/>
  <c r="D173" i="7" s="1"/>
  <c r="D125" i="7"/>
  <c r="D197" i="7" s="1"/>
  <c r="E80" i="7"/>
  <c r="E152" i="7" s="1"/>
  <c r="E101" i="7"/>
  <c r="E173" i="7" s="1"/>
  <c r="E125" i="7"/>
  <c r="E197" i="7" s="1"/>
  <c r="H80" i="7"/>
  <c r="H152" i="7" s="1"/>
  <c r="H90" i="7"/>
  <c r="H162" i="7" s="1"/>
  <c r="H101" i="7"/>
  <c r="H173" i="7" s="1"/>
  <c r="H114" i="7"/>
  <c r="H115" i="7" s="1"/>
  <c r="H125" i="7"/>
  <c r="H197" i="7" s="1"/>
  <c r="H139" i="7"/>
  <c r="H211" i="7" s="1"/>
  <c r="D87" i="7"/>
  <c r="D159" i="7" s="1"/>
  <c r="D110" i="7"/>
  <c r="D182" i="7" s="1"/>
  <c r="D132" i="7"/>
  <c r="D204" i="7" s="1"/>
  <c r="E91" i="7"/>
  <c r="E163" i="7" s="1"/>
  <c r="E117" i="7"/>
  <c r="E189" i="7" s="1"/>
  <c r="E140" i="7"/>
  <c r="E212" i="7" s="1"/>
  <c r="G87" i="7"/>
  <c r="G159" i="7" s="1"/>
  <c r="G96" i="7"/>
  <c r="G168" i="7" s="1"/>
  <c r="G110" i="7"/>
  <c r="G182" i="7" s="1"/>
  <c r="G121" i="7"/>
  <c r="G193" i="7" s="1"/>
  <c r="G132" i="7"/>
  <c r="G204" i="7" s="1"/>
  <c r="D92" i="7"/>
  <c r="D164" i="7" s="1"/>
  <c r="D141" i="7"/>
  <c r="D213" i="7" s="1"/>
  <c r="H142" i="7"/>
  <c r="H214" i="7" s="1"/>
  <c r="E141" i="7"/>
  <c r="E213" i="7" s="1"/>
  <c r="D79" i="7"/>
  <c r="D151" i="7" s="1"/>
  <c r="D124" i="7"/>
  <c r="D196" i="7" s="1"/>
  <c r="E85" i="7"/>
  <c r="E157" i="7" s="1"/>
  <c r="E106" i="7"/>
  <c r="E178" i="7" s="1"/>
  <c r="E130" i="7"/>
  <c r="E202" i="7" s="1"/>
  <c r="G83" i="7"/>
  <c r="G155" i="7" s="1"/>
  <c r="G92" i="7"/>
  <c r="G164" i="7" s="1"/>
  <c r="G118" i="7"/>
  <c r="G190" i="7" s="1"/>
  <c r="G128" i="7"/>
  <c r="G129" i="7" s="1"/>
  <c r="G141" i="7"/>
  <c r="G213" i="7" s="1"/>
  <c r="D90" i="7"/>
  <c r="D162" i="7" s="1"/>
  <c r="D114" i="7"/>
  <c r="D186" i="7" s="1"/>
  <c r="D139" i="7"/>
  <c r="D211" i="7" s="1"/>
  <c r="E90" i="7"/>
  <c r="E162" i="7" s="1"/>
  <c r="E114" i="7"/>
  <c r="E115" i="7" s="1"/>
  <c r="E139" i="7"/>
  <c r="E211" i="7" s="1"/>
  <c r="H85" i="7"/>
  <c r="H157" i="7" s="1"/>
  <c r="H95" i="7"/>
  <c r="H167" i="7" s="1"/>
  <c r="H108" i="7"/>
  <c r="H180" i="7" s="1"/>
  <c r="H120" i="7"/>
  <c r="H192" i="7" s="1"/>
  <c r="H131" i="7"/>
  <c r="H203" i="7" s="1"/>
  <c r="H140" i="7"/>
  <c r="H212" i="7" s="1"/>
  <c r="H102" i="7"/>
  <c r="H174" i="7" s="1"/>
  <c r="E118" i="7"/>
  <c r="E190" i="7" s="1"/>
  <c r="D111" i="7"/>
  <c r="D183" i="7" s="1"/>
  <c r="H119" i="7"/>
  <c r="H191" i="7" s="1"/>
  <c r="H81" i="7"/>
  <c r="H153" i="7" s="1"/>
  <c r="E88" i="7"/>
  <c r="E160" i="7" s="1"/>
  <c r="D88" i="7"/>
  <c r="D160" i="7" s="1"/>
  <c r="H117" i="7"/>
  <c r="H189" i="7" s="1"/>
  <c r="H84" i="7"/>
  <c r="H156" i="7" s="1"/>
  <c r="E92" i="7"/>
  <c r="E164" i="7" s="1"/>
  <c r="D83" i="7"/>
  <c r="D155" i="7" s="1"/>
  <c r="D94" i="7"/>
  <c r="D166" i="7" s="1"/>
  <c r="D119" i="7"/>
  <c r="D191" i="7" s="1"/>
  <c r="D142" i="7"/>
  <c r="D214" i="7" s="1"/>
  <c r="E99" i="7"/>
  <c r="E171" i="7" s="1"/>
  <c r="E124" i="7"/>
  <c r="E196" i="7" s="1"/>
  <c r="G80" i="7"/>
  <c r="G152" i="7" s="1"/>
  <c r="G90" i="7"/>
  <c r="G162" i="7" s="1"/>
  <c r="G101" i="7"/>
  <c r="G173" i="7" s="1"/>
  <c r="G114" i="7"/>
  <c r="G115" i="7" s="1"/>
  <c r="G125" i="7"/>
  <c r="G197" i="7" s="1"/>
  <c r="G139" i="7"/>
  <c r="G211" i="7" s="1"/>
  <c r="D85" i="7"/>
  <c r="D157" i="7" s="1"/>
  <c r="D108" i="7"/>
  <c r="D109" i="7" s="1"/>
  <c r="D131" i="7"/>
  <c r="D203" i="7" s="1"/>
  <c r="E81" i="7"/>
  <c r="E153" i="7" s="1"/>
  <c r="E108" i="7"/>
  <c r="E109" i="7" s="1"/>
  <c r="E131" i="7"/>
  <c r="E203" i="7" s="1"/>
  <c r="H83" i="7"/>
  <c r="H155" i="7" s="1"/>
  <c r="H92" i="7"/>
  <c r="H164" i="7" s="1"/>
  <c r="H105" i="7"/>
  <c r="H177" i="7" s="1"/>
  <c r="H118" i="7"/>
  <c r="H190" i="7" s="1"/>
  <c r="H128" i="7"/>
  <c r="H129" i="7" s="1"/>
  <c r="H141" i="7"/>
  <c r="H213" i="7" s="1"/>
  <c r="D91" i="7"/>
  <c r="D163" i="7" s="1"/>
  <c r="D117" i="7"/>
  <c r="D189" i="7" s="1"/>
  <c r="D140" i="7"/>
  <c r="D212" i="7" s="1"/>
  <c r="E96" i="7"/>
  <c r="E168" i="7" s="1"/>
  <c r="E121" i="7"/>
  <c r="E193" i="7" s="1"/>
  <c r="G79" i="7"/>
  <c r="G151" i="7" s="1"/>
  <c r="G89" i="7"/>
  <c r="G161" i="7" s="1"/>
  <c r="G99" i="7"/>
  <c r="G171" i="7" s="1"/>
  <c r="G112" i="7"/>
  <c r="G184" i="7" s="1"/>
  <c r="G124" i="7"/>
  <c r="G196" i="7" s="1"/>
  <c r="G137" i="7"/>
  <c r="G209" i="7" s="1"/>
  <c r="H130" i="7"/>
  <c r="H202" i="7" s="1"/>
  <c r="H94" i="7"/>
  <c r="H166" i="7" s="1"/>
  <c r="E98" i="7"/>
  <c r="E170" i="7" s="1"/>
  <c r="H110" i="7"/>
  <c r="H182" i="7" s="1"/>
  <c r="E134" i="7"/>
  <c r="E135" i="7" s="1"/>
  <c r="H106" i="7"/>
  <c r="H178" i="7" s="1"/>
  <c r="D134" i="7"/>
  <c r="D206" i="7" s="1"/>
  <c r="D99" i="7"/>
  <c r="D171" i="7" s="1"/>
  <c r="G105" i="7"/>
  <c r="G177" i="7" s="1"/>
  <c r="H121" i="7"/>
  <c r="H193" i="7" s="1"/>
  <c r="H99" i="7"/>
  <c r="H171" i="7" s="1"/>
  <c r="H96" i="7"/>
  <c r="H168" i="7" s="1"/>
  <c r="D106" i="7"/>
  <c r="D178" i="7" s="1"/>
  <c r="E137" i="7"/>
  <c r="E138" i="7" s="1"/>
  <c r="G120" i="7"/>
  <c r="G192" i="7" s="1"/>
  <c r="D120" i="7"/>
  <c r="D192" i="7" s="1"/>
  <c r="E143" i="7"/>
  <c r="E215" i="7" s="1"/>
  <c r="H122" i="7"/>
  <c r="H194" i="7" s="1"/>
  <c r="D96" i="7"/>
  <c r="D168" i="7" s="1"/>
  <c r="E83" i="7"/>
  <c r="E155" i="7" s="1"/>
  <c r="E126" i="7"/>
  <c r="E198" i="7" s="1"/>
  <c r="G91" i="7"/>
  <c r="G163" i="7" s="1"/>
  <c r="G117" i="7"/>
  <c r="G189" i="7" s="1"/>
  <c r="G140" i="7"/>
  <c r="G212" i="7" s="1"/>
  <c r="G142" i="7"/>
  <c r="G214" i="7" s="1"/>
  <c r="E84" i="7"/>
  <c r="E156" i="7" s="1"/>
  <c r="D118" i="7"/>
  <c r="D190" i="7" s="1"/>
  <c r="G95" i="7"/>
  <c r="G167" i="7" s="1"/>
  <c r="H98" i="7"/>
  <c r="H170" i="7" s="1"/>
  <c r="H143" i="7"/>
  <c r="H215" i="7" s="1"/>
  <c r="E102" i="7"/>
  <c r="E174" i="7" s="1"/>
  <c r="G102" i="7"/>
  <c r="G174" i="7" s="1"/>
  <c r="H137" i="7"/>
  <c r="H138" i="7" s="1"/>
  <c r="D84" i="7"/>
  <c r="D156" i="7" s="1"/>
  <c r="G108" i="7"/>
  <c r="G109" i="7" s="1"/>
  <c r="E120" i="7"/>
  <c r="E192" i="7" s="1"/>
  <c r="D81" i="7"/>
  <c r="D153" i="7" s="1"/>
  <c r="E110" i="7"/>
  <c r="E182" i="7" s="1"/>
  <c r="G106" i="7"/>
  <c r="G178" i="7" s="1"/>
  <c r="H87" i="7"/>
  <c r="H159" i="7" s="1"/>
  <c r="E122" i="7"/>
  <c r="E194" i="7" s="1"/>
  <c r="E128" i="7"/>
  <c r="E129" i="7" s="1"/>
  <c r="D130" i="7"/>
  <c r="D202" i="7" s="1"/>
  <c r="G85" i="7"/>
  <c r="G157" i="7" s="1"/>
  <c r="G131" i="7"/>
  <c r="G203" i="7" s="1"/>
  <c r="D143" i="7"/>
  <c r="D215" i="7" s="1"/>
  <c r="H88" i="7"/>
  <c r="H160" i="7" s="1"/>
  <c r="H134" i="7"/>
  <c r="H135" i="7" s="1"/>
  <c r="D102" i="7"/>
  <c r="D174" i="7" s="1"/>
  <c r="E87" i="7"/>
  <c r="E159" i="7" s="1"/>
  <c r="E132" i="7"/>
  <c r="E204" i="7" s="1"/>
  <c r="G94" i="7"/>
  <c r="G166" i="7" s="1"/>
  <c r="G119" i="7"/>
  <c r="G191" i="7" s="1"/>
  <c r="D122" i="7"/>
  <c r="D194" i="7" s="1"/>
  <c r="E89" i="7"/>
  <c r="E161" i="7" s="1"/>
  <c r="G143" i="7"/>
  <c r="G215" i="7" s="1"/>
  <c r="E95" i="7"/>
  <c r="E167" i="7" s="1"/>
  <c r="D121" i="7"/>
  <c r="D193" i="7" s="1"/>
  <c r="G81" i="7"/>
  <c r="G153" i="7" s="1"/>
  <c r="G126" i="7"/>
  <c r="G198" i="7" s="1"/>
  <c r="H132" i="7"/>
  <c r="H204" i="7" s="1"/>
  <c r="E112" i="7"/>
  <c r="E184" i="7" s="1"/>
  <c r="D95" i="7"/>
  <c r="D167" i="7" s="1"/>
  <c r="H111" i="7"/>
  <c r="H183" i="7" s="1"/>
  <c r="D126" i="7"/>
  <c r="D198" i="7" s="1"/>
  <c r="G84" i="7"/>
  <c r="G156" i="7" s="1"/>
  <c r="G130" i="7"/>
  <c r="G202" i="7" s="1"/>
  <c r="G67" i="5"/>
  <c r="F68" i="5"/>
  <c r="D79" i="5"/>
  <c r="D87" i="4"/>
  <c r="H87" i="4" s="1"/>
  <c r="D88" i="4"/>
  <c r="D90" i="4"/>
  <c r="H90" i="4" s="1"/>
  <c r="D91" i="4"/>
  <c r="H91" i="4" s="1"/>
  <c r="D84" i="4"/>
  <c r="H84" i="4" s="1"/>
  <c r="D82" i="4"/>
  <c r="H82" i="4" s="1"/>
  <c r="D81" i="4"/>
  <c r="D78" i="4"/>
  <c r="H78" i="4" s="1"/>
  <c r="D86" i="4"/>
  <c r="H86" i="4" s="1"/>
  <c r="D77" i="4"/>
  <c r="D68" i="5"/>
  <c r="D72" i="5"/>
  <c r="G72" i="5"/>
  <c r="F73" i="5"/>
  <c r="D74" i="5"/>
  <c r="G75" i="5"/>
  <c r="D63" i="5"/>
  <c r="C64" i="5"/>
  <c r="D67" i="5"/>
  <c r="C68" i="5"/>
  <c r="D65" i="5"/>
  <c r="D75" i="5"/>
  <c r="D69" i="5"/>
  <c r="F74" i="5"/>
  <c r="D78" i="5"/>
  <c r="D62" i="5"/>
  <c r="C72" i="5"/>
  <c r="G61" i="5"/>
  <c r="F62" i="5"/>
  <c r="D61" i="5"/>
  <c r="D73" i="5"/>
  <c r="G76" i="5"/>
  <c r="F78" i="5"/>
  <c r="D76" i="5"/>
  <c r="H25" i="5"/>
  <c r="J25" i="5" s="1"/>
  <c r="H51" i="5"/>
  <c r="J51" i="5" s="1"/>
  <c r="H47" i="5"/>
  <c r="J47" i="5" s="1"/>
  <c r="D39" i="5"/>
  <c r="H34" i="5"/>
  <c r="J34" i="5" s="1"/>
  <c r="D32" i="5"/>
  <c r="H52" i="5"/>
  <c r="J52" i="5" s="1"/>
  <c r="D50" i="5"/>
  <c r="H49" i="5"/>
  <c r="J49" i="5" s="1"/>
  <c r="H46" i="5"/>
  <c r="J46" i="5" s="1"/>
  <c r="H45" i="5"/>
  <c r="J45" i="5" s="1"/>
  <c r="D44" i="5"/>
  <c r="H48" i="5"/>
  <c r="J48" i="5" s="1"/>
  <c r="F39" i="5"/>
  <c r="H37" i="5"/>
  <c r="J37" i="5" s="1"/>
  <c r="H35" i="5"/>
  <c r="J35" i="5" s="1"/>
  <c r="F32" i="5"/>
  <c r="F50" i="5"/>
  <c r="H33" i="5"/>
  <c r="J33" i="5" s="1"/>
  <c r="C32" i="5"/>
  <c r="G44" i="5"/>
  <c r="C44" i="5"/>
  <c r="H41" i="5"/>
  <c r="J41" i="5" s="1"/>
  <c r="H42" i="5"/>
  <c r="J42" i="5" s="1"/>
  <c r="H38" i="5"/>
  <c r="J38" i="5" s="1"/>
  <c r="F44" i="5"/>
  <c r="H43" i="5"/>
  <c r="J43" i="5" s="1"/>
  <c r="G39" i="5"/>
  <c r="C39" i="5"/>
  <c r="H40" i="5"/>
  <c r="J40" i="5" s="1"/>
  <c r="H36" i="5"/>
  <c r="J36" i="5" s="1"/>
  <c r="G32" i="5"/>
  <c r="G50" i="5"/>
  <c r="C12" i="5"/>
  <c r="C23" i="5"/>
  <c r="G23" i="5"/>
  <c r="C5" i="5"/>
  <c r="H14" i="5"/>
  <c r="J14" i="5" s="1"/>
  <c r="H41" i="4"/>
  <c r="C88" i="4"/>
  <c r="H36" i="4"/>
  <c r="C83" i="4"/>
  <c r="H30" i="4"/>
  <c r="C77" i="4"/>
  <c r="F46" i="4"/>
  <c r="F49" i="4" s="1"/>
  <c r="F76" i="4"/>
  <c r="F93" i="4" s="1"/>
  <c r="H48" i="4"/>
  <c r="H43" i="4"/>
  <c r="E46" i="4"/>
  <c r="E49" i="4" s="1"/>
  <c r="H38" i="4"/>
  <c r="H34" i="4"/>
  <c r="H40" i="4"/>
  <c r="H47" i="4"/>
  <c r="H42" i="4"/>
  <c r="G46" i="4"/>
  <c r="G49" i="4" s="1"/>
  <c r="H37" i="4"/>
  <c r="H29" i="4"/>
  <c r="C46" i="4"/>
  <c r="C49" i="4" s="1"/>
  <c r="H31" i="4"/>
  <c r="H33" i="4"/>
  <c r="D46" i="4"/>
  <c r="D49" i="4" s="1"/>
  <c r="H39" i="4"/>
  <c r="H32" i="4"/>
  <c r="H35" i="4"/>
  <c r="H45" i="4"/>
  <c r="H44" i="4"/>
  <c r="F23" i="5"/>
  <c r="H7" i="5"/>
  <c r="J7" i="5" s="1"/>
  <c r="H8" i="5"/>
  <c r="J8" i="5" s="1"/>
  <c r="H16" i="5"/>
  <c r="J16" i="5" s="1"/>
  <c r="D17" i="5"/>
  <c r="G71" i="4"/>
  <c r="H60" i="4"/>
  <c r="G93" i="4"/>
  <c r="H69" i="4"/>
  <c r="H64" i="4"/>
  <c r="G5" i="5"/>
  <c r="H55" i="4"/>
  <c r="E5" i="5"/>
  <c r="H8" i="4"/>
  <c r="H6" i="4"/>
  <c r="F5" i="5"/>
  <c r="D5" i="5"/>
  <c r="H11" i="5"/>
  <c r="J11" i="5" s="1"/>
  <c r="H16" i="4"/>
  <c r="H6" i="5"/>
  <c r="J6" i="5" s="1"/>
  <c r="D23" i="5"/>
  <c r="H10" i="5"/>
  <c r="J10" i="5" s="1"/>
  <c r="H22" i="5"/>
  <c r="J22" i="5" s="1"/>
  <c r="G12" i="5"/>
  <c r="D12" i="5"/>
  <c r="F12" i="5"/>
  <c r="H21" i="5"/>
  <c r="J21" i="5" s="1"/>
  <c r="H9" i="5"/>
  <c r="J9" i="5" s="1"/>
  <c r="C17" i="5"/>
  <c r="E17" i="5"/>
  <c r="H20" i="5"/>
  <c r="J20" i="5" s="1"/>
  <c r="H24" i="5"/>
  <c r="J24" i="5" s="1"/>
  <c r="E23" i="5"/>
  <c r="H13" i="5"/>
  <c r="J13" i="5" s="1"/>
  <c r="E12" i="5"/>
  <c r="H15" i="5"/>
  <c r="J15" i="5" s="1"/>
  <c r="G17" i="5"/>
  <c r="H19" i="5"/>
  <c r="J19" i="5" s="1"/>
  <c r="F17" i="5"/>
  <c r="H5" i="4"/>
  <c r="H19" i="4"/>
  <c r="F21" i="4"/>
  <c r="F24" i="4" s="1"/>
  <c r="D21" i="4"/>
  <c r="D24" i="4" s="1"/>
  <c r="H17" i="4"/>
  <c r="H15" i="4"/>
  <c r="H23" i="4"/>
  <c r="H9" i="4"/>
  <c r="H4" i="4"/>
  <c r="G21" i="4"/>
  <c r="G24" i="4" s="1"/>
  <c r="E21" i="4"/>
  <c r="E24" i="4" s="1"/>
  <c r="H22" i="4"/>
  <c r="H12" i="4"/>
  <c r="H11" i="4"/>
  <c r="H18" i="4"/>
  <c r="H13" i="4"/>
  <c r="H7" i="4"/>
  <c r="H10" i="4"/>
  <c r="H14" i="4"/>
  <c r="H20" i="4"/>
  <c r="C21" i="4"/>
  <c r="C24" i="4" s="1"/>
  <c r="F31" i="7" l="1"/>
  <c r="C77" i="5"/>
  <c r="H70" i="5"/>
  <c r="G207" i="7"/>
  <c r="H187" i="7"/>
  <c r="G180" i="7"/>
  <c r="H186" i="7"/>
  <c r="G181" i="7"/>
  <c r="I189" i="7"/>
  <c r="G187" i="7"/>
  <c r="I194" i="7"/>
  <c r="I156" i="7"/>
  <c r="I193" i="7"/>
  <c r="I157" i="7"/>
  <c r="I183" i="7"/>
  <c r="H79" i="5"/>
  <c r="F5" i="7"/>
  <c r="H83" i="4"/>
  <c r="I203" i="7"/>
  <c r="I182" i="7"/>
  <c r="I168" i="7"/>
  <c r="H60" i="5"/>
  <c r="I170" i="7"/>
  <c r="I184" i="7"/>
  <c r="I153" i="7"/>
  <c r="I212" i="7"/>
  <c r="I164" i="7"/>
  <c r="I174" i="7"/>
  <c r="I197" i="7"/>
  <c r="I151" i="7"/>
  <c r="I171" i="7"/>
  <c r="I191" i="7"/>
  <c r="I173" i="7"/>
  <c r="I161" i="7"/>
  <c r="I166" i="7"/>
  <c r="I159" i="7"/>
  <c r="I178" i="7"/>
  <c r="I192" i="7"/>
  <c r="I152" i="7"/>
  <c r="I211" i="7"/>
  <c r="I198" i="7"/>
  <c r="I202" i="7"/>
  <c r="I196" i="7"/>
  <c r="I162" i="7"/>
  <c r="I215" i="7"/>
  <c r="I155" i="7"/>
  <c r="I160" i="7"/>
  <c r="I204" i="7"/>
  <c r="I214" i="7"/>
  <c r="I30" i="7"/>
  <c r="D181" i="7"/>
  <c r="I36" i="7"/>
  <c r="H207" i="7"/>
  <c r="I27" i="7"/>
  <c r="D180" i="7"/>
  <c r="H206" i="7"/>
  <c r="D63" i="7"/>
  <c r="I71" i="7"/>
  <c r="I167" i="7"/>
  <c r="I213" i="7"/>
  <c r="E200" i="7"/>
  <c r="E181" i="7"/>
  <c r="I54" i="7"/>
  <c r="I163" i="7"/>
  <c r="H5" i="7"/>
  <c r="E180" i="7"/>
  <c r="I9" i="7"/>
  <c r="D5" i="7"/>
  <c r="I24" i="7"/>
  <c r="I20" i="7"/>
  <c r="I62" i="7"/>
  <c r="I42" i="7"/>
  <c r="H209" i="7"/>
  <c r="I177" i="7"/>
  <c r="I56" i="7"/>
  <c r="E201" i="7"/>
  <c r="E63" i="7"/>
  <c r="H31" i="7"/>
  <c r="E187" i="7"/>
  <c r="G201" i="7"/>
  <c r="E186" i="7"/>
  <c r="G5" i="7"/>
  <c r="E31" i="7"/>
  <c r="G200" i="7"/>
  <c r="E43" i="7"/>
  <c r="H43" i="7"/>
  <c r="D210" i="7"/>
  <c r="I65" i="7"/>
  <c r="E5" i="7"/>
  <c r="I50" i="7"/>
  <c r="D43" i="7"/>
  <c r="D209" i="7"/>
  <c r="H201" i="7"/>
  <c r="G31" i="7"/>
  <c r="I60" i="7"/>
  <c r="G63" i="7"/>
  <c r="H200" i="7"/>
  <c r="E207" i="7"/>
  <c r="G43" i="7"/>
  <c r="I40" i="7"/>
  <c r="E206" i="7"/>
  <c r="I13" i="7"/>
  <c r="H64" i="5"/>
  <c r="I190" i="7"/>
  <c r="H63" i="7"/>
  <c r="I34" i="7"/>
  <c r="D31" i="7"/>
  <c r="E210" i="7"/>
  <c r="H210" i="7"/>
  <c r="G206" i="7"/>
  <c r="F43" i="7"/>
  <c r="E209" i="7"/>
  <c r="G186" i="7"/>
  <c r="H69" i="5"/>
  <c r="G71" i="5"/>
  <c r="G59" i="5"/>
  <c r="H86" i="7"/>
  <c r="H158" i="7" s="1"/>
  <c r="G97" i="7"/>
  <c r="G169" i="7" s="1"/>
  <c r="H65" i="5"/>
  <c r="H63" i="5"/>
  <c r="I121" i="7"/>
  <c r="I142" i="7"/>
  <c r="I119" i="7"/>
  <c r="I131" i="7"/>
  <c r="H100" i="7"/>
  <c r="H172" i="7" s="1"/>
  <c r="E127" i="7"/>
  <c r="E199" i="7" s="1"/>
  <c r="I141" i="7"/>
  <c r="C71" i="5"/>
  <c r="D59" i="5"/>
  <c r="I126" i="7"/>
  <c r="E86" i="7"/>
  <c r="E158" i="7" s="1"/>
  <c r="E100" i="7"/>
  <c r="E172" i="7" s="1"/>
  <c r="G66" i="5"/>
  <c r="H67" i="5"/>
  <c r="D93" i="4"/>
  <c r="I81" i="7"/>
  <c r="G107" i="7"/>
  <c r="G179" i="7" s="1"/>
  <c r="D103" i="7"/>
  <c r="D175" i="7" s="1"/>
  <c r="I102" i="7"/>
  <c r="G144" i="7"/>
  <c r="G216" i="7" s="1"/>
  <c r="I92" i="7"/>
  <c r="D115" i="7"/>
  <c r="I115" i="7" s="1"/>
  <c r="I114" i="7"/>
  <c r="D133" i="7"/>
  <c r="D205" i="7" s="1"/>
  <c r="I132" i="7"/>
  <c r="I112" i="7"/>
  <c r="I120" i="7"/>
  <c r="I99" i="7"/>
  <c r="H113" i="7"/>
  <c r="H185" i="7" s="1"/>
  <c r="I137" i="7"/>
  <c r="G138" i="7"/>
  <c r="G210" i="7" s="1"/>
  <c r="I140" i="7"/>
  <c r="I125" i="7"/>
  <c r="I108" i="7"/>
  <c r="H109" i="7"/>
  <c r="I109" i="7" s="1"/>
  <c r="I90" i="7"/>
  <c r="E144" i="7"/>
  <c r="E136" i="7" s="1"/>
  <c r="D113" i="7"/>
  <c r="D185" i="7" s="1"/>
  <c r="I110" i="7"/>
  <c r="I101" i="7"/>
  <c r="G113" i="7"/>
  <c r="I89" i="7"/>
  <c r="H127" i="7"/>
  <c r="H199" i="7" s="1"/>
  <c r="E82" i="7"/>
  <c r="E154" i="7" s="1"/>
  <c r="H93" i="7"/>
  <c r="H165" i="7" s="1"/>
  <c r="F71" i="5"/>
  <c r="H77" i="4"/>
  <c r="H88" i="4"/>
  <c r="G133" i="7"/>
  <c r="G205" i="7" s="1"/>
  <c r="I130" i="7"/>
  <c r="G123" i="7"/>
  <c r="G195" i="7" s="1"/>
  <c r="D97" i="7"/>
  <c r="D169" i="7" s="1"/>
  <c r="I96" i="7"/>
  <c r="D135" i="7"/>
  <c r="I135" i="7" s="1"/>
  <c r="I134" i="7"/>
  <c r="G127" i="7"/>
  <c r="G199" i="7" s="1"/>
  <c r="G82" i="7"/>
  <c r="G154" i="7" s="1"/>
  <c r="D123" i="7"/>
  <c r="D195" i="7" s="1"/>
  <c r="I117" i="7"/>
  <c r="I118" i="7"/>
  <c r="I94" i="7"/>
  <c r="H123" i="7"/>
  <c r="H195" i="7" s="1"/>
  <c r="G86" i="7"/>
  <c r="G158" i="7" s="1"/>
  <c r="D127" i="7"/>
  <c r="D199" i="7" s="1"/>
  <c r="I124" i="7"/>
  <c r="E123" i="7"/>
  <c r="E195" i="7" s="1"/>
  <c r="D93" i="7"/>
  <c r="D165" i="7" s="1"/>
  <c r="I87" i="7"/>
  <c r="H103" i="7"/>
  <c r="H175" i="7" s="1"/>
  <c r="E103" i="7"/>
  <c r="E175" i="7" s="1"/>
  <c r="I80" i="7"/>
  <c r="G100" i="7"/>
  <c r="G172" i="7" s="1"/>
  <c r="E97" i="7"/>
  <c r="E169" i="7" s="1"/>
  <c r="D100" i="7"/>
  <c r="D172" i="7" s="1"/>
  <c r="I98" i="7"/>
  <c r="D107" i="7"/>
  <c r="D179" i="7" s="1"/>
  <c r="I105" i="7"/>
  <c r="D129" i="7"/>
  <c r="I129" i="7" s="1"/>
  <c r="I128" i="7"/>
  <c r="H133" i="7"/>
  <c r="H205" i="7" s="1"/>
  <c r="I95" i="7"/>
  <c r="F66" i="5"/>
  <c r="H81" i="4"/>
  <c r="F77" i="5"/>
  <c r="I122" i="7"/>
  <c r="E93" i="7"/>
  <c r="E165" i="7" s="1"/>
  <c r="I143" i="7"/>
  <c r="E113" i="7"/>
  <c r="E185" i="7" s="1"/>
  <c r="I84" i="7"/>
  <c r="I106" i="7"/>
  <c r="H97" i="7"/>
  <c r="H169" i="7" s="1"/>
  <c r="I91" i="7"/>
  <c r="H107" i="7"/>
  <c r="H179" i="7" s="1"/>
  <c r="D86" i="7"/>
  <c r="D158" i="7" s="1"/>
  <c r="G103" i="7"/>
  <c r="G175" i="7" s="1"/>
  <c r="I83" i="7"/>
  <c r="I88" i="7"/>
  <c r="I111" i="7"/>
  <c r="I85" i="7"/>
  <c r="I139" i="7"/>
  <c r="D144" i="7"/>
  <c r="D216" i="7" s="1"/>
  <c r="E133" i="7"/>
  <c r="E205" i="7" s="1"/>
  <c r="D82" i="7"/>
  <c r="D154" i="7" s="1"/>
  <c r="I79" i="7"/>
  <c r="H144" i="7"/>
  <c r="H136" i="7" s="1"/>
  <c r="G93" i="7"/>
  <c r="G165" i="7" s="1"/>
  <c r="E107" i="7"/>
  <c r="E179" i="7" s="1"/>
  <c r="H82" i="7"/>
  <c r="H154" i="7" s="1"/>
  <c r="H68" i="5"/>
  <c r="H72" i="5"/>
  <c r="H75" i="5"/>
  <c r="H78" i="5"/>
  <c r="D66" i="5"/>
  <c r="H73" i="5"/>
  <c r="H62" i="5"/>
  <c r="C59" i="5"/>
  <c r="H61" i="5"/>
  <c r="H74" i="5"/>
  <c r="F59" i="5"/>
  <c r="G77" i="5"/>
  <c r="D77" i="5"/>
  <c r="H76" i="5"/>
  <c r="D71" i="5"/>
  <c r="C66" i="5"/>
  <c r="D4" i="5"/>
  <c r="H50" i="5"/>
  <c r="J50" i="5" s="1"/>
  <c r="D31" i="5"/>
  <c r="H39" i="5"/>
  <c r="J39" i="5" s="1"/>
  <c r="H44" i="5"/>
  <c r="J44" i="5" s="1"/>
  <c r="G31" i="5"/>
  <c r="F31" i="5"/>
  <c r="C31" i="5"/>
  <c r="H32" i="5"/>
  <c r="J32" i="5" s="1"/>
  <c r="H23" i="5"/>
  <c r="J23" i="5" s="1"/>
  <c r="C4" i="5"/>
  <c r="H76" i="4"/>
  <c r="H46" i="4"/>
  <c r="H49" i="4" s="1"/>
  <c r="H5" i="5"/>
  <c r="J5" i="5" s="1"/>
  <c r="H71" i="4"/>
  <c r="E4" i="5"/>
  <c r="C93" i="4"/>
  <c r="F4" i="5"/>
  <c r="G4" i="5"/>
  <c r="H12" i="5"/>
  <c r="J12" i="5" s="1"/>
  <c r="H17" i="5"/>
  <c r="J17" i="5" s="1"/>
  <c r="H21" i="4"/>
  <c r="H24" i="4" s="1"/>
  <c r="I200" i="7" l="1"/>
  <c r="F4" i="7"/>
  <c r="I206" i="7"/>
  <c r="E216" i="7"/>
  <c r="I199" i="7"/>
  <c r="I186" i="7"/>
  <c r="G104" i="7"/>
  <c r="G176" i="7" s="1"/>
  <c r="I195" i="7"/>
  <c r="E208" i="7"/>
  <c r="I205" i="7"/>
  <c r="I165" i="7"/>
  <c r="I158" i="7"/>
  <c r="I172" i="7"/>
  <c r="I169" i="7"/>
  <c r="I175" i="7"/>
  <c r="G185" i="7"/>
  <c r="I185" i="7" s="1"/>
  <c r="H216" i="7"/>
  <c r="I179" i="7"/>
  <c r="I209" i="7"/>
  <c r="H208" i="7"/>
  <c r="I5" i="7"/>
  <c r="D4" i="7"/>
  <c r="H4" i="7"/>
  <c r="H181" i="7"/>
  <c r="I181" i="7" s="1"/>
  <c r="I154" i="7"/>
  <c r="D187" i="7"/>
  <c r="I187" i="7" s="1"/>
  <c r="I63" i="7"/>
  <c r="D201" i="7"/>
  <c r="I201" i="7" s="1"/>
  <c r="I43" i="7"/>
  <c r="D207" i="7"/>
  <c r="I207" i="7" s="1"/>
  <c r="E4" i="7"/>
  <c r="G4" i="7"/>
  <c r="I31" i="7"/>
  <c r="G188" i="7"/>
  <c r="I210" i="7"/>
  <c r="I180" i="7"/>
  <c r="H93" i="4"/>
  <c r="G136" i="7"/>
  <c r="G208" i="7" s="1"/>
  <c r="H71" i="5"/>
  <c r="I138" i="7"/>
  <c r="I127" i="7"/>
  <c r="I86" i="7"/>
  <c r="H66" i="5"/>
  <c r="H78" i="7"/>
  <c r="H150" i="7" s="1"/>
  <c r="I100" i="7"/>
  <c r="E116" i="7"/>
  <c r="E188" i="7" s="1"/>
  <c r="H116" i="7"/>
  <c r="H188" i="7" s="1"/>
  <c r="G116" i="7"/>
  <c r="E104" i="7"/>
  <c r="E176" i="7" s="1"/>
  <c r="I123" i="7"/>
  <c r="D116" i="7"/>
  <c r="D188" i="7" s="1"/>
  <c r="E78" i="7"/>
  <c r="E150" i="7" s="1"/>
  <c r="I107" i="7"/>
  <c r="D104" i="7"/>
  <c r="D176" i="7" s="1"/>
  <c r="G78" i="7"/>
  <c r="G150" i="7" s="1"/>
  <c r="I113" i="7"/>
  <c r="H104" i="7"/>
  <c r="H176" i="7" s="1"/>
  <c r="D136" i="7"/>
  <c r="I144" i="7"/>
  <c r="D78" i="7"/>
  <c r="D150" i="7" s="1"/>
  <c r="I82" i="7"/>
  <c r="I133" i="7"/>
  <c r="I93" i="7"/>
  <c r="I97" i="7"/>
  <c r="I103" i="7"/>
  <c r="H59" i="5"/>
  <c r="G58" i="5"/>
  <c r="C58" i="5"/>
  <c r="H77" i="5"/>
  <c r="D58" i="5"/>
  <c r="F58" i="5"/>
  <c r="H31" i="5"/>
  <c r="J31" i="5" s="1"/>
  <c r="H4" i="5"/>
  <c r="J4" i="5" s="1"/>
  <c r="I216" i="7" l="1"/>
  <c r="I136" i="7"/>
  <c r="D208" i="7"/>
  <c r="I208" i="7" s="1"/>
  <c r="I176" i="7"/>
  <c r="I188" i="7"/>
  <c r="I4" i="7"/>
  <c r="I150" i="7"/>
  <c r="I104" i="7"/>
  <c r="G77" i="7"/>
  <c r="G149" i="7" s="1"/>
  <c r="I116" i="7"/>
  <c r="E77" i="7"/>
  <c r="E149" i="7" s="1"/>
  <c r="H77" i="7"/>
  <c r="H149" i="7" s="1"/>
  <c r="I78" i="7"/>
  <c r="D77" i="7"/>
  <c r="D149" i="7" s="1"/>
  <c r="H58" i="5"/>
  <c r="I149" i="7" l="1"/>
  <c r="I77" i="7"/>
  <c r="D856" i="2" l="1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K202" i="3" l="1"/>
  <c r="I202" i="3"/>
  <c r="C202" i="3"/>
  <c r="B202" i="3"/>
  <c r="K201" i="3"/>
  <c r="I201" i="3"/>
  <c r="B201" i="3"/>
  <c r="K200" i="3"/>
  <c r="I200" i="3"/>
  <c r="B200" i="3"/>
  <c r="K199" i="3"/>
  <c r="I199" i="3"/>
  <c r="B199" i="3"/>
  <c r="K198" i="3"/>
  <c r="I198" i="3"/>
  <c r="B198" i="3"/>
  <c r="K197" i="3"/>
  <c r="I197" i="3"/>
  <c r="B197" i="3"/>
  <c r="K196" i="3"/>
  <c r="I196" i="3"/>
  <c r="B196" i="3"/>
  <c r="K195" i="3"/>
  <c r="I195" i="3"/>
  <c r="B195" i="3"/>
  <c r="K194" i="3"/>
  <c r="I194" i="3"/>
  <c r="B194" i="3"/>
  <c r="K193" i="3"/>
  <c r="I193" i="3"/>
  <c r="B193" i="3"/>
  <c r="K192" i="3"/>
  <c r="I192" i="3"/>
  <c r="B192" i="3"/>
  <c r="K191" i="3"/>
  <c r="I191" i="3"/>
  <c r="K190" i="3"/>
  <c r="I190" i="3"/>
  <c r="C190" i="3"/>
  <c r="K189" i="3"/>
  <c r="I189" i="3"/>
  <c r="C189" i="3"/>
  <c r="K188" i="3"/>
  <c r="I188" i="3"/>
  <c r="K187" i="3"/>
  <c r="I187" i="3"/>
  <c r="K186" i="3"/>
  <c r="I186" i="3"/>
  <c r="K185" i="3"/>
  <c r="I185" i="3"/>
  <c r="K184" i="3"/>
  <c r="I184" i="3"/>
  <c r="K183" i="3"/>
  <c r="I183" i="3"/>
  <c r="K182" i="3"/>
  <c r="I182" i="3"/>
  <c r="K181" i="3"/>
  <c r="I181" i="3"/>
  <c r="K180" i="3"/>
  <c r="I180" i="3"/>
  <c r="K179" i="3"/>
  <c r="I179" i="3"/>
  <c r="K178" i="3"/>
  <c r="I178" i="3"/>
  <c r="K177" i="3"/>
  <c r="I177" i="3"/>
  <c r="K176" i="3"/>
  <c r="I176" i="3"/>
  <c r="K175" i="3"/>
  <c r="I175" i="3"/>
  <c r="K174" i="3"/>
  <c r="I174" i="3"/>
  <c r="K173" i="3"/>
  <c r="I173" i="3"/>
  <c r="K172" i="3"/>
  <c r="I172" i="3"/>
  <c r="K171" i="3"/>
  <c r="I171" i="3"/>
  <c r="K170" i="3"/>
  <c r="I170" i="3"/>
  <c r="K169" i="3"/>
  <c r="I169" i="3"/>
  <c r="K168" i="3"/>
  <c r="I168" i="3"/>
  <c r="K167" i="3"/>
  <c r="I167" i="3"/>
  <c r="K166" i="3"/>
  <c r="I166" i="3"/>
  <c r="K165" i="3"/>
  <c r="I165" i="3"/>
  <c r="K164" i="3"/>
  <c r="I164" i="3"/>
  <c r="K163" i="3"/>
  <c r="I163" i="3"/>
  <c r="K162" i="3"/>
  <c r="I162" i="3"/>
  <c r="K161" i="3"/>
  <c r="I161" i="3"/>
  <c r="K160" i="3"/>
  <c r="I160" i="3"/>
  <c r="K159" i="3"/>
  <c r="I159" i="3"/>
  <c r="K158" i="3"/>
  <c r="I158" i="3"/>
  <c r="K157" i="3"/>
  <c r="I157" i="3"/>
  <c r="K156" i="3"/>
  <c r="I156" i="3"/>
  <c r="K155" i="3"/>
  <c r="I155" i="3"/>
  <c r="K154" i="3"/>
  <c r="I154" i="3"/>
  <c r="K153" i="3"/>
  <c r="I153" i="3"/>
  <c r="K152" i="3"/>
  <c r="I152" i="3"/>
  <c r="K151" i="3"/>
  <c r="I151" i="3"/>
  <c r="K150" i="3"/>
  <c r="I150" i="3"/>
  <c r="K149" i="3"/>
  <c r="I149" i="3"/>
  <c r="K148" i="3"/>
  <c r="I148" i="3"/>
  <c r="K147" i="3"/>
  <c r="I147" i="3"/>
  <c r="K146" i="3"/>
  <c r="I146" i="3"/>
  <c r="K145" i="3"/>
  <c r="I145" i="3"/>
  <c r="K144" i="3"/>
  <c r="I144" i="3"/>
  <c r="K143" i="3"/>
  <c r="I143" i="3"/>
  <c r="K142" i="3"/>
  <c r="I142" i="3"/>
  <c r="K141" i="3"/>
  <c r="I141" i="3"/>
  <c r="K140" i="3"/>
  <c r="I140" i="3"/>
  <c r="K139" i="3"/>
  <c r="I139" i="3"/>
  <c r="K138" i="3"/>
  <c r="I138" i="3"/>
  <c r="H138" i="3"/>
  <c r="K137" i="3"/>
  <c r="I137" i="3"/>
  <c r="K136" i="3"/>
  <c r="I136" i="3"/>
  <c r="K135" i="3"/>
  <c r="I135" i="3"/>
  <c r="K134" i="3"/>
  <c r="I134" i="3"/>
  <c r="C134" i="3"/>
  <c r="B134" i="3"/>
  <c r="K133" i="3"/>
  <c r="I133" i="3"/>
  <c r="B133" i="3"/>
  <c r="K132" i="3"/>
  <c r="I132" i="3"/>
  <c r="B132" i="3"/>
  <c r="K131" i="3"/>
  <c r="I131" i="3"/>
  <c r="B131" i="3"/>
  <c r="K130" i="3"/>
  <c r="I130" i="3"/>
  <c r="K129" i="3"/>
  <c r="I129" i="3"/>
  <c r="B129" i="3"/>
  <c r="K128" i="3"/>
  <c r="I128" i="3"/>
  <c r="B128" i="3"/>
  <c r="K127" i="3"/>
  <c r="I127" i="3"/>
  <c r="B127" i="3"/>
  <c r="K126" i="3"/>
  <c r="I126" i="3"/>
  <c r="B126" i="3"/>
  <c r="K125" i="3"/>
  <c r="I125" i="3"/>
  <c r="B125" i="3"/>
  <c r="K124" i="3"/>
  <c r="I124" i="3"/>
  <c r="B124" i="3"/>
  <c r="K123" i="3"/>
  <c r="I123" i="3"/>
  <c r="B123" i="3"/>
  <c r="K122" i="3"/>
  <c r="I122" i="3"/>
  <c r="K121" i="3"/>
  <c r="I121" i="3"/>
  <c r="B121" i="3"/>
  <c r="J85" i="3" s="1"/>
  <c r="K120" i="3"/>
  <c r="I120" i="3"/>
  <c r="K119" i="3"/>
  <c r="I119" i="3"/>
  <c r="K118" i="3"/>
  <c r="I118" i="3"/>
  <c r="K117" i="3"/>
  <c r="I117" i="3"/>
  <c r="K116" i="3"/>
  <c r="I116" i="3"/>
  <c r="K115" i="3"/>
  <c r="I115" i="3"/>
  <c r="K114" i="3"/>
  <c r="I114" i="3"/>
  <c r="K113" i="3"/>
  <c r="I113" i="3"/>
  <c r="K112" i="3"/>
  <c r="I112" i="3"/>
  <c r="K111" i="3"/>
  <c r="I111" i="3"/>
  <c r="K110" i="3"/>
  <c r="I110" i="3"/>
  <c r="K109" i="3"/>
  <c r="I109" i="3"/>
  <c r="K108" i="3"/>
  <c r="I108" i="3"/>
  <c r="K107" i="3"/>
  <c r="I107" i="3"/>
  <c r="K106" i="3"/>
  <c r="I106" i="3"/>
  <c r="K105" i="3"/>
  <c r="I105" i="3"/>
  <c r="K104" i="3"/>
  <c r="I104" i="3"/>
  <c r="K103" i="3"/>
  <c r="I103" i="3"/>
  <c r="K102" i="3"/>
  <c r="I102" i="3"/>
  <c r="K101" i="3"/>
  <c r="I101" i="3"/>
  <c r="K100" i="3"/>
  <c r="I100" i="3"/>
  <c r="K99" i="3"/>
  <c r="I99" i="3"/>
  <c r="K98" i="3"/>
  <c r="I98" i="3"/>
  <c r="K97" i="3"/>
  <c r="I97" i="3"/>
  <c r="K96" i="3"/>
  <c r="I96" i="3"/>
  <c r="K95" i="3"/>
  <c r="I95" i="3"/>
  <c r="K94" i="3"/>
  <c r="I94" i="3"/>
  <c r="K93" i="3"/>
  <c r="I93" i="3"/>
  <c r="K92" i="3"/>
  <c r="I92" i="3"/>
  <c r="K91" i="3"/>
  <c r="I91" i="3"/>
  <c r="K90" i="3"/>
  <c r="I90" i="3"/>
  <c r="K89" i="3"/>
  <c r="I89" i="3"/>
  <c r="K88" i="3"/>
  <c r="I88" i="3"/>
  <c r="K87" i="3"/>
  <c r="I87" i="3"/>
  <c r="K86" i="3"/>
  <c r="I86" i="3"/>
  <c r="K85" i="3"/>
  <c r="I85" i="3"/>
  <c r="K84" i="3"/>
  <c r="I84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5" i="3"/>
  <c r="I65" i="3"/>
  <c r="K64" i="3"/>
  <c r="I64" i="3"/>
  <c r="K63" i="3"/>
  <c r="I63" i="3"/>
  <c r="K62" i="3"/>
  <c r="I62" i="3"/>
  <c r="K61" i="3"/>
  <c r="I61" i="3"/>
  <c r="K60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H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J56" i="3" l="1"/>
  <c r="J38" i="3"/>
  <c r="J99" i="3"/>
  <c r="J17" i="3"/>
  <c r="J125" i="3"/>
  <c r="J12" i="3"/>
  <c r="J21" i="3"/>
  <c r="J42" i="3"/>
  <c r="J60" i="3"/>
  <c r="J61" i="3"/>
  <c r="J72" i="3"/>
  <c r="J87" i="3"/>
  <c r="J103" i="3"/>
  <c r="J113" i="3"/>
  <c r="J124" i="3"/>
  <c r="J128" i="3"/>
  <c r="J129" i="3"/>
  <c r="J197" i="3"/>
  <c r="J198" i="3"/>
  <c r="J25" i="3"/>
  <c r="J30" i="3"/>
  <c r="J46" i="3"/>
  <c r="J65" i="3"/>
  <c r="J75" i="3"/>
  <c r="J91" i="3"/>
  <c r="J107" i="3"/>
  <c r="J117" i="3"/>
  <c r="J104" i="3"/>
  <c r="J127" i="3"/>
  <c r="J8" i="3"/>
  <c r="J34" i="3"/>
  <c r="J52" i="3"/>
  <c r="J69" i="3"/>
  <c r="J81" i="3"/>
  <c r="J95" i="3"/>
  <c r="J110" i="3"/>
  <c r="J120" i="3"/>
  <c r="J126" i="3"/>
  <c r="J150" i="3"/>
  <c r="J162" i="3"/>
  <c r="J174" i="3"/>
  <c r="J178" i="3"/>
  <c r="J16" i="3"/>
  <c r="J20" i="3"/>
  <c r="J24" i="3"/>
  <c r="J29" i="3"/>
  <c r="J33" i="3"/>
  <c r="J37" i="3"/>
  <c r="J41" i="3"/>
  <c r="J45" i="3"/>
  <c r="J51" i="3"/>
  <c r="J55" i="3"/>
  <c r="J59" i="3"/>
  <c r="J64" i="3"/>
  <c r="J68" i="3"/>
  <c r="J71" i="3"/>
  <c r="J74" i="3"/>
  <c r="J77" i="3"/>
  <c r="J80" i="3"/>
  <c r="J84" i="3"/>
  <c r="J86" i="3"/>
  <c r="J90" i="3"/>
  <c r="J94" i="3"/>
  <c r="J98" i="3"/>
  <c r="J102" i="3"/>
  <c r="J106" i="3"/>
  <c r="J109" i="3"/>
  <c r="J112" i="3"/>
  <c r="J116" i="3"/>
  <c r="J119" i="3"/>
  <c r="J131" i="3"/>
  <c r="J132" i="3"/>
  <c r="J133" i="3"/>
  <c r="J136" i="3"/>
  <c r="J139" i="3"/>
  <c r="J142" i="3"/>
  <c r="J145" i="3"/>
  <c r="J149" i="3"/>
  <c r="J153" i="3"/>
  <c r="J157" i="3"/>
  <c r="J161" i="3"/>
  <c r="J165" i="3"/>
  <c r="J169" i="3"/>
  <c r="J173" i="3"/>
  <c r="J177" i="3"/>
  <c r="J181" i="3"/>
  <c r="J184" i="3"/>
  <c r="J187" i="3"/>
  <c r="J191" i="3"/>
  <c r="J154" i="3"/>
  <c r="J158" i="3"/>
  <c r="J170" i="3"/>
  <c r="J192" i="3"/>
  <c r="J194" i="3"/>
  <c r="J196" i="3"/>
  <c r="J202" i="3"/>
  <c r="J7" i="3"/>
  <c r="J10" i="3"/>
  <c r="J15" i="3"/>
  <c r="J19" i="3"/>
  <c r="J23" i="3"/>
  <c r="J28" i="3"/>
  <c r="J32" i="3"/>
  <c r="J36" i="3"/>
  <c r="J40" i="3"/>
  <c r="J44" i="3"/>
  <c r="J48" i="3"/>
  <c r="J50" i="3"/>
  <c r="J54" i="3"/>
  <c r="J58" i="3"/>
  <c r="J63" i="3"/>
  <c r="J67" i="3"/>
  <c r="J70" i="3"/>
  <c r="J79" i="3"/>
  <c r="J83" i="3"/>
  <c r="J89" i="3"/>
  <c r="J93" i="3"/>
  <c r="J97" i="3"/>
  <c r="J101" i="3"/>
  <c r="J105" i="3"/>
  <c r="J111" i="3"/>
  <c r="J115" i="3"/>
  <c r="J122" i="3"/>
  <c r="J123" i="3"/>
  <c r="J130" i="3"/>
  <c r="J134" i="3"/>
  <c r="J138" i="3"/>
  <c r="J141" i="3"/>
  <c r="J148" i="3"/>
  <c r="J152" i="3"/>
  <c r="J156" i="3"/>
  <c r="J160" i="3"/>
  <c r="J164" i="3"/>
  <c r="J168" i="3"/>
  <c r="J172" i="3"/>
  <c r="J176" i="3"/>
  <c r="J180" i="3"/>
  <c r="J182" i="3"/>
  <c r="J186" i="3"/>
  <c r="J188" i="3"/>
  <c r="J189" i="3"/>
  <c r="J190" i="3"/>
  <c r="J140" i="3"/>
  <c r="J143" i="3"/>
  <c r="J146" i="3"/>
  <c r="J166" i="3"/>
  <c r="J185" i="3"/>
  <c r="J193" i="3"/>
  <c r="J195" i="3"/>
  <c r="J11" i="3"/>
  <c r="J6" i="3"/>
  <c r="J5" i="3"/>
  <c r="J9" i="3"/>
  <c r="J13" i="3"/>
  <c r="J14" i="3"/>
  <c r="J18" i="3"/>
  <c r="J22" i="3"/>
  <c r="J26" i="3"/>
  <c r="J27" i="3"/>
  <c r="J31" i="3"/>
  <c r="J35" i="3"/>
  <c r="J39" i="3"/>
  <c r="J43" i="3"/>
  <c r="J47" i="3"/>
  <c r="J49" i="3"/>
  <c r="J53" i="3"/>
  <c r="J57" i="3"/>
  <c r="J62" i="3"/>
  <c r="J66" i="3"/>
  <c r="J73" i="3"/>
  <c r="J76" i="3"/>
  <c r="J78" i="3"/>
  <c r="J82" i="3"/>
  <c r="J88" i="3"/>
  <c r="J92" i="3"/>
  <c r="J96" i="3"/>
  <c r="J100" i="3"/>
  <c r="J108" i="3"/>
  <c r="J114" i="3"/>
  <c r="J118" i="3"/>
  <c r="J121" i="3"/>
  <c r="J135" i="3"/>
  <c r="J137" i="3"/>
  <c r="J144" i="3"/>
  <c r="J147" i="3"/>
  <c r="J151" i="3"/>
  <c r="J155" i="3"/>
  <c r="J159" i="3"/>
  <c r="J163" i="3"/>
  <c r="J167" i="3"/>
  <c r="J171" i="3"/>
  <c r="J175" i="3"/>
  <c r="J179" i="3"/>
  <c r="J183" i="3"/>
  <c r="J199" i="3"/>
  <c r="J200" i="3"/>
  <c r="J20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<sst xmlns="http://schemas.openxmlformats.org/spreadsheetml/2006/main" count="10264" uniqueCount="2006">
  <si>
    <t>CODCTL</t>
  </si>
  <si>
    <t>NIV001</t>
  </si>
  <si>
    <t>NIV002</t>
  </si>
  <si>
    <t>NIV003</t>
  </si>
  <si>
    <t>NIV004</t>
  </si>
  <si>
    <t>NIV005</t>
  </si>
  <si>
    <t>NIV006</t>
  </si>
  <si>
    <t>NIV007</t>
  </si>
  <si>
    <t>NIV008</t>
  </si>
  <si>
    <t>CDCTAP</t>
  </si>
  <si>
    <t>CDPMGA</t>
  </si>
  <si>
    <t>RUBRO</t>
  </si>
  <si>
    <t>INICIAL</t>
  </si>
  <si>
    <t>PRESUPUESTO DE GASTOS ADMINISTRACIÓN CENTRAL MPIO MANIZALES</t>
  </si>
  <si>
    <t>FONDOS COMUNES</t>
  </si>
  <si>
    <t>FUENTES ESPECIALES</t>
  </si>
  <si>
    <t>SISTEMA GENERAL DE PARTICIPACIONES</t>
  </si>
  <si>
    <t>FONDO PARA EL FOMENTO Y PROMOCION DE CIUDAD</t>
  </si>
  <si>
    <t>RECURSOS CREDITO COMUN</t>
  </si>
  <si>
    <t>RECURSOS DEL BALANCE FC</t>
  </si>
  <si>
    <t>RECURSOS DEL BALANCE FE</t>
  </si>
  <si>
    <t>RECURSOS DEL BALANCE SGP</t>
  </si>
  <si>
    <t>FUNCIONAMIENTO</t>
  </si>
  <si>
    <t>SERVICIOS PERSONALES</t>
  </si>
  <si>
    <t>SERVICIOS PERSONALES DIRECTOS</t>
  </si>
  <si>
    <t>SERVICIOS PERSONALES INDIRECTOS</t>
  </si>
  <si>
    <t>CONTRIBUCIONES DE NOMINA</t>
  </si>
  <si>
    <t>GASTOS GENERALES</t>
  </si>
  <si>
    <t>ADQUISICION DE SERVICIOS</t>
  </si>
  <si>
    <t>ADQUISICION DE BIENES</t>
  </si>
  <si>
    <t>TRANSFERENCIAS</t>
  </si>
  <si>
    <t>TRANSFERENCIAS A ORGANOS DE CONTROL</t>
  </si>
  <si>
    <t>TRANSFERENCIAS A PENSIONES DE LA ADMON CENTRAL</t>
  </si>
  <si>
    <t>OTRAS TRANSFERENCIAS</t>
  </si>
  <si>
    <t>SERVICIO DEUDA</t>
  </si>
  <si>
    <t>DEUDA INTERNA</t>
  </si>
  <si>
    <t>BANCA COMERCIAL</t>
  </si>
  <si>
    <t>BANCA PUBLICA</t>
  </si>
  <si>
    <t>BONOS PENSIONALES</t>
  </si>
  <si>
    <t>INVERSION</t>
  </si>
  <si>
    <t>DESARROLLO HUMANO Y SOCIAL</t>
  </si>
  <si>
    <t>EDUCACIÓN - EQUIPAMIENTOS EDUCATIVOS</t>
  </si>
  <si>
    <t>CONTRIBUCION AL CIERRE DE BRECHAS SOCIALES PARA LOS NIÑOS NI</t>
  </si>
  <si>
    <t>EDUCACIÓN - CALIDAD, COBERTURA Y FORTALECIMIENTO</t>
  </si>
  <si>
    <t>GENERACION DE CAPACIDADES PARA LA VIDA CON LA POBLACION VULN</t>
  </si>
  <si>
    <t>FORTALECIMIENTO DE LA GESTIÓN DEL RIESGO EN EL MUNICIPIO DE</t>
  </si>
  <si>
    <t>PROCESOS DE MOVILIZACIÓN, ORGANIZACIÓN E INSLUSIÓN SOCIAL Y</t>
  </si>
  <si>
    <t>EDUCACIÓN - EDUCACIÓN SUPERIOR</t>
  </si>
  <si>
    <t>FORTALECIMIENTO DEL ECOSISTEMA DE COMPETITIVIDAD EMPRENDIMIE</t>
  </si>
  <si>
    <t>SALUD Y BIENESTAR - INSPECCIÓN, VIGILANCIA Y CONTROL</t>
  </si>
  <si>
    <t>DESARROLLO DE LA ESTRATEGIA CULTIVO MI VIDA POR MEDIO ACCION</t>
  </si>
  <si>
    <t>DESARROLLO DE ACCIONES DE PREVENCIÓN Y PROMOCIÓN DE LA SALUD</t>
  </si>
  <si>
    <t>SALUD Y BIENESTAR - SALUD PÚBLICA</t>
  </si>
  <si>
    <t>DESARROLLO DE ACCIONES DE DE PREVENCION DE LA DISCAPACIDAD Y</t>
  </si>
  <si>
    <t>IMPLEMENTACIÓN DE LA ESTRATEGIA DE ATENCIÓN PRIMARIA EN SALU</t>
  </si>
  <si>
    <t>IMPLEMENTACIÓN DEL PROGRAMA DE INSPECCIÓN VIGILANCIA Y CONTR</t>
  </si>
  <si>
    <t>FORTALECIMIENTO Y PROMOCIÓN DE LA AFILIACIÓN AL SISTEMA GENE</t>
  </si>
  <si>
    <t>FORTALECIMIENTO LA CULTURA COMO MOTOR DE DESARROLLO SOCIAL Y</t>
  </si>
  <si>
    <t>SALUD Y BIENESTAR - ASEGUR Y PREST INTEGRAL DE SERV DE SALUD</t>
  </si>
  <si>
    <t>MEJORAMIENTO DE LAS CONDICIONES RELACIONADAS CON LOS EDRECHO</t>
  </si>
  <si>
    <t>FORTALECIMIENTO PROMOCION TURISTICA MANIZALES: MANIZALES DES</t>
  </si>
  <si>
    <t>INCL E INTEGR SOCIAL Y COMUNIT - MUJER Y EQUIDAD DE GÉNERO</t>
  </si>
  <si>
    <t>DESARROLLO DE UNA CIUDAD ACTIVA Y AMIGABLE CON LA FAMILIAS</t>
  </si>
  <si>
    <t>INCL E INTEGR SOCIAL Y COMUNIT - INFANCIA, ADOLESC Y JUVENT</t>
  </si>
  <si>
    <t>CONFORMACIÓN DE MANIZALES COMO LA PRIMERA BIODIVERCIUDAD Y</t>
  </si>
  <si>
    <t>INCL E INTEGR SOCIAL Y COMUNIT - DISCAPACIDAD</t>
  </si>
  <si>
    <t>FORTALECIMIENTO DEL SERVICIO EDUCATIVO EN EL MUNICIPIO DE MA</t>
  </si>
  <si>
    <t>INCL E INTEGR SOCIAL Y COMUNIT - ACC REDUCC CONDIC VULNERAB</t>
  </si>
  <si>
    <t>IMPLEMENTACIÓN DE UN ECOSISTEMA EDUCATIVO AMBIENTAL COMO EJE</t>
  </si>
  <si>
    <t>MEJORAMIENTO, CONSTRUCCION, MANTENIMIENTO Y ADECUACION DE ES</t>
  </si>
  <si>
    <t>INCL E INTEGR SOCIAL Y COMUNIT - ADULTO MAYOR</t>
  </si>
  <si>
    <t>FORTALECIMIENTO DEL DEPORTE LA RECREACIÓN Y LA ACTIVIDAD FIS</t>
  </si>
  <si>
    <t>INCL E INTEGR SOCIAL Y COMUNIT - PARTICIPACIÓN COMUNITARIA</t>
  </si>
  <si>
    <t>IMPLEMENTACIÓN DE UN ECOSISTEMA DIGITAL DE LA INDUSTRIA 4.0</t>
  </si>
  <si>
    <t>DEPORTE, RECR Y ACT FÍSICA - EQUIPAM DEPORTIVOS Y RECREATIV</t>
  </si>
  <si>
    <t>ASISTENCIA INTEGRAL A LA POBLACIÓN VULNERABLE PARA EL MEJORA</t>
  </si>
  <si>
    <t>FORTALECIMIENTO DE LA CAPACIDAD DE GESTIÓN DE LA AUTORIDAD S</t>
  </si>
  <si>
    <t>DEPORTE, RECR Y ACT FÍSICA  - ACTIVIDADES RECREATIVAS</t>
  </si>
  <si>
    <t>FORTALECIMIENTO DEL PROGRAMA DE ATENCIÓN A LAS MUJERES CON I</t>
  </si>
  <si>
    <t>DEPORTE, RECR Y ACT FÍSICA  - DEPORTE COMPET Y PROFESIONAL</t>
  </si>
  <si>
    <t>ARTE Y CULTURA - EQUIPAMIENTOS ARTÍSTICOS Y CULTURALES</t>
  </si>
  <si>
    <t>FORTALECIMIENTO DE ALIANZAS ESTRATÉGICAS PARA LA INCLUSIÓN</t>
  </si>
  <si>
    <t>SISTEMA OBLIGATORIO DE GARANTIA DE CALIDAD EN LA PRESTACION</t>
  </si>
  <si>
    <t>ARTE Y CULTURA - PROGRAMAS E INICIATIVAS CULTURALES</t>
  </si>
  <si>
    <t>DESARROLLO DE LA RED DE PARQUES VERDES DE LA CIUDAD DE MANIZ</t>
  </si>
  <si>
    <t>SEGURIDAD Y CONVIVENCIA - DERECHOS HUMANOS</t>
  </si>
  <si>
    <t>MEJORAMIENTO DE INGRESOS PARA UNA MANIZALES + GRANDE</t>
  </si>
  <si>
    <t>ADECUACIÓN DE LA INFRAESTRUCTURA DEL SISTEMA DE ESPACIO PUBL</t>
  </si>
  <si>
    <t>SEGURIDAD Y CONVIVENCIA - CONVIVENCIA CIUDADANA</t>
  </si>
  <si>
    <t>MEJORAMIENTO DEL HABITAT URBANO Y RURAL. MANIZALES</t>
  </si>
  <si>
    <t>IMPLEMENTACIÓN DE LA POLÍTICA PÚBLICA DE EQUIDAD DE GENERO G</t>
  </si>
  <si>
    <t>DESARROLLO ECONOMICO Y PRODUCTIVO</t>
  </si>
  <si>
    <t>DES Y FOM EMPRESARIAL - DLLO EMPRESARIAL Y EMPRENDIMIENTO</t>
  </si>
  <si>
    <t>DESARROLLO DE UN PROGRAMA DE ATENCIÓN INTEGRAL EN SALUD CON</t>
  </si>
  <si>
    <t>FORTALECIMIENTO DE LAS INSTANCIAS DE PARTICIPACION SOCIAL EN</t>
  </si>
  <si>
    <t>DESARROLLO DEL SELLO VERDE CULTIVO MI VIDA A TRAVÉS DE LA IM</t>
  </si>
  <si>
    <t>INSTALACION ALUMBRADO NAVIDEÑO 2021</t>
  </si>
  <si>
    <t>ECOSISTEMA T.I. - ECOSISITEMA DIGITAL</t>
  </si>
  <si>
    <t>IMPLEMENTACIÓN DEL PROGRAMA DE SALUD MENTAL Y CONVIVENCIA SO</t>
  </si>
  <si>
    <t>DESARROLLO RURAL - PRODUCTIVIDAD AGROPECUARIA</t>
  </si>
  <si>
    <t>MANTENIMIENTO DE LA SOSTENIBILIDAD DE LA OFERTA DE SERVICIOS</t>
  </si>
  <si>
    <t>DESARROLLO RURAL - VÍAS RURALES</t>
  </si>
  <si>
    <t>DESARROLLO E IMPLEMENTACIÓN DE UNA ZONA FRANCA DIGITAL ESPEC</t>
  </si>
  <si>
    <t>DESARROLLO RURAL - AGUA POTABLE Y SANEAMIENTO BÁSICO</t>
  </si>
  <si>
    <t>FORTALECIMIENTO DEL PROGRAMA AMPLIADO DE INMUNIZACIONES A FI</t>
  </si>
  <si>
    <t>TURISMO - DESARROLLO TURÍSTICO</t>
  </si>
  <si>
    <t>FORTALECIMIENTO DE LA RED LOCAL DE URGENCIAS EN LA CIUDAD DE</t>
  </si>
  <si>
    <t>DESARROLLO FISICO Y AMBIENTAL</t>
  </si>
  <si>
    <t>MEDIO AMBIENTE - SISTEMA MUNICIPAL DE ÁREAS PROTEGIDAS</t>
  </si>
  <si>
    <t>CONSOLIDACIÓN DE LA POLÍTICA DE GOBIERNO DIGITAL MEDIANTE AD</t>
  </si>
  <si>
    <t>MEDIO AMBIENTE - ECONOMÍA CIRCULAR</t>
  </si>
  <si>
    <t>CONSOLIDACIÓN DE LA ESTRATEGIA PARA LA ADMINISTRACIÓN DEL TA</t>
  </si>
  <si>
    <t>MEDIO AMBIENTE - PROTECCIÓN Y BIENESTAR ANIMAL</t>
  </si>
  <si>
    <t>MEJORAMIENTO DE LAS ESCUELAS FAMILIARES EN LAS I.E. OFICIALE</t>
  </si>
  <si>
    <t>MEDIO AMBIENTE - GESTIÓN CAMBIO CLIMÁT Y CALIDAD DEL AIRE</t>
  </si>
  <si>
    <t>MEDIO AMBIENTE - GOBERNANZA Y PARTICIPACIÓN AMBIENTAL</t>
  </si>
  <si>
    <t>MEDIO AMBIENTE - PARQUES Y ZONAS VERDES</t>
  </si>
  <si>
    <t>MEJORAMIETO DE LOS RESULTADOS EN PRUEBAS SABER DE ESTUDIANTE</t>
  </si>
  <si>
    <t>DESARROLLO DE LA AGRICULTURA URBANA PARA EL CRECIMIENTO VERD</t>
  </si>
  <si>
    <t>MOVILIDAD - MEJORAMIENTO DE LA MOVILIDAD</t>
  </si>
  <si>
    <t>IMPLEMENTACIÓN DE VIGILANCIA Y CONTROL URBANÍSTICO EN EL MPI</t>
  </si>
  <si>
    <t>MOVILIDAD - SISTEMAS DE TRANSPORTE PÚBLICO</t>
  </si>
  <si>
    <t>FORTALECIMIENTO DE LA CULTURA CIUDADANA E INTERVENCION SOCIA</t>
  </si>
  <si>
    <t>MOVILIDAD - VÍAS</t>
  </si>
  <si>
    <t>DISEÑO Y EJECUCIÓN DE PROYECTOS DE INNOVACIÓN PEDAGÓGICA-PIP</t>
  </si>
  <si>
    <t>GESTIÓN DEL RIESGO - GR DE DESASTRE Y ADAPT AL CAMBIO CLIMÁT</t>
  </si>
  <si>
    <t>CONTROL Y REGULACION DEL TRANSITO Y EL TRANSPORTE EN EL MUNI</t>
  </si>
  <si>
    <t>VIVIENDA - VIVIENDA NUEVA</t>
  </si>
  <si>
    <t>FORMACION Y COMERCIALIZACION DE PRODUCTOS DE ARTESANOS Y UNI</t>
  </si>
  <si>
    <t>VIVIENDA - MEJORAMIENTO DE VIVIENDA</t>
  </si>
  <si>
    <t>VIVIENDA - LEGALIZ URBANÍSTICA Y MEJORAM INTEGRAL DE BARRIOS</t>
  </si>
  <si>
    <t>SERVICIOS PÚBLICOS - AGUA POTABLE Y SANEAMIENTO BÁSICO</t>
  </si>
  <si>
    <t>GOBERNANZA Y DESARROLLO INSTITUCIONAL</t>
  </si>
  <si>
    <t>PLANEACIÓN Y ORDENAM TERRIT - INSTRUM DE PLANIFIC Y ORDENAM</t>
  </si>
  <si>
    <t>IMPLEMENTACIÓN DE INSTRUMENTOS DE COFINANCIACIÓN PARA LA EJE</t>
  </si>
  <si>
    <t>DISEÑO Y PUESTA EN MARCHA DEL LABORATORIO DE INNOVACIÓN PUBL</t>
  </si>
  <si>
    <t>RENOVACION SISTEMA INTEGRADO DE TRANSPORTE PÚBLICO SITP</t>
  </si>
  <si>
    <t>PREVENCIÓN PROMOCIÓN RESPETO DEFENSA Y GARANTÍA DE LOS DEREC</t>
  </si>
  <si>
    <t>BUEN GOBIERNO - GESTIÓN FISCAL</t>
  </si>
  <si>
    <t>FORTALECIMIENTO DEL LIDERAZGO Y LA PARTICIPACION COMUNITARIA</t>
  </si>
  <si>
    <t>BUEN GOBIERNO - TRANSPARENCIA E INFORMACIÓN</t>
  </si>
  <si>
    <t>FORMULACIÓN E IMPLEMENTACIÓN DE UNA POLÍTICA PÚBLICA DE PROT</t>
  </si>
  <si>
    <t>BUEN GOBIERNO - DESARROLLO INSTITUCIONAL</t>
  </si>
  <si>
    <t>FORMULACIÓN IMPLEMENTACIÓN Y SEGUIMIENTO A LOS INSTRUMENTOS</t>
  </si>
  <si>
    <t>BUEN GOBIERNO - GOBIERNO ABIERTO Y DIGITAL</t>
  </si>
  <si>
    <t>IMPLEMENTACIÓN DE LA ESTRATEGIA DE COMUNICACIÓN Y DIVULGACIO</t>
  </si>
  <si>
    <t>BUEN GOBIERNO - EQUIPAMIENTOS SOCIALES, COMUN E INSTITUCION</t>
  </si>
  <si>
    <t>SECRETARIA DEL MEDIO AMBIENTE</t>
  </si>
  <si>
    <t>MEDIO AMBIENTE</t>
  </si>
  <si>
    <t>0</t>
  </si>
  <si>
    <t>3202002</t>
  </si>
  <si>
    <t>Implementación de PMA en las areas del SIMAP</t>
  </si>
  <si>
    <t>Sistema Municipal de áreas protegidas -Planta temporal</t>
  </si>
  <si>
    <t>4003023</t>
  </si>
  <si>
    <t>Economía circular -Ejecución PGIRS</t>
  </si>
  <si>
    <t>Economía circular -Planta Temporal</t>
  </si>
  <si>
    <t>4003055</t>
  </si>
  <si>
    <t>Economía circular -Esquema Aprovechamiento</t>
  </si>
  <si>
    <t>4501061</t>
  </si>
  <si>
    <t>Protección y bienestar animal -Compra de medicamentos</t>
  </si>
  <si>
    <t>Adquisición de suministros biomédicos</t>
  </si>
  <si>
    <t>Protección y bienestar animal -Personal de apoyo</t>
  </si>
  <si>
    <t>4501058</t>
  </si>
  <si>
    <t>Protección y bienestar animal -Suministro Aseo y cafeteria</t>
  </si>
  <si>
    <t>Disposición de Residuos Peligrosos - RESPEL</t>
  </si>
  <si>
    <t>Protección y bienestar animal -Adquisición elementos de Aseo</t>
  </si>
  <si>
    <t>Protección y bienestar animal -Mantenimiento Ascensor HV</t>
  </si>
  <si>
    <t>Protección y bienestar animal -Mantenimiento Sistema Séptico</t>
  </si>
  <si>
    <t>Adquisición de Elementos de Proteccion personal</t>
  </si>
  <si>
    <t>Mantenimiento Equipos de Lavandería</t>
  </si>
  <si>
    <t>Compra de productos alimenticios y biosanitarios</t>
  </si>
  <si>
    <t>Protección y bienestar animal -Personal de apoyo -Temporales</t>
  </si>
  <si>
    <t>Adquisición de dispositivos para identificación</t>
  </si>
  <si>
    <t>Adiquisición de equipos y herramientas</t>
  </si>
  <si>
    <t>Protección y bienestar animal -Pago Servicios Públicos</t>
  </si>
  <si>
    <t>Protección y bienestar animal -Linea 1-2-3</t>
  </si>
  <si>
    <t>Protección y bienestar animal -Servicios de Vigilancia HV</t>
  </si>
  <si>
    <t>3202001</t>
  </si>
  <si>
    <t>Gestión del cambio climático -Implementacion del PIGCC</t>
  </si>
  <si>
    <t>Gestión del cambio climático -Calidad del aire (Gases)</t>
  </si>
  <si>
    <t>Gestión del cambio climático -Planta temporal</t>
  </si>
  <si>
    <t>Grstión del cambio climático -Calibración Sonómetro</t>
  </si>
  <si>
    <t>Gestión del cambio climático -Pago anualidad ICLEI</t>
  </si>
  <si>
    <t>3202003</t>
  </si>
  <si>
    <t>Adecuar Aulas Ambientales fisicas y virtuales</t>
  </si>
  <si>
    <t>Formulación Plan de Educación Ambiental Municipal</t>
  </si>
  <si>
    <t>Gobernanza y participación ambiental -Apoyo Iniciativas</t>
  </si>
  <si>
    <t>Gobernanza y participación ambiental -Planta temporal</t>
  </si>
  <si>
    <t>3202057</t>
  </si>
  <si>
    <t>Asesoría Mineros subsistencia Buenas Prácticas Ambientales</t>
  </si>
  <si>
    <t>4002026</t>
  </si>
  <si>
    <t>Administración y Operación de la Red de Ecoparques</t>
  </si>
  <si>
    <t>Mantenimiento Parques- zonas verdes (Guardianes de parques)</t>
  </si>
  <si>
    <t>Suministro Equipos Tecnólogicos BIOMA</t>
  </si>
  <si>
    <t>Pago Servicios Públicos de Parques y Zonas Verdes</t>
  </si>
  <si>
    <t>Servicio de Transporte Parques y Zonas Verdes</t>
  </si>
  <si>
    <t>Servicios de Apoyo a la Gestión (Adm. Centro Histórico)</t>
  </si>
  <si>
    <t>Servicio de Transporte Parques. VF Acuerdo 1154/2024</t>
  </si>
  <si>
    <t>4002021</t>
  </si>
  <si>
    <t>Construcción de Parques y Zonas Verdes - Diseño</t>
  </si>
  <si>
    <t>Construcción y mantenimiento de Parques y Zonas Verdes</t>
  </si>
  <si>
    <t>Construcción Parques y Zonas Verdes -Personal de apoyo</t>
  </si>
  <si>
    <t>3202012</t>
  </si>
  <si>
    <t>Sistema Municipal de áreas protegidas-Adquisición de Predios</t>
  </si>
  <si>
    <t>3202005</t>
  </si>
  <si>
    <t>Administración de predios de conservación ambiental</t>
  </si>
  <si>
    <t>3202043</t>
  </si>
  <si>
    <t>Implementación del Esquema PSA</t>
  </si>
  <si>
    <t>E-conomía circular -Ejecución PGIRS</t>
  </si>
  <si>
    <t>Economía circular -Acción Popular Recicladores</t>
  </si>
  <si>
    <t>Economía circular -Incentivos a proyectos</t>
  </si>
  <si>
    <t>Campañas de Sensibilización Maltrato Animal</t>
  </si>
  <si>
    <t>FFPC -Red de Ecoparques.  VF Acuerdo 1171/2024</t>
  </si>
  <si>
    <t>Implementacion del PIGCC-Bicicletas</t>
  </si>
  <si>
    <t>2120202009</t>
  </si>
  <si>
    <t>Otros gastos generales</t>
  </si>
  <si>
    <t>SECRETARIA DE CULTURA</t>
  </si>
  <si>
    <t>CULTURA</t>
  </si>
  <si>
    <t>3301068</t>
  </si>
  <si>
    <t>Infraestructura cultural</t>
  </si>
  <si>
    <t>Programas sector cultural  -Iniciativas Cult. - Patrimonio</t>
  </si>
  <si>
    <t>Programas del sector cultural - Papeleria Archivo</t>
  </si>
  <si>
    <t>3301126</t>
  </si>
  <si>
    <t>Programas del sector cultural - Instrumentistas</t>
  </si>
  <si>
    <t>Programas del sector cultural -Dotación Banda Municipal</t>
  </si>
  <si>
    <t>Programas del sector cultural -Monitoreo y vigilancia</t>
  </si>
  <si>
    <t>3301065</t>
  </si>
  <si>
    <t>Programas sector cultural -Personal de apoyo Bibliotecas</t>
  </si>
  <si>
    <t>3301053</t>
  </si>
  <si>
    <t>Programas del sector cultural -Tallerista Casas</t>
  </si>
  <si>
    <t>3301087</t>
  </si>
  <si>
    <t>3301058</t>
  </si>
  <si>
    <t>3301085</t>
  </si>
  <si>
    <t>Programas del sector cultural - Política del libro</t>
  </si>
  <si>
    <t>Pogramas del sector cultural Personal de apoyo Archivo</t>
  </si>
  <si>
    <t>3301129</t>
  </si>
  <si>
    <t>Programas del sector cultural -Papeleria Casas de cultura</t>
  </si>
  <si>
    <t>Programas del sector cultural -Aseo Casas de cultura</t>
  </si>
  <si>
    <t>Programas del sector cultural -Papeleria Bibliotecas</t>
  </si>
  <si>
    <t>Programas del sector cultural -Aseo Bibliotecas</t>
  </si>
  <si>
    <t>"Programas del sector cultural -Dotación bibliotecas	"</t>
  </si>
  <si>
    <t>3301055</t>
  </si>
  <si>
    <t>Programas del sector cultural -BEPS</t>
  </si>
  <si>
    <t>Programas sector cultural  -Iniciativas Culturales</t>
  </si>
  <si>
    <t>"Programas del sector cultural -Dotación bibliotecas		"</t>
  </si>
  <si>
    <t>3301122</t>
  </si>
  <si>
    <t>Programas del sector cultural -Batuta</t>
  </si>
  <si>
    <t>Programas del sector cultural -Festival de teatro</t>
  </si>
  <si>
    <t>Programas del secto cultural -Festival de la imagen</t>
  </si>
  <si>
    <t>Programas del sector cultural -Cultura Ciudadana</t>
  </si>
  <si>
    <t>Programas del sector cultural -Orquesta sinfónica</t>
  </si>
  <si>
    <t>Programas del sector cultural -Orquesta de Camara</t>
  </si>
  <si>
    <t>Programas del sector cultural -Feria del libro</t>
  </si>
  <si>
    <t>Programas del sector cultural -Taller de opera</t>
  </si>
  <si>
    <t>Programas del sector cultural -CIMA</t>
  </si>
  <si>
    <t>Programas del sector cultural -Festival teatro universitario</t>
  </si>
  <si>
    <t>Programas del sector cultural -Servicios públicos Casas</t>
  </si>
  <si>
    <t>Programas del sector cultural - Dotación Casas de cultura</t>
  </si>
  <si>
    <t>Programas del sector cultural -Servicios públicos Archivo</t>
  </si>
  <si>
    <t>3301054</t>
  </si>
  <si>
    <t>Programas del sector cultural -Ley de Espectáculos Públicos</t>
  </si>
  <si>
    <t>Programas del sector cultural -Dotación Casas de la Cultura</t>
  </si>
  <si>
    <t>Programas sector cultural -Servicios públicos Bibliotecas</t>
  </si>
  <si>
    <t>Programas sector cultural -Instrument. VF Acuerdo 1171/2024</t>
  </si>
  <si>
    <t>Personal de apoyo Casas de la Cultura</t>
  </si>
  <si>
    <t>Programas del sector cultural -Cultura ciudadana</t>
  </si>
  <si>
    <t>Personal de apoyo Casas de la Cultura. VF Acuerdo 1171/2024</t>
  </si>
  <si>
    <t>Fondo fomento y promoción de ciudad -Teatro fundadores</t>
  </si>
  <si>
    <t>Fondo fomento y promoción de ciudad -Plan 52</t>
  </si>
  <si>
    <t>Fondo fomento y promoción de ciudad -Pre feria y cumpleaños</t>
  </si>
  <si>
    <t>Fondo fomento y promoción de ciudad -Iniciativas culturales</t>
  </si>
  <si>
    <t>Fondo fomento y promoción de ciudad -Música Andina</t>
  </si>
  <si>
    <t>Fondo fomento y promoción de ciudad -Gastronomia</t>
  </si>
  <si>
    <t>Fondo fomento y promoción de ciudad -Museo</t>
  </si>
  <si>
    <t>Fondo fomento y promoción de ciudad -Comic Com</t>
  </si>
  <si>
    <t>Fondo fomento y promoción de ciudad -Manizales Grita</t>
  </si>
  <si>
    <t>FFPC Feria Manizales 2025 -VF Acuerdo 1171/2024 -Estampilla</t>
  </si>
  <si>
    <t>FFPC Feria de Manizales 2025 -VF Acuerdo 1171/2024</t>
  </si>
  <si>
    <t>DESPACHO DEL ALCALDE</t>
  </si>
  <si>
    <t>4102052</t>
  </si>
  <si>
    <t>Protección de los derechos de NNA -Buenas noches</t>
  </si>
  <si>
    <t>Protección de los derechos de NNA -Mes niñez</t>
  </si>
  <si>
    <t>Protección de los derechos de NNA -Orientación vocacional</t>
  </si>
  <si>
    <t>4102038</t>
  </si>
  <si>
    <t>Protección de los derechos de NNA -Instancias juveniles</t>
  </si>
  <si>
    <t>Protección de los derechos de NNA -Semana juventud</t>
  </si>
  <si>
    <t>Protección de los derechos de NNA -Joven y noche</t>
  </si>
  <si>
    <t>Protección de los derechos de NNA - Personal de apoyo</t>
  </si>
  <si>
    <t>Protección de los derechos de NNA -Transporte</t>
  </si>
  <si>
    <t>4102001</t>
  </si>
  <si>
    <t>Protección de los derechos de NNA -United way</t>
  </si>
  <si>
    <t>4103009</t>
  </si>
  <si>
    <t>Programa básico lecto escritora braile</t>
  </si>
  <si>
    <t>Programa básico lengua de señas Colombiana</t>
  </si>
  <si>
    <t>Elementos de apoyo técnico Discapacidad</t>
  </si>
  <si>
    <t>Prestaciones de Servicios Discapacidad</t>
  </si>
  <si>
    <t>Observatorio de discapacidad</t>
  </si>
  <si>
    <t>Implementación de deporte paralímpico</t>
  </si>
  <si>
    <t>4103005</t>
  </si>
  <si>
    <t>Educación inclusiva (Apoyo pedago y sicosocial)</t>
  </si>
  <si>
    <t>Inclusión Laboral y emprendimiento Discapacidad</t>
  </si>
  <si>
    <t>Transporte Discapacidad</t>
  </si>
  <si>
    <t>4103052</t>
  </si>
  <si>
    <t>Conmemoraciones de los 7 tipos de discapacidad</t>
  </si>
  <si>
    <t>Semana y conmemoraciones de la discapacidad</t>
  </si>
  <si>
    <t>Atención institucionalizada Hospital San Isidro</t>
  </si>
  <si>
    <t>2302041</t>
  </si>
  <si>
    <t>Agencias - publicidad - producción - eventos</t>
  </si>
  <si>
    <t>2302002</t>
  </si>
  <si>
    <t>Prestación de servicios Unidad de Prensa</t>
  </si>
  <si>
    <t>Contratación de agencia de publicidad</t>
  </si>
  <si>
    <t>Premio Nacional de periodismo</t>
  </si>
  <si>
    <t>Planta Temporal Unidad de Prensa</t>
  </si>
  <si>
    <t>Asesorías Estratégicas Unidad de Prensa</t>
  </si>
  <si>
    <t>Zonas Azules-Discapacidad (Acdo 0989/2018)</t>
  </si>
  <si>
    <t>RF Zonas Azules-Discapacidad</t>
  </si>
  <si>
    <t>Protección de los derechos de NNA -Tu decides</t>
  </si>
  <si>
    <t>Protección de los derechos NNA- Desarrollo integral joven</t>
  </si>
  <si>
    <t>211020100101</t>
  </si>
  <si>
    <t>Asesorías y Consultorías</t>
  </si>
  <si>
    <t>2120202010</t>
  </si>
  <si>
    <t>Viáticos y gastos de viaje</t>
  </si>
  <si>
    <t>SECRETARIA DE SERVICIOS ADMINISTRATIVOS</t>
  </si>
  <si>
    <t>GOBIERNO EN LÍNEA</t>
  </si>
  <si>
    <t>4599023</t>
  </si>
  <si>
    <t>Talento Humano -Bienestar</t>
  </si>
  <si>
    <t>4599020</t>
  </si>
  <si>
    <t>Talento Humano -Sistema SST</t>
  </si>
  <si>
    <t>4599036</t>
  </si>
  <si>
    <t>Seguridad y privacidad de la información -Doc. Electrónicos</t>
  </si>
  <si>
    <t>Gobierno abierto y digital -Archivo digital</t>
  </si>
  <si>
    <t>4599028</t>
  </si>
  <si>
    <t>Gobierno abierto y digital -Software de Nómina Antares</t>
  </si>
  <si>
    <t>Gobierno abierto y digital -Sotfware Archivo</t>
  </si>
  <si>
    <t>Gobierno abierto y digital -Licencia Win / Back up</t>
  </si>
  <si>
    <t>Gobierno abierto y digital -Antivirus</t>
  </si>
  <si>
    <t>Gobierno abierto y digital -Office</t>
  </si>
  <si>
    <t>Gobierno abierto y digital -IBM As 400</t>
  </si>
  <si>
    <t>Gobierno abierto y digital -Isolución</t>
  </si>
  <si>
    <t>4599007</t>
  </si>
  <si>
    <t>Gobierno abierto y digital -Compra de equipos</t>
  </si>
  <si>
    <t>4599001</t>
  </si>
  <si>
    <t>Gobierno abierto y digital -Compra Equipos</t>
  </si>
  <si>
    <t>Gobierno abierto y digital -Soporte y Hosting de SYQUAL</t>
  </si>
  <si>
    <t>Gobierno abierto y digital -MIPG (Incorporado 2025)</t>
  </si>
  <si>
    <t>4599025</t>
  </si>
  <si>
    <t>Gobierno abierto y digital -Trámites virtuales</t>
  </si>
  <si>
    <t>Seguridad y privacidad de la información -Plan C. Documental</t>
  </si>
  <si>
    <t>Gobierno abierto y digital -Suscripción FORTIGATE</t>
  </si>
  <si>
    <t>Gobierno abierto y digital -Correo electrónico</t>
  </si>
  <si>
    <t>4599031</t>
  </si>
  <si>
    <t>Talento Humano -Contrato Auditorio Campestre</t>
  </si>
  <si>
    <t>Talento Humano -Fundadores</t>
  </si>
  <si>
    <t>Talento Humano -Alimentación</t>
  </si>
  <si>
    <t>Talento Humano -Fondo Cultural</t>
  </si>
  <si>
    <t>Talento Humano -Formación y capacitación convenio</t>
  </si>
  <si>
    <t>211010100101</t>
  </si>
  <si>
    <t>Sueldos</t>
  </si>
  <si>
    <t>211010300103</t>
  </si>
  <si>
    <t>Bonificación de recreación</t>
  </si>
  <si>
    <t>211010100102</t>
  </si>
  <si>
    <t>Recargo nocturno, dominicales y festivos</t>
  </si>
  <si>
    <t>21101010010801</t>
  </si>
  <si>
    <t>Prima de navidad</t>
  </si>
  <si>
    <t>211010100106</t>
  </si>
  <si>
    <t>Prima de servicios</t>
  </si>
  <si>
    <t>21101010021201</t>
  </si>
  <si>
    <t>Prima de antigüedad</t>
  </si>
  <si>
    <t>21101010010802</t>
  </si>
  <si>
    <t>Prima de vacaciones</t>
  </si>
  <si>
    <t>2110103003</t>
  </si>
  <si>
    <t>Prima de dirección</t>
  </si>
  <si>
    <t>211010100105</t>
  </si>
  <si>
    <t>Subsidio de transporte</t>
  </si>
  <si>
    <t>211010300102</t>
  </si>
  <si>
    <t>Compensación vacaciones</t>
  </si>
  <si>
    <t>2110103004</t>
  </si>
  <si>
    <t>Bonificación de Gestión Territorial</t>
  </si>
  <si>
    <t>211010100107</t>
  </si>
  <si>
    <t>Bonificación por servicios prestados</t>
  </si>
  <si>
    <t>2120201002</t>
  </si>
  <si>
    <t>Dotaciones de ley empleados</t>
  </si>
  <si>
    <t>Otras prestaciones</t>
  </si>
  <si>
    <t>211010100104</t>
  </si>
  <si>
    <t>Acciones de gestión humana</t>
  </si>
  <si>
    <t>2131301001</t>
  </si>
  <si>
    <t>Pago de Sentencias Judiciales</t>
  </si>
  <si>
    <t>Planta temporal-supernumerarios-apoyo gestión</t>
  </si>
  <si>
    <t>Contratos de Prestación de Servicios</t>
  </si>
  <si>
    <t>2110102001</t>
  </si>
  <si>
    <t>IVM Empleados y jubilados admon.central AFP Publicas</t>
  </si>
  <si>
    <t>Prestaciones convencionales</t>
  </si>
  <si>
    <t>2110102007</t>
  </si>
  <si>
    <t>0.5% Nomina y planilla SENA</t>
  </si>
  <si>
    <t>2110102006</t>
  </si>
  <si>
    <t>3% Nomina y planilla I.C.B.F.</t>
  </si>
  <si>
    <t>2110102008</t>
  </si>
  <si>
    <t>0.5% Nomina y planilla ESAP Ley 21/82</t>
  </si>
  <si>
    <t>2110102009</t>
  </si>
  <si>
    <t>1% Nomina y planilla Institutos Tecnológicos Ley 21/82</t>
  </si>
  <si>
    <t>2110102002</t>
  </si>
  <si>
    <t>EGM EPS Privada</t>
  </si>
  <si>
    <t>IVM AFP Privada</t>
  </si>
  <si>
    <t>2110102005</t>
  </si>
  <si>
    <t>Riesgo empleados admon.central</t>
  </si>
  <si>
    <t>2110102003</t>
  </si>
  <si>
    <t>Cesantías empleados admón.. central AFP Publica</t>
  </si>
  <si>
    <t>2110102004</t>
  </si>
  <si>
    <t>4% Nomina subsidio familiar</t>
  </si>
  <si>
    <t>Cesantías empleados admón.. central AFP Privada</t>
  </si>
  <si>
    <t>2120202008</t>
  </si>
  <si>
    <t>Mantenimiento vehículos</t>
  </si>
  <si>
    <t>21201010030701</t>
  </si>
  <si>
    <t>Equipo de Transporte - Vehiculos</t>
  </si>
  <si>
    <t>Gastos Selecciòn de Personal</t>
  </si>
  <si>
    <t>Conciliaciones, condenas y sentencias</t>
  </si>
  <si>
    <t>2120202007</t>
  </si>
  <si>
    <t>Pago Primas de Seguros y SOAT</t>
  </si>
  <si>
    <t>Pago Primas de Seguros y SOAT VF Acuerdo 1154/2024</t>
  </si>
  <si>
    <t>Mantenimiento y adecuación de bienes municipales</t>
  </si>
  <si>
    <t>Servicio de impresión admón. Central VF Acuerdo 1154/2024</t>
  </si>
  <si>
    <t>2120101004010102</t>
  </si>
  <si>
    <t>Compra equipo de oficina</t>
  </si>
  <si>
    <t>Suscripciones</t>
  </si>
  <si>
    <t>Avisos y publicaciones judiciales</t>
  </si>
  <si>
    <t>Servicios públicos Teléfonos</t>
  </si>
  <si>
    <t>2120202006</t>
  </si>
  <si>
    <t>Servicios públicos Agua</t>
  </si>
  <si>
    <t>Mensajería y Correo VF Acuerdo 1154/2024</t>
  </si>
  <si>
    <t>Gastos Personal Celaduría VF Acuerdo 1154/2024</t>
  </si>
  <si>
    <t>Servicio de transporte VF Acuerdo 1154/2024</t>
  </si>
  <si>
    <t>Servicio de Aseo y Cafetería.</t>
  </si>
  <si>
    <t>Servicio de Aseo y Cafetería VF Acuerdo 1154/2024</t>
  </si>
  <si>
    <t>2130405001</t>
  </si>
  <si>
    <t>Cuotas afiliac Y sosten Asociaciones</t>
  </si>
  <si>
    <t>Pago cuota de administración edificio Alcaldía</t>
  </si>
  <si>
    <t>Arrendamiento de Oficinas</t>
  </si>
  <si>
    <t>Servicios públicos Energía Eléctrica</t>
  </si>
  <si>
    <t>Pago tramites transito y revisión de ley</t>
  </si>
  <si>
    <t>Combustible parque automotor</t>
  </si>
  <si>
    <t>Suministros elementos de trabajo y seguridad industrial</t>
  </si>
  <si>
    <t>Materiales y suministro admon central</t>
  </si>
  <si>
    <t>213110200102</t>
  </si>
  <si>
    <t>Cuotas partes cesantías Admón. Central (INVAMA)</t>
  </si>
  <si>
    <t>Cuotas partes cesantías Admón. Central (Contr)</t>
  </si>
  <si>
    <t>Cuotas partes cesantías Admón. Central (Conc)</t>
  </si>
  <si>
    <t>Cuotas partes cesantías Admón. Central (Person)</t>
  </si>
  <si>
    <t>Cuotas partes cesantías Admón. Central (Caja Vda)</t>
  </si>
  <si>
    <t>Sueldos - Est Projusticia</t>
  </si>
  <si>
    <t>Sueldos - Desahorro Fonpet mesadas</t>
  </si>
  <si>
    <t>SECRETARIA DE PLANEACION</t>
  </si>
  <si>
    <t>PLANEACION</t>
  </si>
  <si>
    <t>4599033</t>
  </si>
  <si>
    <t>Sisben -Planta Temporal</t>
  </si>
  <si>
    <t>Sisben - Transporte</t>
  </si>
  <si>
    <t>Sisben - Servicios de Apoyo técnico</t>
  </si>
  <si>
    <t>Sisben - Transporte VF Acuerdo 1154/2024</t>
  </si>
  <si>
    <t>0401105</t>
  </si>
  <si>
    <t>Infraestructura tecnológica (Estratificación)</t>
  </si>
  <si>
    <t>4002015</t>
  </si>
  <si>
    <t>Ordenamiento Territorial - Planta Temporal.</t>
  </si>
  <si>
    <t>Ordenamiento Territorial - Planta Temporal.  Exp. Municipal</t>
  </si>
  <si>
    <t>4002016</t>
  </si>
  <si>
    <t>Ordenamiento Territorial -Revisión POT</t>
  </si>
  <si>
    <t>Ordenamiento Territorial - Transporte</t>
  </si>
  <si>
    <t>4002001</t>
  </si>
  <si>
    <t>Ordenamiento Territorial -Licencia ARGIS</t>
  </si>
  <si>
    <t>4002034</t>
  </si>
  <si>
    <t>Ordenamiento Territorial -Equipo proyectos</t>
  </si>
  <si>
    <t>Odenamiento Territorial -Prestación de servicios SIG</t>
  </si>
  <si>
    <t>Ordenamiento Territorial -Estudios y diseños</t>
  </si>
  <si>
    <t>Ordenamiento Territorial - TransporteVF Acuerdo 1154/2024</t>
  </si>
  <si>
    <t>Planeación Estratégica - Personal de apoyo BPIM</t>
  </si>
  <si>
    <t>Planeación Estratégica -Personal de apoyo CIE</t>
  </si>
  <si>
    <t>Planeación Estratégica -OBSERVATORIO</t>
  </si>
  <si>
    <t>Planeación Estratégica -Personal de apoyo Politicas Publicas</t>
  </si>
  <si>
    <t>Planeación Estratégica -ÁREA METROPOLITANA</t>
  </si>
  <si>
    <t>Planeación E. - Apoyo técnico Participación Ciudadana</t>
  </si>
  <si>
    <t>Planeación Estratégica -Visión 2050</t>
  </si>
  <si>
    <t>Planeación Estratégica - Logística Reuniones</t>
  </si>
  <si>
    <t>Planeación Estratégica - Auditorios</t>
  </si>
  <si>
    <t>Planeación Estratégica -Publicaciones</t>
  </si>
  <si>
    <t>Planeación Estratégica -APP CIE (Desarrollo y soporte)</t>
  </si>
  <si>
    <t>Divulgación de información pública - Gobierno en la calle</t>
  </si>
  <si>
    <t>Estratificación Socioeconómica -Apoyo técnico</t>
  </si>
  <si>
    <t>Estratificación Socioec. Apoyo técnico R.F. Aportes E.</t>
  </si>
  <si>
    <t>Estratificación Socioeconómica -Honorarios Comité</t>
  </si>
  <si>
    <t>Estratificación Socioeconómica -Alimentación</t>
  </si>
  <si>
    <t>Estratificación Socioeconómica - Transporte</t>
  </si>
  <si>
    <t>Estratificación Socioec. - Transporte. VF Acuerdo 1154/2024</t>
  </si>
  <si>
    <t>SECRETARIA DE TRANSITO Y TRANSPORTES</t>
  </si>
  <si>
    <t>TRÁNSITO Y TRANSPORTE - MULTAS DE TRÁNSITO</t>
  </si>
  <si>
    <t>2409004</t>
  </si>
  <si>
    <t>Tránsito y transporte -Planta temporal Agentes de transito</t>
  </si>
  <si>
    <t>Tránsito y transporte -Personal de apoyo</t>
  </si>
  <si>
    <t>Tránsito y transporte -ARL prestacion de servicios</t>
  </si>
  <si>
    <t>Tránsito y transporte - SOAT + TM + SEGUROS</t>
  </si>
  <si>
    <t>Tránsito y transporte -Suministro de combustible</t>
  </si>
  <si>
    <t>Tránsito y transporte - Mtto preventivo y correctivo</t>
  </si>
  <si>
    <t>Tránsito y transporte -Suministros de llantas</t>
  </si>
  <si>
    <t>Tránsito y transporte -Dotación agentes de tránsito</t>
  </si>
  <si>
    <t>2409011</t>
  </si>
  <si>
    <t>Tránsito y transporte -Energía sistema semafórico</t>
  </si>
  <si>
    <t>Tránsito y transporte -Mantenimiento semáforos</t>
  </si>
  <si>
    <t>Tránsito y transporte -Mejoramiento de semáforos</t>
  </si>
  <si>
    <t>Tránsito y transporte -Modernización semaforos</t>
  </si>
  <si>
    <t>Tránsito y transporte -Señalización</t>
  </si>
  <si>
    <t>Tránsito y transporte -Pintura máquina pinta rayas</t>
  </si>
  <si>
    <t>2409063</t>
  </si>
  <si>
    <t>Tránsito y transporte -Campañas de cultura ciudadana</t>
  </si>
  <si>
    <t>Tránsito y transporte - Vallas feria</t>
  </si>
  <si>
    <t>Tránsito y transporte -Arrendamiento auditorios</t>
  </si>
  <si>
    <t>2409002</t>
  </si>
  <si>
    <t>Tránsito y transporte  -Paradero metropolitano</t>
  </si>
  <si>
    <t>Tránsito y transporte  -Mtto y construccion paraderos</t>
  </si>
  <si>
    <t>Mantenimiento semaforos. VF Acuerdo 1171/2024</t>
  </si>
  <si>
    <t>Campañas de cultura ciudadana VF Acuerdo 1171/2024</t>
  </si>
  <si>
    <t>Tránsito y transporte. VF Acuerdo 1154/2024 Pólizas seguro</t>
  </si>
  <si>
    <t>Tránsito y transporte - Planta temporal Agentes de transito</t>
  </si>
  <si>
    <t>Tránsito y transporte -Promoción del uso del transp. Público</t>
  </si>
  <si>
    <t>2408026</t>
  </si>
  <si>
    <t>Construcción Línea 3 Cable Aéreo</t>
  </si>
  <si>
    <t>TRÁNSITO Y TRANSPORTE - ZONAS AZULES</t>
  </si>
  <si>
    <t>2409010</t>
  </si>
  <si>
    <t>Tránsito y transporte - Licencias</t>
  </si>
  <si>
    <t>Tránsito y transporte - Operación línea 123</t>
  </si>
  <si>
    <t>Tránsito y transporte - Personal de apoyo CGM</t>
  </si>
  <si>
    <t>Tránsito y transporte -Mtto y construccion paraderos</t>
  </si>
  <si>
    <t>Tránsito y transporte - Centro de Gestión de Movilidad</t>
  </si>
  <si>
    <t>Tránsito y transporte - Mtto y construccion paraderos</t>
  </si>
  <si>
    <t>SECRETARIA DEL INTERIOR</t>
  </si>
  <si>
    <t>GOBIERNO</t>
  </si>
  <si>
    <t>4502021</t>
  </si>
  <si>
    <t>Promoción y garantía derechos de las poblaciones étnicas.</t>
  </si>
  <si>
    <t>4502024</t>
  </si>
  <si>
    <t>Derechos humanos -Trata de personas</t>
  </si>
  <si>
    <t>4502033</t>
  </si>
  <si>
    <t>Derechos humanos  -Reinsertados</t>
  </si>
  <si>
    <t>4502038</t>
  </si>
  <si>
    <t>Derechos humanos  -Consejo de paz</t>
  </si>
  <si>
    <t>Derechos humanos -Ayuda humanitaria</t>
  </si>
  <si>
    <t>Derechos humanos  -Mesa víctimas</t>
  </si>
  <si>
    <t>Derechos humanos -Victimas Discapacidad</t>
  </si>
  <si>
    <t>4502035</t>
  </si>
  <si>
    <t>Derechos humanos  -PPL Sindicados</t>
  </si>
  <si>
    <t>4501001</t>
  </si>
  <si>
    <t>Seguridad y Convivencia-Sis paz SIQUAL</t>
  </si>
  <si>
    <t>Seguridad y convivencia -Insumo cámaras</t>
  </si>
  <si>
    <t>Seguridad y Convivencia -Decretos menores</t>
  </si>
  <si>
    <t>Seguridad y Convivencia  -Alumbrado Público</t>
  </si>
  <si>
    <t>Seguridad y Convivencia  -Insumos UPV</t>
  </si>
  <si>
    <t>Seguridad y Convivencia -Policía Nacional</t>
  </si>
  <si>
    <t>Seguridad y Convivencia  -Antenas</t>
  </si>
  <si>
    <t>Seguridad y Convivencia  -Auditorios</t>
  </si>
  <si>
    <t>Seguridad y Convivencia -Planta Temporal</t>
  </si>
  <si>
    <t>Mantenimiento Módulos de Espacio Público.</t>
  </si>
  <si>
    <t>Seguridad y convivencia -Personal de apoyo</t>
  </si>
  <si>
    <t>4501004</t>
  </si>
  <si>
    <t>Seguridad y convivencia -Feria FE 5%</t>
  </si>
  <si>
    <t>Derechos humanos  -Hogar de Paso</t>
  </si>
  <si>
    <t>Seguridad y Convivencia -Mantenimiento Comisarias</t>
  </si>
  <si>
    <t>Seguridad y Convivencia -Apoyo comisarías al control</t>
  </si>
  <si>
    <t>Seguridad y Convivencia -Comisarias</t>
  </si>
  <si>
    <t>Seguridad y Convivencia -Adecuación Comisarías</t>
  </si>
  <si>
    <t>4501029</t>
  </si>
  <si>
    <t>Seguridad y Convivencia -Trabajo Infantil</t>
  </si>
  <si>
    <t>Seguridad y Convivencia -Vigilancia</t>
  </si>
  <si>
    <t>Seguridad y Convivencia -Transporte FE 5%</t>
  </si>
  <si>
    <t>Seguridad y Convivencia -Servicios Públicos policia FE 5%</t>
  </si>
  <si>
    <t>Seguridad y Convivencia -Soat Motos 5% obra pública</t>
  </si>
  <si>
    <t>Seguridad y Convivencia -Ejercito 5% obra pública</t>
  </si>
  <si>
    <t>Seguridad y Convivencia  -CTI Fiscalía FE 5% obra pública</t>
  </si>
  <si>
    <t>Seguridad y Convivencia  -Línea 123. 5% obra pública</t>
  </si>
  <si>
    <t>Seguridad y Convivencia -Rev Técnico Mecánica</t>
  </si>
  <si>
    <t>Mantenimiento Módulos de Espacio Público. RF Módulos</t>
  </si>
  <si>
    <t>Mantenimiento Módulos de Espacio Público. Aprovechamiento EP</t>
  </si>
  <si>
    <t>Mantenimiento Módulos de Espacio Público -RF Compensación EP</t>
  </si>
  <si>
    <t>Seguridad y Convivencia -Transfetencias Policia RF multas</t>
  </si>
  <si>
    <t>Seguridad y Convivencia -Transfetencias Policia FE multas</t>
  </si>
  <si>
    <t>Seguridad y convivencia -Recompensas FE 5%</t>
  </si>
  <si>
    <t>Seguridad y convivencia-Campañas</t>
  </si>
  <si>
    <t>Seguridad y convivencia -Insumo cámaras.Vig anter. Imp.  Tel</t>
  </si>
  <si>
    <t>Seguridad y convivencia -Insumo cámaras.Recargos Imp. Tel</t>
  </si>
  <si>
    <t>Seguridad y Convivencia -Cámaras Nuevas.</t>
  </si>
  <si>
    <t>Seguridad y Convivencia -Feria FE 5%</t>
  </si>
  <si>
    <t>Seguridad y Convivencia -Dotación Comisarías</t>
  </si>
  <si>
    <t>Seguridad y convivencia -Insumo cámaras.RF Imp. teléfono</t>
  </si>
  <si>
    <t>Seguridad y Convivencia - P. Temporal. CAMBIA TU MENTE</t>
  </si>
  <si>
    <t>Seguridad y convivencia. Pegate al parche CAMBIA TU MENTE</t>
  </si>
  <si>
    <t>Seguridad y Convivencia -Señalización. CAMBIA TU MENTE</t>
  </si>
  <si>
    <t>Seguridad y Convivencia. CAMBIA TU MENTE</t>
  </si>
  <si>
    <t>Seguridad y Convivencia. -Barrismo social CAMBIA TU MENTE</t>
  </si>
  <si>
    <t>Seguridad y Convivencia -VF Acuerdo 1171/2024 Feria FE 5%</t>
  </si>
  <si>
    <t>Seguridad y Convivencia. VF Acuerdo 1154/2024 Vigilancia</t>
  </si>
  <si>
    <t>Seguridad y Convivencia -VF Acuerdo 1154/2024 Transporte 5%</t>
  </si>
  <si>
    <t>Seguridad y Convivencia. VF Acuerdo 1154/2024 Soat Motos 5%</t>
  </si>
  <si>
    <t>4599016</t>
  </si>
  <si>
    <t>Infraestructura Seguridad- Estampilla justicia familiar</t>
  </si>
  <si>
    <t>211010100110</t>
  </si>
  <si>
    <t>Sueldos ComisarÃ­a - Estampilla Para la Justicia Familiar</t>
  </si>
  <si>
    <t>SECRETARIA DE HACIENDA</t>
  </si>
  <si>
    <t>HACIENDA</t>
  </si>
  <si>
    <t>22201020020203</t>
  </si>
  <si>
    <t>Amortización deuda comercial</t>
  </si>
  <si>
    <t>22202020020203</t>
  </si>
  <si>
    <t>Intereses deuda comercial</t>
  </si>
  <si>
    <t>222010200203</t>
  </si>
  <si>
    <t>Amortización deuda fomento</t>
  </si>
  <si>
    <t>222020200203</t>
  </si>
  <si>
    <t>Intereses deuda fomento</t>
  </si>
  <si>
    <t>Amortizaci¢n deuda Comercial (SGP Prop)</t>
  </si>
  <si>
    <t>2220501</t>
  </si>
  <si>
    <t>Pago bonos pensionales Tipo A</t>
  </si>
  <si>
    <t>2220502</t>
  </si>
  <si>
    <t>Pago Bonos Pensionales Tipo B</t>
  </si>
  <si>
    <t>Intereses deuda fomento (R.F. SGP PROP)</t>
  </si>
  <si>
    <t>4599002</t>
  </si>
  <si>
    <t>Mejoramiento de ingresos -Pasivo pensional sector salud</t>
  </si>
  <si>
    <t>Mejoramiento de ingresos -Personal de apoyo</t>
  </si>
  <si>
    <t>Mejoramiento de ingresos -Capitalización promotora</t>
  </si>
  <si>
    <t>4599011</t>
  </si>
  <si>
    <t>Mejoramiento de ingresos - Catastro</t>
  </si>
  <si>
    <t>Mejoramiento de ingresos -Soporte ESRI</t>
  </si>
  <si>
    <t>4599029</t>
  </si>
  <si>
    <t>Mejoramiento de ingresos -Arrendamiento centros comerciales</t>
  </si>
  <si>
    <t>Mejoramiento de ingresos -Capitalización IAF</t>
  </si>
  <si>
    <t>Mejoramiento de ingresos -Planta temporal</t>
  </si>
  <si>
    <t>Mejoramiento de ingresos -Convenio estructuración APP</t>
  </si>
  <si>
    <t>Mejoramiento de ingresos - Bienes</t>
  </si>
  <si>
    <t>Mejoramiento de ingresos -Calificación de riesgo</t>
  </si>
  <si>
    <t>Mejoramiento de ingresos -Avalúos</t>
  </si>
  <si>
    <t>Mejoramiento de ingresos -Sistema información AS400</t>
  </si>
  <si>
    <t>Mejor de ingresos -Impresión facturas -VF Acuerdo 1171/2024</t>
  </si>
  <si>
    <t>Asesorias y Consultorias</t>
  </si>
  <si>
    <t>Servicios Personal de Celaduria VF Acuerdo 1154/2024</t>
  </si>
  <si>
    <t>2180403</t>
  </si>
  <si>
    <t>Contribución de valorización</t>
  </si>
  <si>
    <t>Pago administración inmuebles municipales</t>
  </si>
  <si>
    <t>Gastos notar,avaluos,peritaz y otros gastos</t>
  </si>
  <si>
    <t>2180502</t>
  </si>
  <si>
    <t>Comisiones, intereses y gastos bancarios</t>
  </si>
  <si>
    <t>2130509099</t>
  </si>
  <si>
    <t>Transferencia Ley 617/2000 Contraloría Municipal</t>
  </si>
  <si>
    <t>Transferencia Ley 617/2000 Concejo Municipal</t>
  </si>
  <si>
    <t>2110103006</t>
  </si>
  <si>
    <t>Honorarios Concejales Sesiones Ordinarias Ley 617/2000</t>
  </si>
  <si>
    <t>Honorarios Concejales Sesiones Extraordinarias Ley 617/2000</t>
  </si>
  <si>
    <t>Transferencia Ley 617/2000 Personería Municipal</t>
  </si>
  <si>
    <t>213070200102</t>
  </si>
  <si>
    <t>Mesadas pensionales</t>
  </si>
  <si>
    <t>213070200202</t>
  </si>
  <si>
    <t>Cuotas partes pensiones</t>
  </si>
  <si>
    <t>2131403</t>
  </si>
  <si>
    <t>Venta de Activos FONPET</t>
  </si>
  <si>
    <t>2140203</t>
  </si>
  <si>
    <t>Area Metropolitana Centro sur</t>
  </si>
  <si>
    <t>Transf Contralor¡a Mpal (Cuot Fiscal ED) SSF</t>
  </si>
  <si>
    <t>213070200201</t>
  </si>
  <si>
    <t>Mesada.Contr.Conv. 960802402 Contral</t>
  </si>
  <si>
    <t>Mesadas pensionales - Desahorro FONPET</t>
  </si>
  <si>
    <t>Mesadas pensionales  Caja de la Vivienda Popular</t>
  </si>
  <si>
    <t>Cuotas partes pensionales SSF</t>
  </si>
  <si>
    <t>Mesadas Pensionales- RF Caja de la Vivienda Popular</t>
  </si>
  <si>
    <t>Cuotas Partes Pensionales  R.F.</t>
  </si>
  <si>
    <t>Mesadas Pensionales - ProCultura</t>
  </si>
  <si>
    <t>Cuotas Partes Pensionales-Est.Adulto Mayor</t>
  </si>
  <si>
    <t>Cuotas Partes Vencidas Desahorro Fonpet</t>
  </si>
  <si>
    <t>Cuotas Partes Vencidas   R.F. Desahorro fonpet</t>
  </si>
  <si>
    <t>Cuotas Partes Actuariales FONPET</t>
  </si>
  <si>
    <t>Mesadas Pensionales - ProJusticia familiar</t>
  </si>
  <si>
    <t>21305040011301</t>
  </si>
  <si>
    <t>SOBRETASA AMBIENTAL CORPOCALDAS</t>
  </si>
  <si>
    <t>2130509015</t>
  </si>
  <si>
    <t>Estampilla Pro Universidad Caldas - Nacional</t>
  </si>
  <si>
    <t>Estampilla Pro Universidad Caldas - Nacional - R.F.</t>
  </si>
  <si>
    <t>Transferencia Porcentaje Participacion Predial</t>
  </si>
  <si>
    <t>SECRETARIA DE INFRAESTRUCTURA</t>
  </si>
  <si>
    <t>OBRAS PUBLICAS</t>
  </si>
  <si>
    <t>4301015</t>
  </si>
  <si>
    <t>Escenarios deportivos  -Construcción y mantenimiento</t>
  </si>
  <si>
    <t>4301017</t>
  </si>
  <si>
    <t>Escenarios deportivos -Estadio Palogrande</t>
  </si>
  <si>
    <t>Escenarios deportivos - Personal de apoyo</t>
  </si>
  <si>
    <t>3302073</t>
  </si>
  <si>
    <t>Restauración  Juan XXIII</t>
  </si>
  <si>
    <t>2402045</t>
  </si>
  <si>
    <t>Mantenimiento malla vial rural - Plan Vías Rurales</t>
  </si>
  <si>
    <t>Mantenimiento malla vial rural - Arreglo vías rurales</t>
  </si>
  <si>
    <t>Mantenimiento malla vial rural - Personal de apoyo</t>
  </si>
  <si>
    <t>2402128</t>
  </si>
  <si>
    <t>Infraestructura vial urbana - Bulevares Carrera 23 y chipre</t>
  </si>
  <si>
    <t>Infraestructura vial urbana - Bulevares</t>
  </si>
  <si>
    <t>2402115</t>
  </si>
  <si>
    <t>Infraestructura vial urbana -Mantenimiento</t>
  </si>
  <si>
    <t>Infraestructura vial urbana - Personal de apoyo</t>
  </si>
  <si>
    <t>Infraestructura vial urbana -Planta Temporal</t>
  </si>
  <si>
    <t>Infraestructura vial urbana -Transporte</t>
  </si>
  <si>
    <t>Infraestrucutura vial urbana - Estudios y diseños</t>
  </si>
  <si>
    <t>Infraestrucutura vial urbana - Estudios de Valorización</t>
  </si>
  <si>
    <t>4001042</t>
  </si>
  <si>
    <t>Mejoramiento hábitat urbano y rural -Construcción vivienda</t>
  </si>
  <si>
    <t>4001044</t>
  </si>
  <si>
    <t>Mejoramiento hábitat urbano y rural -Mejoramiento Vivienda</t>
  </si>
  <si>
    <t>4001030</t>
  </si>
  <si>
    <t>Mejoramiento Integral de barrios -Personal de apoyo</t>
  </si>
  <si>
    <t>Mejoramiento Integral de barrios</t>
  </si>
  <si>
    <t>4003053</t>
  </si>
  <si>
    <t>Plan salvar aguas - SANEAMIENTO</t>
  </si>
  <si>
    <t>Infraestructura Social - Mantenimiento</t>
  </si>
  <si>
    <t>Infraestructura Seguridad</t>
  </si>
  <si>
    <t>Infraestructura Institucional -Modernizacion Alcaldia</t>
  </si>
  <si>
    <t>Infraestructura Social -Construcción</t>
  </si>
  <si>
    <t>Infraestructura socal y comunitaria -Personal de apoyo</t>
  </si>
  <si>
    <t>Escenarios deportivos -Coliseo menor. R.F. Zonas Naranja</t>
  </si>
  <si>
    <t>Escenarios deportivos -Coliseo menor. R.F. Tasa Prodeporte</t>
  </si>
  <si>
    <t>Escenarios deportivos -Coliseo menor. Tasa Prodeporte</t>
  </si>
  <si>
    <t>Escenarios deportivos -Guardianes. Tasa Pro-deporte</t>
  </si>
  <si>
    <t>Restauración Juan XXIII Cofinanciación Ministerio de cultura</t>
  </si>
  <si>
    <t>Saneamiento Básico Rural- Sector eléctrico</t>
  </si>
  <si>
    <t>Infraestructura vial urbana -Mantenimiento Imp. Oleoductos</t>
  </si>
  <si>
    <t>Construcción vivienda. RF Fondo Compensación Suelo VIP o VIS</t>
  </si>
  <si>
    <t>4003026</t>
  </si>
  <si>
    <t>Saneamiento Básico Rural- SGP</t>
  </si>
  <si>
    <t>4003040</t>
  </si>
  <si>
    <t>Saneamiento Básico Rural- RB SGP</t>
  </si>
  <si>
    <t>Plan salvar aguas - SANEAMIENTO SGP</t>
  </si>
  <si>
    <t>Acueducto y alcantarillado urbano - Saneamiento</t>
  </si>
  <si>
    <t>2402113</t>
  </si>
  <si>
    <t>Aporte proyectos de valorizacion</t>
  </si>
  <si>
    <t>Infraestructura vial urbana -Mantenimiento RF Imp.Oleoductos</t>
  </si>
  <si>
    <t>SECRETARÍA DE LA MUJER</t>
  </si>
  <si>
    <t>LA MUJER</t>
  </si>
  <si>
    <t>4502022</t>
  </si>
  <si>
    <t>Mujer y Equidad de género -Aplicativo monitoreo violencias</t>
  </si>
  <si>
    <t>Mujer y Equidad de género -Línea 123</t>
  </si>
  <si>
    <t>Mujer y Equidad de género - Resignificación de violencias</t>
  </si>
  <si>
    <t>Mujer y Equidad de género -Arte cultura LGBTIQ+</t>
  </si>
  <si>
    <t>Mujer y Equidad de género -Proyectos productivos incluyentes</t>
  </si>
  <si>
    <t>Mujer y Equidad de género -Hogar de acogida</t>
  </si>
  <si>
    <t>Mujer y Equidad de género -Personal de apoyo</t>
  </si>
  <si>
    <t>4502001</t>
  </si>
  <si>
    <t>Mujer y Equidad de género -Escuela participación democratica</t>
  </si>
  <si>
    <t>"Mujer y Equidad de género -Programa Nocturno ""Buenas Noches"""</t>
  </si>
  <si>
    <t>Mujer y Equidad de género - Campañas</t>
  </si>
  <si>
    <t>Mujer y Equidad de género - Educando con equidad</t>
  </si>
  <si>
    <t>Mujer y Equidad de género -Economía del cuidado</t>
  </si>
  <si>
    <t>Mujer y Equidad de género - Suministros y refrigerios</t>
  </si>
  <si>
    <t>Mujer y Equidad de género - Mujer Rural</t>
  </si>
  <si>
    <t>Mujer y equidad género -Rehumanizac. cárcel y act. Sex.pagas</t>
  </si>
  <si>
    <t>Mujer y Equidad de género - Mujer Rural -Oficina Empresarial</t>
  </si>
  <si>
    <t>Mujer y Equidad género Inserción laboral sector Construcción</t>
  </si>
  <si>
    <t>Mujer y Equidad género -Inserción laboral sector Confección</t>
  </si>
  <si>
    <t>Mujer y Equidad género -Inserción laboral sector Turismo</t>
  </si>
  <si>
    <t>Mujer y Equidad género -Sello incluyente</t>
  </si>
  <si>
    <t>SECRETARIA DE EDUCACION</t>
  </si>
  <si>
    <t>ADMINISTRATIVOS</t>
  </si>
  <si>
    <t>2201052</t>
  </si>
  <si>
    <t>Infraestructura Educativa</t>
  </si>
  <si>
    <t>Infraestructura Educativa -Personal de apoyo</t>
  </si>
  <si>
    <t>2201071</t>
  </si>
  <si>
    <t>Admon Servicio Educativo -Nómina Admon RP</t>
  </si>
  <si>
    <t>Admon Servicio Educativo -Apoyo a la gestión</t>
  </si>
  <si>
    <t>Admon Servicio Educativo -Planta temporal</t>
  </si>
  <si>
    <t>Admon Servicio Educativo -SSST</t>
  </si>
  <si>
    <t>Admon Servicio Educativo -Bienestar_personal administrativo</t>
  </si>
  <si>
    <t>2201017</t>
  </si>
  <si>
    <t>Acceso y permanencia -Fortalecimiento primera infancia</t>
  </si>
  <si>
    <t>2201028</t>
  </si>
  <si>
    <t>Acceso y permanencia -Apoyo_PAE</t>
  </si>
  <si>
    <t>2201029</t>
  </si>
  <si>
    <t>Acceso y permanencia -Transporte Escolar</t>
  </si>
  <si>
    <t>2201048</t>
  </si>
  <si>
    <t>Acceso y permanencia -Conectividad y plataformas</t>
  </si>
  <si>
    <t>Acceso y permanencia -PAE RP- VF Acuerdo 1179/2024</t>
  </si>
  <si>
    <t>Acceso y permanencia -Transp. Escolar. VF Acuerdo 1179/2024</t>
  </si>
  <si>
    <t>2201058</t>
  </si>
  <si>
    <t>Ruta de calidad Educativa -Escuela nueva</t>
  </si>
  <si>
    <t>2201047</t>
  </si>
  <si>
    <t>Ruta de calidad Educativa -Foro educativo</t>
  </si>
  <si>
    <t>2201030</t>
  </si>
  <si>
    <t>Ruta de calidad Educativa -Calidad_Convenio</t>
  </si>
  <si>
    <t>2201073</t>
  </si>
  <si>
    <t>Ruta de calidad Educativa -Preicfes</t>
  </si>
  <si>
    <t>Ruta de calidad Educativa -Capacitación docente</t>
  </si>
  <si>
    <t>Ruta de calidad Educativa -Formación directivos</t>
  </si>
  <si>
    <t>2201072</t>
  </si>
  <si>
    <t>Ruta de calidad Educativa -Aprende</t>
  </si>
  <si>
    <t>2201034</t>
  </si>
  <si>
    <t>Ruta de calidad Educativa -Formación complementaria</t>
  </si>
  <si>
    <t>2201067</t>
  </si>
  <si>
    <t>Ruta de calidad Educativa -Línea 123</t>
  </si>
  <si>
    <t>2201084</t>
  </si>
  <si>
    <t>Ruta de calidad Educativa -Intérpretes</t>
  </si>
  <si>
    <t>Ruta de calidad Educativa -Formación (SRPA y NEE)</t>
  </si>
  <si>
    <t>2201075</t>
  </si>
  <si>
    <t>Ruta de calidad Educativa -Manizales es el aula</t>
  </si>
  <si>
    <t>2201033</t>
  </si>
  <si>
    <t>Ruta de calidad Educativa -Fort. Bandas</t>
  </si>
  <si>
    <t>2201046</t>
  </si>
  <si>
    <t>Educación Media a Superior -U en tu colegio</t>
  </si>
  <si>
    <t>Educación Media a Superior -U en el campo</t>
  </si>
  <si>
    <t>Educación Media a Superior -ARL_Sena</t>
  </si>
  <si>
    <t>Acceso y permanencia -PAE UAPA- VF Acuerdo 1179/2024</t>
  </si>
  <si>
    <t>Infraestructura Educativa_C.Matr</t>
  </si>
  <si>
    <t>Infraestructura Educativa_RF</t>
  </si>
  <si>
    <t>Admon Servicio Educativo -Nómina Admon SGP</t>
  </si>
  <si>
    <t>Admon Servicio Educativo -Dotación administrativos</t>
  </si>
  <si>
    <t>Admon Servicio Educativo -CNSC admon</t>
  </si>
  <si>
    <t>Admon Servicio Educativo -Entidades religiosas</t>
  </si>
  <si>
    <t>2201050</t>
  </si>
  <si>
    <t>Acceso y permanencia -Conectividad y soluciones tecnológicas</t>
  </si>
  <si>
    <t>Acceso y permanencia -PAE SGP-VF Acuerdo 1179/2024</t>
  </si>
  <si>
    <t>Ruta de calidad Educativa -Pob Necesi especiales</t>
  </si>
  <si>
    <t>Ruta de calidad Educativa -Pob Capac Excepcionales</t>
  </si>
  <si>
    <t>Ruta de calidad Educativa -Respons Penal adolesc</t>
  </si>
  <si>
    <t>Infraestructura Educativa_RB</t>
  </si>
  <si>
    <t>DOCENTES</t>
  </si>
  <si>
    <t>Admon Servicio Educativo -Nómina Docentes</t>
  </si>
  <si>
    <t>Admon Servicio Educativo -Nómina des. docente_SSF</t>
  </si>
  <si>
    <t>Admon Servicio Educativo -Nómina patronal docente_SSF</t>
  </si>
  <si>
    <t>Admon Servicio Educativo -Dotación docentes</t>
  </si>
  <si>
    <t>Admon Servicio Educativo -Bienestar_ docente</t>
  </si>
  <si>
    <t>Admon Servicio Educativo -Uso de lista CNSC</t>
  </si>
  <si>
    <t>Acceso y permanencia -PAE RF - VF Acuerdo 1179/2024</t>
  </si>
  <si>
    <t>DIRECTIVOS</t>
  </si>
  <si>
    <t>Admon Servicio Educativo -Nómina Directivo docen.</t>
  </si>
  <si>
    <t>Admon Servicio Educativo -Nómina des. directivo_SSF</t>
  </si>
  <si>
    <t>Admon Servicio Educativo -Nómina patronal directivo_SSF</t>
  </si>
  <si>
    <t>Admon Servicio Educativo -Bienestar_Directivos docentes</t>
  </si>
  <si>
    <t>INCLUSIÓN</t>
  </si>
  <si>
    <t>Admon Servicio Educativo. Vigilancia. VF Acuerdo 1154/2024</t>
  </si>
  <si>
    <t>Admon Servicio Educativo. Transporte. VF Acuerdo 1154/2024</t>
  </si>
  <si>
    <t>Admon Servicio Educativo. Póliza. VF Acuerdo 1154/2024</t>
  </si>
  <si>
    <t>Admon Serv.Educativo. Aseo y cafetería. VF Acuerdo 1154/2024</t>
  </si>
  <si>
    <t>EFICIENCIA - CONECTIVIDAD</t>
  </si>
  <si>
    <t>Admon Servicio Educativo -Serv.públicos de EE oficiales</t>
  </si>
  <si>
    <t>Admon Servicio Educativo -RB. SGP_Calidad-SS públicos</t>
  </si>
  <si>
    <t>CALIDAD</t>
  </si>
  <si>
    <t>Admon Servicio Educativo -Gratuidad transf. SSF</t>
  </si>
  <si>
    <t>Sueldo Anual</t>
  </si>
  <si>
    <t>Bonificación de servicio</t>
  </si>
  <si>
    <t>Prima de Servicio</t>
  </si>
  <si>
    <t>Prima de Vacaciones</t>
  </si>
  <si>
    <t>Prima de Navidad</t>
  </si>
  <si>
    <t>Bonificación por recreación</t>
  </si>
  <si>
    <t>Caja de Compensación familiar</t>
  </si>
  <si>
    <t>SENA</t>
  </si>
  <si>
    <t>ICBF</t>
  </si>
  <si>
    <t>Escuela e Institutos Industriales y Técnicos</t>
  </si>
  <si>
    <t>ESAP</t>
  </si>
  <si>
    <t>2110202003</t>
  </si>
  <si>
    <t>Cesantías</t>
  </si>
  <si>
    <t>2110202002</t>
  </si>
  <si>
    <t>Previsión Social Salud</t>
  </si>
  <si>
    <t>2110202001</t>
  </si>
  <si>
    <t>Previsión Social Pensión</t>
  </si>
  <si>
    <t>2110202005</t>
  </si>
  <si>
    <t>Accidente de Trabajo y Riesgo Profesional</t>
  </si>
  <si>
    <t>Mantenimiento vehículos Educación</t>
  </si>
  <si>
    <t>Servicios públicos teléfono</t>
  </si>
  <si>
    <t>Servicios públicos (Energía y agua)</t>
  </si>
  <si>
    <t>Arrendamiento de Oficinas Educación</t>
  </si>
  <si>
    <t>Materiales y suministros admón.. Central Educación</t>
  </si>
  <si>
    <t>Sumin elementos de trabajo y seguridad industrial Educación</t>
  </si>
  <si>
    <t>Sueldo Anual (Cuota Admón.)</t>
  </si>
  <si>
    <t>Bonificación de servicio (Cuota Admón.)</t>
  </si>
  <si>
    <t>Prima de Servicio (Cuota Admón.)</t>
  </si>
  <si>
    <t>Prima de Vacaciones (Cuota Admón.)</t>
  </si>
  <si>
    <t>Prima de Navidad (Cuota Admón.)</t>
  </si>
  <si>
    <t>Bonificación por recreación (Cuota Admón.)</t>
  </si>
  <si>
    <t>Caja de Compensación familiar (Cuota Admón.)</t>
  </si>
  <si>
    <t>SENA (Cuota Admón.)</t>
  </si>
  <si>
    <t>ICBF (Cuota Admón.)</t>
  </si>
  <si>
    <t>Escuela e Institutos Industriales y Técnicos (Cuota Admón.)</t>
  </si>
  <si>
    <t>ESAP (Cuota Admón.)</t>
  </si>
  <si>
    <t>Cesantías (Cuota Admón.)</t>
  </si>
  <si>
    <t>Previsión Social Salud (Cuota Admón.)</t>
  </si>
  <si>
    <t>Previsión Social Pensión (Cuota Admón.)</t>
  </si>
  <si>
    <t>Accidente de Trabajo y Riesgo Profesional (Cuota Admón.)</t>
  </si>
  <si>
    <t>SECRETARIA DE DESARROLLO SOCIAL</t>
  </si>
  <si>
    <t>DESARROLLO SOCIAL</t>
  </si>
  <si>
    <t>4103050</t>
  </si>
  <si>
    <t>Reducción de la vulnerabilidad -Personal de apoyo</t>
  </si>
  <si>
    <t>Reducción de la vulnerabilidad -Planta temporal</t>
  </si>
  <si>
    <t>Reducción de la vulnerabilidad  -Auditorios</t>
  </si>
  <si>
    <t>4103061</t>
  </si>
  <si>
    <t>Reducción de la vulnerabilidad - Mínimo vital agua potable</t>
  </si>
  <si>
    <t>Reducción de la vulnerabilidad -Apoyo exequial</t>
  </si>
  <si>
    <t>Reducción de la vulnerabilidad  -Oxígeno requirientes</t>
  </si>
  <si>
    <t>4104008</t>
  </si>
  <si>
    <t>Atención integral a personas mayores -Centros Vida</t>
  </si>
  <si>
    <t>Atención integral a personas mayores -Institucionalización</t>
  </si>
  <si>
    <t>Atención integral a personas mayores -Centros Día</t>
  </si>
  <si>
    <t>Atención integral a personas mayores -S. Mpal del cuidado</t>
  </si>
  <si>
    <t>Atención integral a personas mayores Salas y auditorios</t>
  </si>
  <si>
    <t>Atención integral a personas mayores -Transporte</t>
  </si>
  <si>
    <t>Participación comunitaria -Telecentros comunitarios</t>
  </si>
  <si>
    <t>Participación comunitaria -Planta temporal</t>
  </si>
  <si>
    <t>Participación comunitaria -Transporte</t>
  </si>
  <si>
    <t>Participación comunitaria -Realizacion de Obras menores</t>
  </si>
  <si>
    <t>Participación comunitaria Vigilancia Ciscos y Sedes sociales</t>
  </si>
  <si>
    <t>Participación comunitaria - Proyectos presentados por la JAL</t>
  </si>
  <si>
    <t>Participación comunitaria -Personal de apoyo</t>
  </si>
  <si>
    <t>Participación comunitaria -Celebracion y eventos JAC y JAL</t>
  </si>
  <si>
    <t>Participación comunitaria -Auditorios</t>
  </si>
  <si>
    <t>Participación comunitaria -Pago de honorarios a ediles</t>
  </si>
  <si>
    <t>Participación comunitaria -Pago de seguridad social</t>
  </si>
  <si>
    <t>Participación comunitaria VF Acuerdo 1154/2024 Vigilancia</t>
  </si>
  <si>
    <t>Pago de polizas a ediles comuneros  VF Acuerdo 1154/2024</t>
  </si>
  <si>
    <t>4003047</t>
  </si>
  <si>
    <t>Saneamiento Básico - Pago de subsidios</t>
  </si>
  <si>
    <t>Saneamiento Basico - Juanchito</t>
  </si>
  <si>
    <t>Saneamiento Basico - Maltería</t>
  </si>
  <si>
    <t>Atención integral personas mayores -Centros Vida. Estampilla</t>
  </si>
  <si>
    <t>Atención integral personas mayores -C. Vida RF Estampilla</t>
  </si>
  <si>
    <t>Atención integral a personas mayores -C.Vida. C. Gobernación</t>
  </si>
  <si>
    <t>Atención integral a personas mayores -Instituc. Estampilla</t>
  </si>
  <si>
    <t>Atención integral personas mayores -Instituc. RF Estampilla</t>
  </si>
  <si>
    <t>Atención integral personas mayores -Instituc. C. Gobernación</t>
  </si>
  <si>
    <t>Reducción de la vulnerabilidad -Formación</t>
  </si>
  <si>
    <t>Reducción de la vulnerabilidad -Barrio amigo</t>
  </si>
  <si>
    <t>Atención integral personas mayores -C.Vida. RF C.Gobernación</t>
  </si>
  <si>
    <t>Atención integral a personas mayores -C. Vida RB Estampilla</t>
  </si>
  <si>
    <t>Atención integral personas mayores -Instituc. RF C.Gobernac.</t>
  </si>
  <si>
    <t>Atención integral personas mayores -Instituc. RB Estampilla</t>
  </si>
  <si>
    <t>SECRETARIA DE AGRICULTURA</t>
  </si>
  <si>
    <t>AGRICULTURA</t>
  </si>
  <si>
    <t>1702017</t>
  </si>
  <si>
    <t>Competitividad rural -Filtros verdes</t>
  </si>
  <si>
    <t>Competitividad rural -Mejoramiento infraestructura cafetera</t>
  </si>
  <si>
    <t>Competitividad rural -Renovación árboles de café</t>
  </si>
  <si>
    <t>1702010</t>
  </si>
  <si>
    <t>Competitividad rural -Planta Temporal</t>
  </si>
  <si>
    <t>Competitividad rural -Día del Campesino</t>
  </si>
  <si>
    <t>Competitividad rural -Tasa de redescuento</t>
  </si>
  <si>
    <t>Competitividad rural -Productividad otras líneas</t>
  </si>
  <si>
    <t>Competitividad rural -Personal de apoyo</t>
  </si>
  <si>
    <t>Competitividad rural -Eventos cafes especiales</t>
  </si>
  <si>
    <t>Competitividad rural -Fortalecimiento de la caficultura</t>
  </si>
  <si>
    <t>1702038</t>
  </si>
  <si>
    <t>Competitividad rural -Gobierno en la Calle Campesino</t>
  </si>
  <si>
    <t>Competitividad rural -Joven y mujer rural</t>
  </si>
  <si>
    <t>Competitividad rural -Alquiler de Aulas y Salas</t>
  </si>
  <si>
    <t>Competitividad rural -Refrigerios</t>
  </si>
  <si>
    <t>Competitividad rural -Transporte</t>
  </si>
  <si>
    <t>Competitividad rural -VF Acuerdo 1154/2024 Transporte</t>
  </si>
  <si>
    <t>UNIDA DE GESTION DEL RIESGO</t>
  </si>
  <si>
    <t>FONDO DE PREVENCIÓN Y ATENCIÓN DE DESASASTRES</t>
  </si>
  <si>
    <t>4503017</t>
  </si>
  <si>
    <t>Fortalecimiento gestión riesgo -Control movimientos tierra</t>
  </si>
  <si>
    <t>4503033</t>
  </si>
  <si>
    <t>Gestión del riesgo -Red Hidrometereológica. Sobret. Bomberil</t>
  </si>
  <si>
    <t>Gestión del riesgo -Red Hidrometereológica. F. Prevención</t>
  </si>
  <si>
    <t>Gestión del riesgo -Red Hidrometereológica. F. Mpal GR</t>
  </si>
  <si>
    <t>Fortalecimiento gestión del riesgo -Personal de apoyo</t>
  </si>
  <si>
    <t>Fortalecimiento gestión riesg -Estudios de detalle.</t>
  </si>
  <si>
    <t>4503022</t>
  </si>
  <si>
    <t>Fortalecimiento gestión del riesgo -Demoliciones</t>
  </si>
  <si>
    <t>Fortalecimiento gestión del riesgo -Obras de estabilidad</t>
  </si>
  <si>
    <t>Fortalecimiento gestión del riesgo -Guardianes de la ladera</t>
  </si>
  <si>
    <t>4503028</t>
  </si>
  <si>
    <t>Fortalecimiento gestión del riesgo -Servicios defensa civil</t>
  </si>
  <si>
    <t>Fortalecimiento gestión del riesgo -Bomberos voluntarios</t>
  </si>
  <si>
    <t>Fortalecimiento de la gestión del riesgo - Línea 123</t>
  </si>
  <si>
    <t>Fortalecimiento gestión del riesgo -Auxilio arrendamiento</t>
  </si>
  <si>
    <t>Fortalecimiento gestión del riesgo -Kit Emergencia</t>
  </si>
  <si>
    <t>Fortalecimiento gestión del riesgo -Herramientas y equipos</t>
  </si>
  <si>
    <t>Fortalecimiento gestión del riesgo -Aseo y cafetería</t>
  </si>
  <si>
    <t>Fortalecimiento de la gestión del riesgo -Mtto vehículos</t>
  </si>
  <si>
    <t>Fortalecimiento gestión del riesgo- Central de Emergencias</t>
  </si>
  <si>
    <t>Fortalecimiento gestión del riesgo -Mantenimiento sedes</t>
  </si>
  <si>
    <t>Gestión del riesgo -Servicios públicos</t>
  </si>
  <si>
    <t>Fortalecimiento de la gestión del riesgo -Combustible</t>
  </si>
  <si>
    <t>Fortalecimiento gestión del riesgo -Ambulancia BYR/GER/CR</t>
  </si>
  <si>
    <t>4503032</t>
  </si>
  <si>
    <t>Fortalecimiento gestión del riesgo -Planta temporal bomberos</t>
  </si>
  <si>
    <t>4503004</t>
  </si>
  <si>
    <t>Fortalecimiento gestión del riesgo -Equipos especializados</t>
  </si>
  <si>
    <t>Fortalecimiento gestión del riesgo -Formación bomberos</t>
  </si>
  <si>
    <t>Gestión del riesgo -VF Acuerdo 1154/2024 Aseo y cafetería</t>
  </si>
  <si>
    <t>Gestión del riesgo -VF Acuerdo 1154/2024 Seguros</t>
  </si>
  <si>
    <t>SECRETARIA DE COMPETITIVIDAD</t>
  </si>
  <si>
    <t>COMPETITIVIDAD</t>
  </si>
  <si>
    <t>3602027</t>
  </si>
  <si>
    <t>Empleabilidad -Reducción de la informalidad</t>
  </si>
  <si>
    <t>3602031</t>
  </si>
  <si>
    <t>Formación y capacitación empresarial. Inserción laboral</t>
  </si>
  <si>
    <t>Empleabilidad -Formación y capacitación empresarial</t>
  </si>
  <si>
    <t>3602029</t>
  </si>
  <si>
    <t>Empleabilidad -Fortalecimiento Micronegocios</t>
  </si>
  <si>
    <t>3602032</t>
  </si>
  <si>
    <t>Empleabilidad -Fortalecimiento Micronegocios-STEAM</t>
  </si>
  <si>
    <t>3602040</t>
  </si>
  <si>
    <t>Empleabilidad- Capacitación sector comercio</t>
  </si>
  <si>
    <t>3502019</t>
  </si>
  <si>
    <t>Fortalec. empresarial y de emprendimiento -Manizales +</t>
  </si>
  <si>
    <t>Fortalec. empresarial y de emprend -Red De Emprendimiento</t>
  </si>
  <si>
    <t>Fortalec. empresarial y de emprend -Hecho en Manizales</t>
  </si>
  <si>
    <t>Fortalec. empresarial y de emprend -Personal de apoyo</t>
  </si>
  <si>
    <t>Fortalec. empresarial y de emprend -Feria Empresarial</t>
  </si>
  <si>
    <t>Fortalec. empresarial y de emprend.-Oficina Empresarial)</t>
  </si>
  <si>
    <t>3502004</t>
  </si>
  <si>
    <t>Fortalec. empresarial y de emprend -Apalancamiento Financ.</t>
  </si>
  <si>
    <t>3502009</t>
  </si>
  <si>
    <t>Fortalec. empresarial y de emprend -Capacitaciones gastron.</t>
  </si>
  <si>
    <t>3502014</t>
  </si>
  <si>
    <t>Fortalecimiento empresarial y de emprendimiento -Trámites</t>
  </si>
  <si>
    <t>3502007</t>
  </si>
  <si>
    <t>Fortalecimiento empresarial y de emprendimiento -Cluster</t>
  </si>
  <si>
    <t>3502015</t>
  </si>
  <si>
    <t>Fortalec. empresarial y de emprend  -Misiones.</t>
  </si>
  <si>
    <t>3502022</t>
  </si>
  <si>
    <t>Fortalec. empresarial y de emprend  -Misiones. F. Comercial</t>
  </si>
  <si>
    <t>3502017</t>
  </si>
  <si>
    <t>Fortalec. empresarial y de emprend -Economía Silver)</t>
  </si>
  <si>
    <t>3502050</t>
  </si>
  <si>
    <t>Construcción Escenario Multipropósito</t>
  </si>
  <si>
    <t>2301030</t>
  </si>
  <si>
    <t>Conectividad y transformación digital -Bios</t>
  </si>
  <si>
    <t>Conectividad y transformación digital -APP Fidelización</t>
  </si>
  <si>
    <t>Conectividad y transformación digital -Logística reuniones</t>
  </si>
  <si>
    <t>2301047</t>
  </si>
  <si>
    <t>Conectividad y transformación digital -Cualificación TH TI</t>
  </si>
  <si>
    <t>2301031</t>
  </si>
  <si>
    <t>Conectividad y transformación digital-Fortalecimiento I.Dig.</t>
  </si>
  <si>
    <t>Conectividad y transformación digital -STARPUP. Evento</t>
  </si>
  <si>
    <t>2301079</t>
  </si>
  <si>
    <t>Conectividad y transformación digital -Zona Wifi</t>
  </si>
  <si>
    <t>3502046</t>
  </si>
  <si>
    <t>Promoción turística - Destino Inversión</t>
  </si>
  <si>
    <t>3502037</t>
  </si>
  <si>
    <t>Instalación Alumbrado Navideño Manizales</t>
  </si>
  <si>
    <t>3502039</t>
  </si>
  <si>
    <t>Fondo fomento y promoción de ciudad -Programa Marca Ciudad</t>
  </si>
  <si>
    <t>Fondo fomento y promoción de ciudad -Ferias/PIT</t>
  </si>
  <si>
    <t>3502012</t>
  </si>
  <si>
    <t>3502008</t>
  </si>
  <si>
    <t>3502002</t>
  </si>
  <si>
    <t>Fondo para el fomento y promoción de ciudad -Feria Mzales</t>
  </si>
  <si>
    <t>3502094</t>
  </si>
  <si>
    <t>Fondo fomento y promoción de ciudad -App Turística</t>
  </si>
  <si>
    <t>Fondo fomento y promoción de ciudad -Preferia</t>
  </si>
  <si>
    <t>Fondo fomento y promoción -VF Acuerdo 1171/2024 Feria Mzales</t>
  </si>
  <si>
    <t>3502083</t>
  </si>
  <si>
    <t>Plaza de mercado</t>
  </si>
  <si>
    <t>SECRETARIA DEL DEPORTE</t>
  </si>
  <si>
    <t>DEPORTE</t>
  </si>
  <si>
    <t>4301003</t>
  </si>
  <si>
    <t>Administración de escenarios deportivos - Servicios Públicos</t>
  </si>
  <si>
    <t>Administración de escenarios deportivos - Planta temporal</t>
  </si>
  <si>
    <t>Administración escenarios deportivos - Servicios Transporte</t>
  </si>
  <si>
    <t>Admon escenarios deportivos. VF Acuerdo 1154/2024 Transporte</t>
  </si>
  <si>
    <t>4301037</t>
  </si>
  <si>
    <t>Fortalecimiento deporte -Logística: auditorios y refrigerios</t>
  </si>
  <si>
    <t>Fortalecimiento deporte -Personal de apoyo CENCAF y otros</t>
  </si>
  <si>
    <t>Fortalecimiento del deporte -Planta temporal</t>
  </si>
  <si>
    <t>Fortalecimiento del deporte - Juegos intercomun-corregimien</t>
  </si>
  <si>
    <t>Fortalecimiento del deporte -Recrevias y ciclopaseos</t>
  </si>
  <si>
    <t>Fortalecimiento del deporte - Apoyo a ligas, clubes</t>
  </si>
  <si>
    <t>Fortalecimiento del deporte -Eventos nacionales e intern.</t>
  </si>
  <si>
    <t>Fortalecimiento del deporte -Feria de Manizales</t>
  </si>
  <si>
    <t>Fortalecimiento del deporte - Juegos Intercolegiados</t>
  </si>
  <si>
    <t>Fort. del deporte -Feria Manizales- VF Acuerdo 1171/2024</t>
  </si>
  <si>
    <t>Admon de escenarios deportivos - S. Públicos Ley del deporte</t>
  </si>
  <si>
    <t>Admon escenarios deportivos - Personal apoyo. T. Prodeporte</t>
  </si>
  <si>
    <t>Admon escenarios deportivos. VF Acuerdo 1154/2024 Ley Dep.</t>
  </si>
  <si>
    <t>Escenarios deportivos -Coliseo menor. Zonas Naranja</t>
  </si>
  <si>
    <t>Fortalecimiento deporte - Coordinador deporte discapacidad</t>
  </si>
  <si>
    <t>Fortalecimiento deporte -Equipos prof., seleción Manizales</t>
  </si>
  <si>
    <t>Fortalecimiento del deporte -Deportista apoyado</t>
  </si>
  <si>
    <t>Fortalecimiento deporte - Juegos Intercolegiados SGP Deporte</t>
  </si>
  <si>
    <t>FONDO LOCAL DE SALUD</t>
  </si>
  <si>
    <t>RÉGIMEN SUBSIDIADO DE SALUD</t>
  </si>
  <si>
    <t>1906004</t>
  </si>
  <si>
    <t>P/A   RB Reg subs CSF - eje 1</t>
  </si>
  <si>
    <t>Prestacion/Aseguramiento R.Subs. RF EMSA SSF - eje 1</t>
  </si>
  <si>
    <t>Prestacion/Aseg. R.Subs. RF PREMIOS CADUCOS SSF - eje 1</t>
  </si>
  <si>
    <t>P/A R.Subs. Aporte ADRES SSF - Eje 1</t>
  </si>
  <si>
    <t>P/A R.Subs.  ADRES IVC SUPERSALUD SSF  - eje 1</t>
  </si>
  <si>
    <t>P/A R.Subs. Rentas Cedidas R.S.SSF - eje 1</t>
  </si>
  <si>
    <t>P/A R.Subs. EMSA-R.S SSF - eje 1</t>
  </si>
  <si>
    <t>P/A R.Subs. Transf Prem Caduco SSF - eje 1</t>
  </si>
  <si>
    <t>P/A R.Subs. Coljuegos RS SSF - eje 1</t>
  </si>
  <si>
    <t>P/A R.Subs. SGP-SSF. - eje 1</t>
  </si>
  <si>
    <t>P/A Afiliacion Seguridad Social salud R.Subs SGP-SSF - eje 1</t>
  </si>
  <si>
    <t>P/A  R.B Coljuegos-Reg. Subsidiado - eje 1</t>
  </si>
  <si>
    <t>P/A RB Reg subsidiado anexo 1 DTSC-CSF - eje 1</t>
  </si>
  <si>
    <t>P/A RF   Reg subsidiado  - eje 1</t>
  </si>
  <si>
    <t>SALUD PÚBLICA COLECTIVA</t>
  </si>
  <si>
    <t>1903027</t>
  </si>
  <si>
    <t>IVC EventosSanitarios G.R. eje 5</t>
  </si>
  <si>
    <t>1903042</t>
  </si>
  <si>
    <t>IVC EventosSanitarios G.R. eje 1</t>
  </si>
  <si>
    <t>IVC EventosSanitarios G.S. eje 1</t>
  </si>
  <si>
    <t>1905028</t>
  </si>
  <si>
    <t>Seguridad Alimentaria G.R - eje 3</t>
  </si>
  <si>
    <t>1905027</t>
  </si>
  <si>
    <t>APS PAI Inmunización- eje 4</t>
  </si>
  <si>
    <t>1905022</t>
  </si>
  <si>
    <t>APS Salud Mental  PIC eje 4</t>
  </si>
  <si>
    <t>1905036</t>
  </si>
  <si>
    <t>APS Planta Temporal - eje 4</t>
  </si>
  <si>
    <t>APS Salud Mental  PIC eje 4 VF Acuerdo 1171/2024</t>
  </si>
  <si>
    <t>1905031</t>
  </si>
  <si>
    <t>Diferenciales G.R - eje 3</t>
  </si>
  <si>
    <t>1903031</t>
  </si>
  <si>
    <t>Epidemiologia G.S - eje 5 Y 6</t>
  </si>
  <si>
    <t>Epidemiologia G.S - eje 4</t>
  </si>
  <si>
    <t>Epidemiologia G.S - eje 5 Y 6 VF Acuerdo 1171/2024</t>
  </si>
  <si>
    <t>1903001</t>
  </si>
  <si>
    <t>IVC EventosSanitarios G.S. eje 1 VF Acuerdo 1171/2024</t>
  </si>
  <si>
    <t>Seguridad Alimentaria G.S - eje 3</t>
  </si>
  <si>
    <t>APS PIC  Cronicas PROMOCIÓN - eje 4</t>
  </si>
  <si>
    <t>Cronicas. R.F. SGP-Salud Publica G.S - eje 4</t>
  </si>
  <si>
    <t>1905023</t>
  </si>
  <si>
    <t>Cronicas S.V.A  G.S - eje 4</t>
  </si>
  <si>
    <t>1905021</t>
  </si>
  <si>
    <t>APS PIC Diferenciales sexualidad  PROMOCION - eje 4</t>
  </si>
  <si>
    <t>APS PIC  Bucal  PROMOCION - eje 4</t>
  </si>
  <si>
    <t>1905025</t>
  </si>
  <si>
    <t>APS  PIC  Laboral PROMOCION - eje 4</t>
  </si>
  <si>
    <t>1905019</t>
  </si>
  <si>
    <t>APS G.S - eje 4</t>
  </si>
  <si>
    <t>APS Salud Mental  G.S -eje 4 -</t>
  </si>
  <si>
    <t>PA Inmunización G.S - eje 4</t>
  </si>
  <si>
    <t>1905026</t>
  </si>
  <si>
    <t>APS Materno Infantil  G.S - eje 4</t>
  </si>
  <si>
    <t>1905050</t>
  </si>
  <si>
    <t>APS Sexualidad G.S - eje 4</t>
  </si>
  <si>
    <t>Salud Bucal G.S - eje 4</t>
  </si>
  <si>
    <t>APS PIC G.S - eje 4</t>
  </si>
  <si>
    <t>APS  PIC PROMOCION - eje 4</t>
  </si>
  <si>
    <t>APS PIC Salud Mental PROMOCION -eje 4</t>
  </si>
  <si>
    <t>APS  PIC  G.R - eje 4</t>
  </si>
  <si>
    <t>Cronicas G.S - eje 4</t>
  </si>
  <si>
    <t>APS PIC Salud Mental G.R -eje 4</t>
  </si>
  <si>
    <t>Asistencia Técnica G.S - eje 7</t>
  </si>
  <si>
    <t>Diferenciales GS - eje 3</t>
  </si>
  <si>
    <t>Discapacidad Promoción - eje 2</t>
  </si>
  <si>
    <t>PRESTACIÓN SERVICIOS DE SALUD EN LO NO CUBIERTO CON SUBSIDIO</t>
  </si>
  <si>
    <t>Red local de Urgencias - eje 5 - P/A</t>
  </si>
  <si>
    <t>1905030</t>
  </si>
  <si>
    <t>Prestacion/Aseguramiento no asegurados  R.F - eje 5</t>
  </si>
  <si>
    <t>OTROS GASTOS EN SALUD</t>
  </si>
  <si>
    <t>Sueldos Sec.de Salud (Coljuegos)</t>
  </si>
  <si>
    <t>Sueldos Sec. de Salud (Emsa)</t>
  </si>
  <si>
    <t>2150206</t>
  </si>
  <si>
    <t>Servicios Publicos (Coljuegos)</t>
  </si>
  <si>
    <t>Serv Aseo y Cafeteria Sec. Salud (Emsa) VF Acuerdo 1154/2024</t>
  </si>
  <si>
    <t>Arrendamiento Oficinas Sec. de Salud (Coljuegos)</t>
  </si>
  <si>
    <t>Vi ticos y Gastos de Viaje (Emsa)</t>
  </si>
  <si>
    <t>2120201003</t>
  </si>
  <si>
    <t>Materiales y Suministros (R.F Coljuegos)</t>
  </si>
  <si>
    <t>Otros Gastos Generales Equipos (Emsa)</t>
  </si>
  <si>
    <t>Otros Gastos Generales (Emsa)</t>
  </si>
  <si>
    <t>1905049</t>
  </si>
  <si>
    <t>Participación Social G.S - eje 1</t>
  </si>
  <si>
    <t>APS Salud Mental- eje 4</t>
  </si>
  <si>
    <t>APS  - eje 4</t>
  </si>
  <si>
    <t>Prevención de la discapacidad G.R - eje 2</t>
  </si>
  <si>
    <t>1906035</t>
  </si>
  <si>
    <t>Prestación de servicios G.S. eje 4 Sostenibilidad</t>
  </si>
  <si>
    <t>Afiliación a la Seguridad Social   - eje 1</t>
  </si>
  <si>
    <t>Prestacion/Aseguramiento Calidad - eje 1</t>
  </si>
  <si>
    <t>Afiliacion a la Seguridad Social en salud</t>
  </si>
  <si>
    <t>Discapacidad G.R ZONAS AZULES - eje 2</t>
  </si>
  <si>
    <t>APS EMSA P/A SOSTENIBILIDAD G. S - eje 4</t>
  </si>
  <si>
    <t>MUNICIPIO DE MANIZALES</t>
  </si>
  <si>
    <t>PRESUPUESTO DE RENTAS VIGENCIA 2025</t>
  </si>
  <si>
    <t>CONTROL</t>
  </si>
  <si>
    <t>ENLACE</t>
  </si>
  <si>
    <t>DENOMINACION</t>
  </si>
  <si>
    <t>COD. CICP</t>
  </si>
  <si>
    <t>CODIGO</t>
  </si>
  <si>
    <t>RENTA</t>
  </si>
  <si>
    <t>Recursos propios corrientes</t>
  </si>
  <si>
    <t>1.1.01.01.200.01</t>
  </si>
  <si>
    <t>Impuesto Predial Unificado</t>
  </si>
  <si>
    <t>Vig.Ant. Impuesto Predial</t>
  </si>
  <si>
    <t>1.1.01.02.203</t>
  </si>
  <si>
    <t>Impuesto Circulacion y Transito Transporte Publico</t>
  </si>
  <si>
    <t>Vig.Ant. Impuesto Circulacion y Transito Transporte Publico</t>
  </si>
  <si>
    <t>Porcentaje Participacion Predial</t>
  </si>
  <si>
    <t>1.1.02.06.003.01.14</t>
  </si>
  <si>
    <t>1.1.01.02.202</t>
  </si>
  <si>
    <t>Impuesto a las Vallas</t>
  </si>
  <si>
    <t>Vig. Ant porcentaje Ambiental</t>
  </si>
  <si>
    <t>1.1.01.01.200.02</t>
  </si>
  <si>
    <t>Impuesto Predial Unificado Rural</t>
  </si>
  <si>
    <t>Vig.Ant. Impuesto Predial Rural</t>
  </si>
  <si>
    <t>1.1.01.02.201</t>
  </si>
  <si>
    <t>Avisos y Tableros</t>
  </si>
  <si>
    <t>Vig.Ant. Avisos y Tableros</t>
  </si>
  <si>
    <t>Impuesto Ley del Deporte</t>
  </si>
  <si>
    <t>1.1.01.02.205</t>
  </si>
  <si>
    <t>1.1.01.02.204</t>
  </si>
  <si>
    <t>Delineacion Urbana</t>
  </si>
  <si>
    <t>1.1.01.02.109</t>
  </si>
  <si>
    <t>Sobretasa a la Gasolina</t>
  </si>
  <si>
    <t>Sobretasa ambiental corpocaldas</t>
  </si>
  <si>
    <t>1.1.01.01.014.01</t>
  </si>
  <si>
    <t>1.1.01.02.209</t>
  </si>
  <si>
    <t>Deguello de Ganado Menor</t>
  </si>
  <si>
    <t>Vig.Ant. Impuesto al Telefono</t>
  </si>
  <si>
    <t>1.1.01.02.210</t>
  </si>
  <si>
    <t>Sobretasa Bomberil</t>
  </si>
  <si>
    <t>1.1.01.02.212</t>
  </si>
  <si>
    <t>Impuesto de Transporte Oleoductos y Gasoductos</t>
  </si>
  <si>
    <t>1.1.01.02.214</t>
  </si>
  <si>
    <t>Estampilla Bienestar Adulto Mayor</t>
  </si>
  <si>
    <t>1.1.01.02.300.01</t>
  </si>
  <si>
    <t>Retenci¢n Estampilla Adulto Mayor</t>
  </si>
  <si>
    <t>Estampilla ProUniversidad</t>
  </si>
  <si>
    <t>1.1.01.02.300.09</t>
  </si>
  <si>
    <t>Estampilla ProCultura</t>
  </si>
  <si>
    <t>1.1.01.02.300.55</t>
  </si>
  <si>
    <t>Contribuciones Solidarias AGUAS DE MALTERIA</t>
  </si>
  <si>
    <t>1.1.01.02.217.01</t>
  </si>
  <si>
    <t>Contribuciones Solidarias FSRI  JUANCHITO</t>
  </si>
  <si>
    <t>Retenci¢n Estampilla ProCultura</t>
  </si>
  <si>
    <t>1.1.01.02.216</t>
  </si>
  <si>
    <t>Impuesto de espectáculos públicos</t>
  </si>
  <si>
    <t xml:space="preserve">Estampilla Para la Justicia Familiar                        </t>
  </si>
  <si>
    <t>1.1.01.02.300.61</t>
  </si>
  <si>
    <t xml:space="preserve">Retencion Estampilla para la Justicia Familiar              </t>
  </si>
  <si>
    <t>1.1.01.02.200.02</t>
  </si>
  <si>
    <t xml:space="preserve">Impuesto de Industria y Comercio Activ.Industriales         </t>
  </si>
  <si>
    <t>1.1.01.02.200.01</t>
  </si>
  <si>
    <t xml:space="preserve">Impuesto de Industria y Comercio Activ.Comerciales          </t>
  </si>
  <si>
    <t>1.1.01.02.200.03</t>
  </si>
  <si>
    <t xml:space="preserve">Impuesto de Industria y Comercio Activ.Servicios            </t>
  </si>
  <si>
    <t xml:space="preserve">Anticipo ICA Sobre Actividades Industriales                 </t>
  </si>
  <si>
    <t xml:space="preserve">Anticipo ICA Sobre Actividades Comerciales                  </t>
  </si>
  <si>
    <t xml:space="preserve">Anticipo ICA Sobre Actividades de Servicios                 </t>
  </si>
  <si>
    <t xml:space="preserve">Retenciones ICA Sobre Actividades Industriales              </t>
  </si>
  <si>
    <t xml:space="preserve">Retenciones ICA Sobre Actividades Comerciales               </t>
  </si>
  <si>
    <t xml:space="preserve">Retenciones ICA Sobre Actividades de Servicios              </t>
  </si>
  <si>
    <t xml:space="preserve">Autorretenciones ICA Sobre Actividades Industriales         </t>
  </si>
  <si>
    <t xml:space="preserve">Autorretenciones ICA Sobre Actividades Comerciles           </t>
  </si>
  <si>
    <t xml:space="preserve">Autorretenciones ICA Sobre Actividades de Servicios         </t>
  </si>
  <si>
    <t>Vig.Ant. Impuesto Industria y Comercio Activ.Industriales</t>
  </si>
  <si>
    <t>Vig.Ant.  Impuesto Industria y Comercio Activ.Comerciales</t>
  </si>
  <si>
    <t>Vig.Ant.  Impuesto Industria y Comercio Activ.Servicios</t>
  </si>
  <si>
    <t>1.1.02.02.102</t>
  </si>
  <si>
    <t>Matricula de Vehiculos</t>
  </si>
  <si>
    <t>Licencias de Conduccion</t>
  </si>
  <si>
    <t>Traspaso de Vehiculos</t>
  </si>
  <si>
    <t>Servicio de Gruas y Patios</t>
  </si>
  <si>
    <t>Otras Tasas de Transito</t>
  </si>
  <si>
    <t>Tasa Pro Deporte y Recreacion</t>
  </si>
  <si>
    <t>1.1.01.02.218</t>
  </si>
  <si>
    <t>1.1.02.05.001.07</t>
  </si>
  <si>
    <t>Registro y Certificado Propiedad Horizontal</t>
  </si>
  <si>
    <t>1.1.02.03.001.05</t>
  </si>
  <si>
    <t>Coso Municipal</t>
  </si>
  <si>
    <t>1.1.02.05.001.09</t>
  </si>
  <si>
    <t>Servicios de Educacion</t>
  </si>
  <si>
    <t>Zonas Azules (Acuerdo 0904/2016)</t>
  </si>
  <si>
    <t>1.1.02.02.087</t>
  </si>
  <si>
    <t>Zonas de Parqueo P£blico-Zonas Naranja  (Acdo 929/16)</t>
  </si>
  <si>
    <t>Multas de Circulacion y Transito</t>
  </si>
  <si>
    <t>1.1.02.03.001.09</t>
  </si>
  <si>
    <t>Vig. Ant. Multas de Circulación y Tránsito</t>
  </si>
  <si>
    <t>Multas de Tránsito - Centro Gestión Movilidad</t>
  </si>
  <si>
    <t>1.1.02.03.001.20.01</t>
  </si>
  <si>
    <t>Multas de Policia</t>
  </si>
  <si>
    <t>Multas de Control Disciplinario</t>
  </si>
  <si>
    <t>1.1.02.03.001.03</t>
  </si>
  <si>
    <t>1.1.02.03.001.11</t>
  </si>
  <si>
    <t>Sanciones de Industria y Comercio</t>
  </si>
  <si>
    <t>1.1.02.03.001.06</t>
  </si>
  <si>
    <t>Otras Multas de Control Fiscal</t>
  </si>
  <si>
    <t>Comparendo Ambiental</t>
  </si>
  <si>
    <t>Multas de Polic¡a Ley 1801/2016</t>
  </si>
  <si>
    <t>1.1.02.03.002</t>
  </si>
  <si>
    <t>Recargos Impuestos Municipales</t>
  </si>
  <si>
    <t>Recargos de Sobretasa Ambiental</t>
  </si>
  <si>
    <t>Recargos Impuesto al Teléfono</t>
  </si>
  <si>
    <t xml:space="preserve">Recargos Contribucion 5% de Obra Publica                    </t>
  </si>
  <si>
    <t xml:space="preserve">5% Contrato de Obra Publica                                 </t>
  </si>
  <si>
    <t>1.1.02.01.005.59</t>
  </si>
  <si>
    <t>1.1.02.01.005.64.01</t>
  </si>
  <si>
    <t xml:space="preserve">Aportes del Sector Electrico-Funcionamiento (10%)           </t>
  </si>
  <si>
    <t xml:space="preserve">Aportes del Sector Electrico-Saneamiento Basico (90%)       </t>
  </si>
  <si>
    <t>Aportes Entidades-Fondo Prevencion Desastres</t>
  </si>
  <si>
    <t>1.1.02.06.006.06</t>
  </si>
  <si>
    <t>Incentivo Regionalizacion Ley 1151/2007</t>
  </si>
  <si>
    <t>Fondo Compensacion por Parqueaderos</t>
  </si>
  <si>
    <t>Modulos de Espacio Publico</t>
  </si>
  <si>
    <t>Aportes Estratificaci¢n Socioecon¢mica</t>
  </si>
  <si>
    <t>1.1.02.01.005.65</t>
  </si>
  <si>
    <t>Aprovechamiento del Espacio P£blico</t>
  </si>
  <si>
    <t>Fondos de Esctructura Ecol¢gica y Espacio P£blico</t>
  </si>
  <si>
    <t>Liquidaci¢n Caja  de la Vivienda Popular.</t>
  </si>
  <si>
    <t>1.1.02.01.005.73</t>
  </si>
  <si>
    <t>Liquidacion Caja  de la Vivienda Popular.</t>
  </si>
  <si>
    <t xml:space="preserve">Incentivo Aprovechamientos Residuos Solidos                 </t>
  </si>
  <si>
    <t>1.1.02.02.118</t>
  </si>
  <si>
    <t>SGP-Educacion-Poblacion Atendida</t>
  </si>
  <si>
    <t>1.1.02.06.001.01.01</t>
  </si>
  <si>
    <t>SGP-Educacion-Descuento del Docente</t>
  </si>
  <si>
    <t>SGP-Educacion-Aporte Patronal del Personal Docente</t>
  </si>
  <si>
    <t>SGP-Educacion-Calidad por Matricula</t>
  </si>
  <si>
    <t>1.1.02.06.001.01.03.01</t>
  </si>
  <si>
    <t>SGP-Educacion-Pob. Necesidades Educ. Espec.</t>
  </si>
  <si>
    <t>SGP-Educacion-Cuota de Administracion Poblaci¢n Atendida</t>
  </si>
  <si>
    <t>SGP-Educacion-Calidad Gratuidad (SSF)</t>
  </si>
  <si>
    <t>1.1.02.06.001.01.03.02</t>
  </si>
  <si>
    <t xml:space="preserve">SGP POBLACION ATENDIDA DISTINTA DE NOMINA                   </t>
  </si>
  <si>
    <t>SGP-Educaci¢n-Pob. Capac Excepcionales</t>
  </si>
  <si>
    <t>SGP-Educaci¢n-Responsabilidad Penal Adolescente</t>
  </si>
  <si>
    <t>SGP-Educacion-Conectividad</t>
  </si>
  <si>
    <t>SGP-Alimentacion Escolar</t>
  </si>
  <si>
    <t>1.1.02.06.001.04.01</t>
  </si>
  <si>
    <t>1/12 SGP-Alimentacion Escolar</t>
  </si>
  <si>
    <t>SGP-Saneamiento Basico</t>
  </si>
  <si>
    <t>1.1.02.06.001.05</t>
  </si>
  <si>
    <t>SGP 1/12 de Agua Potable y Saneamiento Basico</t>
  </si>
  <si>
    <t>SGP-Proposito General-Libre</t>
  </si>
  <si>
    <t>1.1.02.06.001.03.03</t>
  </si>
  <si>
    <t>SGP-Proposito General-Deporte</t>
  </si>
  <si>
    <t>1.1.02.06.001.03.01</t>
  </si>
  <si>
    <t>SGP-Proposito General-Cultura</t>
  </si>
  <si>
    <t>1.1.02.06.001.03.02</t>
  </si>
  <si>
    <t>1/12 SGP-Proposito General-Libre</t>
  </si>
  <si>
    <t>1/12 SGP-Proposito General-Deporte</t>
  </si>
  <si>
    <t>1/12 SGP-Proposito General-Cultura</t>
  </si>
  <si>
    <t>Contribucion parafiscal espectaculos publicos</t>
  </si>
  <si>
    <t>1.1.02.06.003.02.02</t>
  </si>
  <si>
    <t>Convenio MEN-PAE</t>
  </si>
  <si>
    <t>Transferencias Impuesto al Tabaco</t>
  </si>
  <si>
    <t>1.1.02.06.003.01.02</t>
  </si>
  <si>
    <t>Impuesto sobre vehiculos particulares</t>
  </si>
  <si>
    <t>Transferencias Cuotas Partes Mesadas-Contraloria</t>
  </si>
  <si>
    <t>1.1.02.06.009.02.02</t>
  </si>
  <si>
    <t>Cuotas Auditaje Ent. Descentralizadas</t>
  </si>
  <si>
    <t>1.1.02.01.003.01</t>
  </si>
  <si>
    <t>Transf. Fiscalizacion INFIMANIZALES  SSF</t>
  </si>
  <si>
    <t>Transf. Fiscalizacion INVAMA   SSF</t>
  </si>
  <si>
    <t>Transf. Fiscalizacion INS. CULTURA  SSF</t>
  </si>
  <si>
    <t>Transf. Fiscalizacion AGUAS DE MANIZALES  SSF</t>
  </si>
  <si>
    <t>Transf. Fiscalizacion EMSA  SSF</t>
  </si>
  <si>
    <t>Transf. Fiscalizacion TERMINAL DE TRANSP.  SSF</t>
  </si>
  <si>
    <t>Transf. Fiscalizacion CABLE AEREO.  SSF</t>
  </si>
  <si>
    <t>Recuperacion Cuotas Partes Pensionales</t>
  </si>
  <si>
    <t>Recuperacion Cuotas Partes Pensionales(ssf)</t>
  </si>
  <si>
    <t>SGP-Salud-Regimen Subsidiado-(SSF)</t>
  </si>
  <si>
    <t>1.1.02.06.001.02.01</t>
  </si>
  <si>
    <t>1/12 SGP-Salud-Regimen Subsidiado-(SSF)</t>
  </si>
  <si>
    <t>Coljuegos-Reg. Subsidiado (SSF)</t>
  </si>
  <si>
    <t>1.1.02.07.001.09</t>
  </si>
  <si>
    <t>Aporte Nacional ADRES ((SSF))</t>
  </si>
  <si>
    <t>1.1.02.06.009.01.06</t>
  </si>
  <si>
    <t>Aporte Nacional ADRES  ((SSF))  IVC SUPERSALUD</t>
  </si>
  <si>
    <t>Transferencias Rentas Cedidas Regimen Subsidiado (SSF)</t>
  </si>
  <si>
    <t>1.1.02.07.001.05</t>
  </si>
  <si>
    <t>Transferencias de EMSA-Regimen Subsidiado (SSF)</t>
  </si>
  <si>
    <t>1.1.02.07.001.06</t>
  </si>
  <si>
    <t>Transferencias Premios Caducos (SSF)</t>
  </si>
  <si>
    <t>SGP-Salud Publica</t>
  </si>
  <si>
    <t>1.1.02.06.001.02.02</t>
  </si>
  <si>
    <t>1/12 SGP-Salud Publica</t>
  </si>
  <si>
    <t>Coljuegos-Funcionamiento</t>
  </si>
  <si>
    <t>Transferencias de EMSA-Funcionamiento</t>
  </si>
  <si>
    <t>1.2.13.02</t>
  </si>
  <si>
    <t>Fondo para el Fomento y Promoción de Ciudad  Est Procultura</t>
  </si>
  <si>
    <t>Convenio Mincultura Juan 23</t>
  </si>
  <si>
    <t>1.2.08.06.002</t>
  </si>
  <si>
    <t>Convenio No.1132 Estampill Adulto Mayor Gob. Caldas</t>
  </si>
  <si>
    <t>Convenios formaciòn y capacitaciòn</t>
  </si>
  <si>
    <t>Recursos propios de capital</t>
  </si>
  <si>
    <t>1.2.05.02</t>
  </si>
  <si>
    <t>R.F. e Intereses (Cuentas Ahorro)</t>
  </si>
  <si>
    <t>R.F. e Intereses (Inversiones)</t>
  </si>
  <si>
    <t>R.F. e Intereses (Convenios y/o Contratos)</t>
  </si>
  <si>
    <t>R.F. SGP-Alimentacion Escolar</t>
  </si>
  <si>
    <t>R.F. SGP-Educacion</t>
  </si>
  <si>
    <t>R.F. SGP-Proposito General</t>
  </si>
  <si>
    <t>R.F. SGP-Agua Potable y Saneamiento Basico</t>
  </si>
  <si>
    <t>R.F. Multas de Polic¡a Ley 1801-2016</t>
  </si>
  <si>
    <t>R.F. Zonas Azules Transito</t>
  </si>
  <si>
    <t>R.F. Contribuci¢n Parafiscales Espectaculos</t>
  </si>
  <si>
    <t>R.F. Zonas Azules Discapacidad</t>
  </si>
  <si>
    <t>R.F. Zonas Naranjas Deportes</t>
  </si>
  <si>
    <t>R.F. Aportes Estratificaci¢n Socioecon¢mica</t>
  </si>
  <si>
    <t>R.F. Compensaci¢n por Parqueaderos</t>
  </si>
  <si>
    <t>R.F. Compensaci¢n por Öndice de Construcci¢n</t>
  </si>
  <si>
    <t>R.F. Compensaci¢n Receptor µreas de Cesi¢n</t>
  </si>
  <si>
    <t>R.F. Modulos de Espacio Publico</t>
  </si>
  <si>
    <t>R.F. Estampilla Adulto Mayor</t>
  </si>
  <si>
    <t>R.F. Contribuciones Solidarias FSRI Juanchito</t>
  </si>
  <si>
    <t>R.F. Compensaci¢n Espacio P£blico</t>
  </si>
  <si>
    <t>R.F. Fondo Compensaci¢n Estructura Ecol¢gica  Y E.P.</t>
  </si>
  <si>
    <t>R.F  Recaudo Cartera Caja de la Vivienda Liquidada</t>
  </si>
  <si>
    <t>R.F. Fondo Municipal de Gesti¢n del Riesgo</t>
  </si>
  <si>
    <t>R.F. 5% Obra Publica</t>
  </si>
  <si>
    <t>R.F. Fondo de Compensaci¢n Suelo VIP o VIS.</t>
  </si>
  <si>
    <t>R.F. Tasa Pro Deporte</t>
  </si>
  <si>
    <t>R.F. Estampilla Pro Cultura</t>
  </si>
  <si>
    <t>R.F. Estampilla Prouniversidad</t>
  </si>
  <si>
    <t>R.F. Recuperación cuotas partes pensionales</t>
  </si>
  <si>
    <t>R.F. Transferencia impuesto al tabaco</t>
  </si>
  <si>
    <t>R.F.Unidad de protección animal</t>
  </si>
  <si>
    <t>R.F. Desahorro fonpet pensionados</t>
  </si>
  <si>
    <t>R.F. Aportes Concesión</t>
  </si>
  <si>
    <t>R.F. Impuesto al Telefono</t>
  </si>
  <si>
    <t xml:space="preserve">R.F. Impuesto Transporte Oleoductos y Gasoductos </t>
  </si>
  <si>
    <t>1.2.05.03</t>
  </si>
  <si>
    <t>Aprovechamientos</t>
  </si>
  <si>
    <t>Indemnizaciones de Seguros</t>
  </si>
  <si>
    <t>Pago bonos pensionales Tipo A y B</t>
  </si>
  <si>
    <t>1.2.12.01.001</t>
  </si>
  <si>
    <t>1.2.01.02.001.01</t>
  </si>
  <si>
    <t>Venta de Activos Sector Privado</t>
  </si>
  <si>
    <t>1.2.13.01</t>
  </si>
  <si>
    <t>Reintegro por Incapacidades y ARP</t>
  </si>
  <si>
    <t>Reintegros de Convenios</t>
  </si>
  <si>
    <t>Cuotas Partes Actuariales Desahorro Fonpet</t>
  </si>
  <si>
    <t>1.2.12.02</t>
  </si>
  <si>
    <t>Desahorro Fonpet mesadas</t>
  </si>
  <si>
    <t>1.2.12.09</t>
  </si>
  <si>
    <t>Cuotas Partes Venciadas Desahorro Fonpet</t>
  </si>
  <si>
    <t>1.2.02.02</t>
  </si>
  <si>
    <t>Excedentes Financ.-Infimanizales</t>
  </si>
  <si>
    <t>Superavit Presupuestal</t>
  </si>
  <si>
    <t>1.2.10.02</t>
  </si>
  <si>
    <t>Rec.Bal. SGP-Educacion-Calidad Gratuiidad</t>
  </si>
  <si>
    <t>Rec Bal SGP Saneamiento Basico</t>
  </si>
  <si>
    <t xml:space="preserve">Rec Bal Aportes Estratificacion                             </t>
  </si>
  <si>
    <t>Rec Bal Estampilla Adulto Mayor</t>
  </si>
  <si>
    <t>Recursos del Credito (Plaza de Mercado)</t>
  </si>
  <si>
    <t>1.2.07.01.004</t>
  </si>
  <si>
    <t>Recursos del Credito (Vivienda)</t>
  </si>
  <si>
    <t>1.2.07.01.003</t>
  </si>
  <si>
    <t>Recursos del Credito (Escenario Multiproposito)</t>
  </si>
  <si>
    <t>Recursos del Credito (Obras valorización)</t>
  </si>
  <si>
    <t>R.F. R‚gimen Subsidiado</t>
  </si>
  <si>
    <t xml:space="preserve">Rendimientos financieros SSF  EMSA </t>
  </si>
  <si>
    <t xml:space="preserve">Rendimientos financieros SSF Premios  Caducos </t>
  </si>
  <si>
    <t>Rec.Bal. Aportes de EMSA-Regimen Subsidiado</t>
  </si>
  <si>
    <t xml:space="preserve">Rec. Bal. Coljuegos-Reg. Subsidiado                         </t>
  </si>
  <si>
    <t>R.F. SGP-Salud Publica</t>
  </si>
  <si>
    <t>R.F. Poblacion Poble no Asegurada</t>
  </si>
  <si>
    <t>R.F. Zonas Azules</t>
  </si>
  <si>
    <t>Transferencia EMSA excedentes</t>
  </si>
  <si>
    <t>R.F. Coljuegos-Funcionamiento</t>
  </si>
  <si>
    <t>Fondo para el Fomento y Promoción de Ciudad Rec Propios</t>
  </si>
  <si>
    <t>CODFON</t>
  </si>
  <si>
    <t>2101081</t>
  </si>
  <si>
    <t>2202065</t>
  </si>
  <si>
    <t>2202067</t>
  </si>
  <si>
    <t>2202079</t>
  </si>
  <si>
    <t>4103081</t>
  </si>
  <si>
    <t>1905054</t>
  </si>
  <si>
    <t>N1</t>
  </si>
  <si>
    <t>N2</t>
  </si>
  <si>
    <t>N3</t>
  </si>
  <si>
    <t>N4</t>
  </si>
  <si>
    <t>N5</t>
  </si>
  <si>
    <t>N6</t>
  </si>
  <si>
    <t>N7</t>
  </si>
  <si>
    <t>N8</t>
  </si>
  <si>
    <t>MGA</t>
  </si>
  <si>
    <t>DESCRIPCIÓN</t>
  </si>
  <si>
    <t>PRESUPUESTO</t>
  </si>
  <si>
    <t>Adquisición de equipos y herramientas</t>
  </si>
  <si>
    <t>Adquisición de Elementos de Protección personal</t>
  </si>
  <si>
    <t>Protección y bienestar animal -Línea 1-2-3</t>
  </si>
  <si>
    <t>Gestión del cambio climático -Calibración Sonómetro</t>
  </si>
  <si>
    <t>Gestión del cambio climático -Implementación del PIGCC</t>
  </si>
  <si>
    <t>Adecuar Aulas Ambientales físicas y virtuales</t>
  </si>
  <si>
    <t>Implementación del PIGCC-Bicicletas</t>
  </si>
  <si>
    <t>Programas del sector cultural Personal de apoyo Archivo</t>
  </si>
  <si>
    <t>Programas del sector cultural -Festival de la imagen</t>
  </si>
  <si>
    <t>Programas del sector cultural -Orquesta de Cámara</t>
  </si>
  <si>
    <t>ICLD (1% MICROCUENCAS)</t>
  </si>
  <si>
    <t>ICLD (0,3% CAMBIA TU MENTE)</t>
  </si>
  <si>
    <t>Desahorro Fonpet Bonos Pensionales</t>
  </si>
  <si>
    <t xml:space="preserve">Mantenimiento malla vial rural - Arreglo vías rurales </t>
  </si>
  <si>
    <t xml:space="preserve">Infraestructura vial urbana - Bulevares </t>
  </si>
  <si>
    <t>Infraestructura vial urbana -Const. Y Mtto Imp. Oleoductos</t>
  </si>
  <si>
    <t>Infraestructura vial urbana -Const. y Mtto RF Imp.Oleoductos</t>
  </si>
  <si>
    <t>Modificar NIV8</t>
  </si>
  <si>
    <t>Recodificar NIV1</t>
  </si>
  <si>
    <t>4301001</t>
  </si>
  <si>
    <t>Recodificar NIV3</t>
  </si>
  <si>
    <t>Recodificar PRODUCTO MGA</t>
  </si>
  <si>
    <t>Redenominar rubro</t>
  </si>
  <si>
    <t>Resolución N°001</t>
  </si>
  <si>
    <t>Resolución N°002</t>
  </si>
  <si>
    <t>4103006</t>
  </si>
  <si>
    <t>Mejoramiento de ingresos -Traslado promotora</t>
  </si>
  <si>
    <t>Mejoramiento de ingresos -Traslado IAF</t>
  </si>
  <si>
    <t>2401008</t>
  </si>
  <si>
    <t>Saneamiento Básico Rural</t>
  </si>
  <si>
    <t>Recodificar MGA</t>
  </si>
  <si>
    <t>Subsidio de alimentación</t>
  </si>
  <si>
    <t>SECRETARIA</t>
  </si>
  <si>
    <t>DESTINACION ESPECIFICA</t>
  </si>
  <si>
    <t>RECURSOS DEL CREDITO</t>
  </si>
  <si>
    <t>TOTALES</t>
  </si>
  <si>
    <t>SECRETARIA DEL CULTURA</t>
  </si>
  <si>
    <t>SECRETARIA DE MOVILIDAD</t>
  </si>
  <si>
    <t>UNIDAD DE GESTION DEL RIESGO</t>
  </si>
  <si>
    <t>TOTAL INVERSION</t>
  </si>
  <si>
    <t>GASTOS DE FUNCIONAMIENTO</t>
  </si>
  <si>
    <t>SERVICIO DE DEUDA</t>
  </si>
  <si>
    <t>TOTAL GASTOS</t>
  </si>
  <si>
    <t>PRESUPUESTO 2025</t>
  </si>
  <si>
    <t>LINEA ESTRATEGICA / PROGRAMA</t>
  </si>
  <si>
    <t>SGP</t>
  </si>
  <si>
    <t>TOTAL DECRETO LIQUIDACION</t>
  </si>
  <si>
    <t>TOTAL ACUERDO</t>
  </si>
  <si>
    <t>DIFERENCIAS</t>
  </si>
  <si>
    <t>1.1.</t>
  </si>
  <si>
    <t>EDUCACIÓN</t>
  </si>
  <si>
    <t>1.2.</t>
  </si>
  <si>
    <t>SALUD Y BIENESTAR</t>
  </si>
  <si>
    <t>1.3.</t>
  </si>
  <si>
    <t>INCLUSIÓN E INTEGRACIÓN SOCIAL Y COMUNITARIA</t>
  </si>
  <si>
    <t>1.4.</t>
  </si>
  <si>
    <t>DEPORTE, RECREACIÓN Y ACTIVIDAD FÍSICA</t>
  </si>
  <si>
    <t>1.5.</t>
  </si>
  <si>
    <t>ARTE Y CULTURA</t>
  </si>
  <si>
    <t>1.6.</t>
  </si>
  <si>
    <t>SEGURIDAD Y CONVIVENCIA</t>
  </si>
  <si>
    <t>DESARROLLO ECONÓMICO Y PRODUCTIVO</t>
  </si>
  <si>
    <t>2.1.</t>
  </si>
  <si>
    <t>DESARROLLO Y FOMENTO EMPRESARIAL</t>
  </si>
  <si>
    <t>2.2.</t>
  </si>
  <si>
    <t>ECOSISTEMA T.I.</t>
  </si>
  <si>
    <t>2.3.</t>
  </si>
  <si>
    <t>DESARROLLO RURAL</t>
  </si>
  <si>
    <t>2.4.</t>
  </si>
  <si>
    <t>TURISMO</t>
  </si>
  <si>
    <t>DESARROLLO FÍSICO Y AMBIENTAL</t>
  </si>
  <si>
    <t>3.1.</t>
  </si>
  <si>
    <t>3.2.</t>
  </si>
  <si>
    <t>MOVILIDAD</t>
  </si>
  <si>
    <t>3.3.</t>
  </si>
  <si>
    <t>GESTIÓN DEL RIESGO</t>
  </si>
  <si>
    <t>3.4.</t>
  </si>
  <si>
    <t>VIVIENDA</t>
  </si>
  <si>
    <t>3.5.</t>
  </si>
  <si>
    <t>SERVICIOS PÚBLICOS</t>
  </si>
  <si>
    <t>4.1.</t>
  </si>
  <si>
    <t>PLANEACIÓN Y ORDENAMIENTO TERRITORIAL</t>
  </si>
  <si>
    <t>4.2.</t>
  </si>
  <si>
    <t>BUEN GOBIERNO</t>
  </si>
  <si>
    <t>2</t>
  </si>
  <si>
    <t>ALCALDÍA DE MANIZALES</t>
  </si>
  <si>
    <t>PARTE ESTRATÉGICA: Proyectos de inversión de la Vigencia</t>
  </si>
  <si>
    <t>Fuentes de Financiación para la vigencia</t>
  </si>
  <si>
    <t>Responsables</t>
  </si>
  <si>
    <t>CÓDIGO PROGRAMA</t>
  </si>
  <si>
    <t>PROGRAMA</t>
  </si>
  <si>
    <t>SUBPROGRAMA</t>
  </si>
  <si>
    <t>CÓDIGO PROYECTO
BPIM</t>
  </si>
  <si>
    <t>PROYECTO</t>
  </si>
  <si>
    <t>OBJETIVO</t>
  </si>
  <si>
    <t>DESCRIPCIÓN META DE PRODUCTO</t>
  </si>
  <si>
    <t>CÓDIGO META DE PRODUCTO</t>
  </si>
  <si>
    <t>META DE LA VIGENCIA</t>
  </si>
  <si>
    <t xml:space="preserve">Recursos Propios </t>
  </si>
  <si>
    <t>RB Recursos Propios</t>
  </si>
  <si>
    <t>Fondo Especiales</t>
  </si>
  <si>
    <t>RB Fondos Especiales</t>
  </si>
  <si>
    <t xml:space="preserve">SGP Educacion </t>
  </si>
  <si>
    <t xml:space="preserve">SGP Alimentacion Escolar </t>
  </si>
  <si>
    <t xml:space="preserve">SGP APSB </t>
  </si>
  <si>
    <t xml:space="preserve">RB SGP APSB </t>
  </si>
  <si>
    <t xml:space="preserve">SGP Cultura </t>
  </si>
  <si>
    <t xml:space="preserve">SGP Deporte </t>
  </si>
  <si>
    <t xml:space="preserve"> SGP Salud </t>
  </si>
  <si>
    <t xml:space="preserve">SGP Libre Inversion </t>
  </si>
  <si>
    <t xml:space="preserve"> Regalías </t>
  </si>
  <si>
    <t>Cofinanciación Departamento</t>
  </si>
  <si>
    <t>Cofinanciación Nacion</t>
  </si>
  <si>
    <t>Credito</t>
  </si>
  <si>
    <t>TOTAL</t>
  </si>
  <si>
    <t>Dependencia</t>
  </si>
  <si>
    <t>1.1</t>
  </si>
  <si>
    <t>EDUCACION</t>
  </si>
  <si>
    <t>EQUIPAMIENTOS EDUCATIVOS</t>
  </si>
  <si>
    <t>MEJORAMIENTO INFRAESTRUCTURA EDUCATIVA EN EL MUNICIPIO DE  MANIZALES</t>
  </si>
  <si>
    <t>Mejorar la Infraestructura educativa con el fin de ofrecer condiciones de acceso a la población en edad escolar, logrando una adecuada 
prestación del servicio educativo en el municipio de Manizales</t>
  </si>
  <si>
    <t>Implementar un plan anual de construcción, mantenimiento y modernización de infraestructura educativas</t>
  </si>
  <si>
    <t>1.1.1.1</t>
  </si>
  <si>
    <t>CALIDAD, COBERTURA Y FORTALECIMIENTO</t>
  </si>
  <si>
    <t>FORTALECIMIENTO ESTRATEGIAS DE ACCESO Y PERMANENCIA PARA LA POBLACIÓN EN EDAD ESCOLAR MANIZALES</t>
  </si>
  <si>
    <t xml:space="preserve">Garantizar y promover estrategias de acceso y permanencia, con el fin de que la población en edad escolar alcance las trayectorias 
educativas completas. </t>
  </si>
  <si>
    <t xml:space="preserve">Implementar una estrategia anual para la ampliación de la jornada escolar </t>
  </si>
  <si>
    <t>1.1.2.1</t>
  </si>
  <si>
    <t>CONSOLIDACIÓN DE UNA RUTA DE CALIDAD EDUCATIVA EN EL MUNICIPIO DE MANIZALES</t>
  </si>
  <si>
    <t>Mejorar los niveles de desempeño de los estudiantes en las pruebas internas y externas</t>
  </si>
  <si>
    <t xml:space="preserve">Implementar una ruta anual de mejoramiento de la calidad educativa en el municipio </t>
  </si>
  <si>
    <t>1.1.2.2</t>
  </si>
  <si>
    <t>FORTALECIMIENTO ADMINISTRATIVO DE LA PRESTACIÓN DEL SERVICIO EDUCATIVO OFICIAL EN EL MUNICIPIO DE   MANIZALES</t>
  </si>
  <si>
    <t xml:space="preserve">Aumentar la cobertura bruta en los niveles de educación formal en el municipio de Manizales </t>
  </si>
  <si>
    <t xml:space="preserve">Implementar un proceso anual de reorganización de la oferta en la prestación del servicio en la educación básica y media </t>
  </si>
  <si>
    <t>1.1.2.3</t>
  </si>
  <si>
    <t>EDUCACIÓN SUPERIOR</t>
  </si>
  <si>
    <t>FORTALECIMIENTO DE ESTRATEGIAS PARA EL ACCESO DE LOS ESTUDIANTES DE LA EDUCACIÓN MEDIA A LA SUPERIOR EN EL MUNICIPIO DE MANIZALES</t>
  </si>
  <si>
    <t>Facilitar el acceso de los estudiantes de la educación media a la educación superior.</t>
  </si>
  <si>
    <t xml:space="preserve">Implementar una estrategia anual de fortalecimiento para la articulación de la educación media con la superior </t>
  </si>
  <si>
    <t>1.1.3.1</t>
  </si>
  <si>
    <t>1.2</t>
  </si>
  <si>
    <t>INSPECCIÓN, VIGILANCIA Y CONTROL</t>
  </si>
  <si>
    <t>FORTALECIMIENTO DE LA CAPACIDAD DE GESTIÓN PARA LA OPERACIÓN DE LA VIGILANCIA EPIDEMIOLÓGICA EN MANIZALES</t>
  </si>
  <si>
    <t>Fortalecer la capacidad técnico-administrativa de la Secretaría de Salud Municipal para generar la información en forma suficiente y 
oportuna para la gestión de la salud publica en la vigilancia epidemiológica y el trabajo de campo</t>
  </si>
  <si>
    <t>Desarrollar el programa de gestión en salud en vigilancia epidemiológica de los eventos de interés en salud pública</t>
  </si>
  <si>
    <t>1.2.1.1</t>
  </si>
  <si>
    <t>SECRETARÍA DE SALUD PÚBLICA</t>
  </si>
  <si>
    <t>IMPLEMENTACIÓN DEL PROGRAMA DE INSPECCIÓN, VIGILANCIA Y CONTROL DE LA SALUD AMBIENTAL DEL MUNICIPIO DE MANIZALES</t>
  </si>
  <si>
    <t>Mejorar la calidad y la cobertura en las funciones de Inspección, vigilancia y control de los factores de riesgo de consumo, ambientales y 
biológicos en la ciudad de Manizales.</t>
  </si>
  <si>
    <t>Mantener la implementación de un programa de inspección, vigilancia y control a los eventos de interés sanitario</t>
  </si>
  <si>
    <t>1.2.1.2</t>
  </si>
  <si>
    <t>ASEGURAMIENTO Y PRESTACIÓN INTEGRAL DE SERVICIOS DE SALUD</t>
  </si>
  <si>
    <t>FORTALECIMIENTO DE LOS PROCESOS DE AUDITORÍA DE CALIDAD RELACIONADA CON EL ASEGURAMIENTO Y LA PRESTACIÓN DE LOS SERVICIOS DE SALUD EN EL MUNICIPIO DE MANIZALES</t>
  </si>
  <si>
    <t>Satisfacer las necesidades de afiliación al Sistema General de Seguridad Social en Salud - SGSSS de la población de Manizales, velando por el cumplimiento de los atributos de calidad de la atención en salud.</t>
  </si>
  <si>
    <t>Implementar un programa de inspección, vigilancia y asistencia técnica a los actores del sistema de salud.</t>
  </si>
  <si>
    <t>SALUD PÚBLIC A</t>
  </si>
  <si>
    <t>DESARROLLO DE UN PROGRAMA DE SEGURIDAD ALIMENTARIA Y NUTRICIONAL QUE CONTRIBUYA A MANTENER UN ESTADO DE SALUD Y NUTRICIÓN ADECUADOS DE LA POBLACIÓN DEL MUNICIPIO DE MANIZALES</t>
  </si>
  <si>
    <t>Disminuir las alteraciones nutricionales en gestantes, niños y niñas del municipio de Manizales</t>
  </si>
  <si>
    <t>Desarrollar el programa de seguridad alimentaria y nutricional en el Municipio que contribuya a mantener un estado de salud y nutrición adecuados de la población</t>
  </si>
  <si>
    <t>FORTALECIMIENTO DE LA ATENCIÓN CON ENFOQUE DIFERENCIAL EN SALUD A PUEBLOS Y COMUNIDADES ÉTNICAS, POBLACIÓN LGBTIQ+, POBLACIÓN CON DISCAPACIDAD Y OTRAS POBLACIONES CON CONDICIÓN Y/O SITUACIÓN DE VULNERABILIDAD EN EL MUNICIPIO DE MANIZALES</t>
  </si>
  <si>
    <t xml:space="preserve">Disminuir los riesgos de morbimortalidad en la población vulnerable, a través de un Programa de atención con enfoque diferencial en salud a pueblos y comunidades étnicas, población LGBTIQ+, población con discapacidad y otras poblaciones.
</t>
  </si>
  <si>
    <t>Desarrollar un programa para el fortalecimiento de la atención con enfoque diferencial en salud a pueblos y comunidades étnicas, población LGBTIQ+ y otras poblaciones con condición y/o situación</t>
  </si>
  <si>
    <t>IMPLEMENTACIÓN DEL MODELO DE ATENCIÓN PRIMARIA EN SALUD EN EL MUNICIPIO DE MANIZALES</t>
  </si>
  <si>
    <t>mplementar un modelo de salud pública integral/integrado, con enfoque en promoción de la salud y gestión del riesgo, basado en la 
estrategia APS, articulado a la gestión en salud y Est. Estamos Contigo como respuesta a la situación en salud menta</t>
  </si>
  <si>
    <t>Implementar el modelo de Atención Primaria en Salud</t>
  </si>
  <si>
    <t>DESARROLLO DEL PROCESO DE GESTIÓN EN SALUD PÚBLICA EN EL MUNICIPIO DE MANIZALES</t>
  </si>
  <si>
    <t>Desarrollo del proceso de gestión integral de la salud pública que contribuya a que las políticas, planes, programas y proyectos de salud 
pública se realicen de manera efectiva, coordinada y organizada en el municipio de Manizales</t>
  </si>
  <si>
    <t xml:space="preserve">Implementar un proceso de asistencia técnica institucional para la gestión integral de la salud pública </t>
  </si>
  <si>
    <t>FORTALECIMIENTO DE LAS INSTANCIAS DE PARTICIPACIÓN SOCIAL EN SALUD EN LA CIUDAD DE MANIZALES</t>
  </si>
  <si>
    <t>Articular los actores sociales que hacen parte de las instancias de participación social en salud</t>
  </si>
  <si>
    <t>Implementar un programa para la formación en liderazgo y participación social en salud.</t>
  </si>
  <si>
    <t>FORTALECIMIENTO DE LA RED LOCAL DE URGENCIAS EN LA CIUDAD DE MANIZALES</t>
  </si>
  <si>
    <t>Fortalecer los componentes del Sistema de Emergencias Medicas del Municipio de Manizales</t>
  </si>
  <si>
    <t>1.3</t>
  </si>
  <si>
    <t>MUJER Y EQUIDAD DE GÉNERO</t>
  </si>
  <si>
    <t>IMPLEMENTACION DE ACCIONES PARA PROMOVER LA EQUIDAD  DE GÉNERO EN LA CIUDAD DE MANIZALES</t>
  </si>
  <si>
    <t>Implementar un proyecto integral que promueva espacios participativos e incluyentes para mujeres, y personas LGBTI en situación de 
vulnerabilidad social y económica en Manizales.</t>
  </si>
  <si>
    <t>Implementar un plan anual para la prevención y erradicación de toda forma de violencia de género hacia la mujer y las diversidades sexuales</t>
  </si>
  <si>
    <t>SECRETARÍA DE LAS MUJERES Y EQUIDAD DE GÉNERO</t>
  </si>
  <si>
    <t>Implementar un plan anual para el fortalecimiento de la autonomía económica de las mujeres y las diversidades sexuales</t>
  </si>
  <si>
    <t>INFANCIA, ADOLESCENCIA Y JUVENTUD</t>
  </si>
  <si>
    <t>FORTALECIMIENTO DE LOS PLANES PARA LA PROTECCIÓN DE LOS DERECHOS Y EL BIENESTAR DE LOS NIÑOS, NIÑAS, ADOLESCENTES Y JÓVENES DE LA CIUDAD DE MANIZALES</t>
  </si>
  <si>
    <t>Fortalecer los planes para la protección de los derechos y el bienestar de los niños, niñas, adolescentes y jóvenes de la ciudad de 
Manizales</t>
  </si>
  <si>
    <t xml:space="preserve">Implementar un plan anual para la protección y el bienestar de los NNA y jóvenes </t>
  </si>
  <si>
    <t>SECRETARÍA GENERAL- INFANCIA, ADOLESCENCIA Y JUVENTUD</t>
  </si>
  <si>
    <t>DISCAPACIDAD</t>
  </si>
  <si>
    <t>FORTALECIMIENTO DE PROGRAMAS DE INCLUSIÓN SOCIAL, LABORAL Y OCUPACIONAL PARA LAS PERSONAS CON DISCAPACIDAD Y CUIDADORES EN EL MUNICIPIO DE MANIZALES</t>
  </si>
  <si>
    <t xml:space="preserve">Fortalecimiento de programas de inclusión social, laboral y ocupacional, que les permita a las personas con discapacidad y cuidadores alcanzar su desarrollo integral, y el goce y disfrute de su bienestar </t>
  </si>
  <si>
    <t xml:space="preserve">Implementar un plan anual de acciones de inclusión social y laboral para personas con discapacidad </t>
  </si>
  <si>
    <t>SECRETARÍA GENERAL- DISCAPACIDAD</t>
  </si>
  <si>
    <t xml:space="preserve">ACCIONES PARA LA REDUCCIÓN DE CONDICIONES DE VULNERABILIDAD </t>
  </si>
  <si>
    <t>IMPLEMENTACIÓN DE ACCIONES PARA LA REDUCCIÓN DE CONDICIONES DE VULNERABILIDAD MANIZALES</t>
  </si>
  <si>
    <t>Implementar acciones que permtan mejorar las condiciones de vulnerabilidad y pobreza en el Municipio de Maniza</t>
  </si>
  <si>
    <t xml:space="preserve">Implementar un plan anual de acciones de acompañamiento a personas en condición de vulnerabilidad  </t>
  </si>
  <si>
    <t>SECRETARÍA DE DESARROLLO SOCIAL</t>
  </si>
  <si>
    <t>FORTALECIMIENTO REDES DE ACUEDUCTO Y SANEAMIENTO BÁSICO PARA LA ZONA URBANA DEL MUNICIPIO DE MANIZALES</t>
  </si>
  <si>
    <t>Fortalecer los sistemas de tratamientos de las aguas residuales de la zona urbana y brindar apoyo en el acceso a los servicios de acueducto y alcantarillado de la población vulerable</t>
  </si>
  <si>
    <t>Implementar un plan anual de subsidios a los estratos 1, 2 y 3 en acueducto y alcantarillado en el cuatrienio</t>
  </si>
  <si>
    <t>ADULTO MAYOR</t>
  </si>
  <si>
    <t>FORTALECIMIENTO DE LA ATENCION INTEGRAL A PERSONAS MAYORES MANIZALES</t>
  </si>
  <si>
    <t>Generar acciones que permitan mejorar las condiciones de vida de las personas mayores</t>
  </si>
  <si>
    <t xml:space="preserve">Implementar un plan anual de acciones para la protección y bienestar del adulto mayor </t>
  </si>
  <si>
    <t>PARTICIPACIÓN COMUNITARIA</t>
  </si>
  <si>
    <t>FORTALECIMIENTO DE LA PARTICIPACION COMUNITARIA EN EL MUNICIPIO MANIZALES</t>
  </si>
  <si>
    <t xml:space="preserve">Generar espacios que permitan la organizacion y la participación de la comunidad en los diferentes procesos que atañen a su desarrollo
</t>
  </si>
  <si>
    <t>Mantener en operación el 100% de los centros y sedes de programas sociales comunitarios y de servicios</t>
  </si>
  <si>
    <t>Implementar un plan anual de fortalecimiento de JAL y JAC</t>
  </si>
  <si>
    <t xml:space="preserve">Acompañar las 19 JAL en la presentación de proyectos </t>
  </si>
  <si>
    <t>1.4</t>
  </si>
  <si>
    <t>DEPORTE Y RECREACIÓN FÍSICA</t>
  </si>
  <si>
    <t>EQUIPAMIENTOS DEPORTIVOS Y RECREATIVOS</t>
  </si>
  <si>
    <t>CONSTRUCCIÓN , MANTENIMIENTO Y MODERNIZACIÓN DE LOS ESCENARIOS DEPORTIVOS Y RECREATIVOS EN EL MUNICIPIO DE  MANIZALES</t>
  </si>
  <si>
    <t>Incentivar la práctica recreo deportiva con la construcción y mantenimiento de los escenarios deportivos del municipio</t>
  </si>
  <si>
    <t>Generar un plan anual para el construcción, mantenimiento y modernización de los escenarios deportivos y recreativos</t>
  </si>
  <si>
    <t>1.4.1.1</t>
  </si>
  <si>
    <t>SECRETARÍA DE INFRAESTRUCTURA</t>
  </si>
  <si>
    <t>ADMINISTRACIÓN DE LOS ESCENARIOS DEPORTIVOS Y RECREATIVOS EN EL MUNICIPIO DE MANIZALES</t>
  </si>
  <si>
    <t>Garantizar el acceso y uso a la comunidad a los diferentes escenarios deportivos, para la práctica de actividades recreo deportivas, y adecuado aprovechamiento del tiempo libre.</t>
  </si>
  <si>
    <t>SECRETARÍA DE DEPORTE</t>
  </si>
  <si>
    <t>ACTIVIDADES RECREATIVAS</t>
  </si>
  <si>
    <t>FORTALECIMIENTO DEL DEPORTE, LA RECREACIÓN Y LA ACTIVIDAD FÍSICA EN EL MUNICIPIO DE MANIZALES</t>
  </si>
  <si>
    <t>Fortalecer e incentivar la practica deportiva, recreativa y actividad física en el municipio de Manizales.</t>
  </si>
  <si>
    <t>Implementar un plan anual para el fomento a la recreación, la actividad física y el deporte</t>
  </si>
  <si>
    <t>1.4.2.1</t>
  </si>
  <si>
    <t>DEPORTE COMPETITIVO Y PROFESIONAL</t>
  </si>
  <si>
    <t>Implementar un plan anual para la formación y preparación de deportistas</t>
  </si>
  <si>
    <t>1.4.3.1</t>
  </si>
  <si>
    <t>1.5</t>
  </si>
  <si>
    <t>EQUIPAMIENTOS ARTÍSTICOS Y CULTURALES</t>
  </si>
  <si>
    <t>CONSTRUCCIÓN MANTENIMIENTO Y MODERNIZACIÓN DE LA INFRAESTRUCTURA ARTÍSTICA Y CULTURAL DE LA ALCALDÍA DE  MANIZALES</t>
  </si>
  <si>
    <t>Mejorar la infraestructura física para la prestación de los servicios artísticos y culturales y oferta institucional de la administración municipal.</t>
  </si>
  <si>
    <t>Ejecutar un plan anual de construcción, mantenimiento y modernización de infraestructura artística y cultural</t>
  </si>
  <si>
    <t>1.5.1.1</t>
  </si>
  <si>
    <t>RESTAURACIÓN DEL CENTRO DE ENCUENTRO CULTURAL CONCENTRACIÓN JUAN XXIII ANTIGUO INSTITUTO UNIVERSITARIO MEDIANTE LA RECUPERACIÓN DEL PATRIMONIO HISTÓRICO ARQUITECTÓNICO Y CULTURAL QUE REPRESENTA EL INMUEBLE EN LA CIUDAD DE MANIZALES</t>
  </si>
  <si>
    <t>PROGRAMAS E INICIATIVAS CULTURALES</t>
  </si>
  <si>
    <t>CONSOLIDACIÓN DE PROCESOS DE CREACIÓN, CIRCULACIÓN Y GESTIÓN DE LOS PROGRAMAS DEL SECTOR CULTURAL DE LA CIUDAD DE MANIZALES</t>
  </si>
  <si>
    <t xml:space="preserve">Consolidar procesos de creación, circulación y gestión de los programas del sector cultural de la ciudad de Manizales
</t>
  </si>
  <si>
    <t xml:space="preserve">Implementar un programa anual para la promoción de programas artísticos y culturales </t>
  </si>
  <si>
    <t>1.5.2.1</t>
  </si>
  <si>
    <t>SECRETARÍA DE CULTURA</t>
  </si>
  <si>
    <t>Implementar un plan anual de apoyo a iniciativas e Industrias artísticas y Culturales</t>
  </si>
  <si>
    <t>1.5.2.2</t>
  </si>
  <si>
    <t>Implementar un plan anual de impulso y desarrollo de grandes eventos culturales, artísticos y de generación de riqueza y promoción de ciudad como impulso a la cultura, el arte, el turismo y el movimiento económico - Plan 52 Semanas - 52 Eventos</t>
  </si>
  <si>
    <t>1.5.2.3</t>
  </si>
  <si>
    <t>SEGURIDAD Y CONVIVENCIA CIUDADANA</t>
  </si>
  <si>
    <t xml:space="preserve">DERECHOS HUMANOS </t>
  </si>
  <si>
    <t>IMPLEMENTACIÓN DE UN PLAN PARA LA PROTECCIÓN, PROMOCIÓN Y GARANTÍA DE LOS DERECHOS HUMANOS DE LOS GRUPOS POBLACIONALES DE ESPECIAL PROTECCIÓN DE MANIZALES</t>
  </si>
  <si>
    <t>mplementar un plan para la protección, promoción y garantía de los derechos humanos de los grupos poblacionales de especial protección.</t>
  </si>
  <si>
    <t xml:space="preserve">Implementar un plan anual para protección, promoción y garantía de los derechos humanos de los grupos poblacionales de especial protección </t>
  </si>
  <si>
    <t>1.6.1.1</t>
  </si>
  <si>
    <t>ACTUALIZACIÓN IMPLEMENTAR ACCIONES PARA PROTECCIÓN, PROMOCIÓN Y GARANTÍA DE LOS DERECHOS HUMANOS DE LAS POBLACIONES ÉTNICAS</t>
  </si>
  <si>
    <t xml:space="preserve">Implementar una estrategia de protección, promoción y garantía de los derechos humanos de las poblaciones étnicas del Municipio de 
Manizales. </t>
  </si>
  <si>
    <t>Implementar un plan anual para protección, promoción y garantía de los derechos humanos de las poblaciones étnicas</t>
  </si>
  <si>
    <t>CONVIVENCIA CIUDADANA</t>
  </si>
  <si>
    <t>FORTALECIMIENTO DE LA SEGURIDAD Y CONVIVENCIA CIUDADANA DEL MUNICIPIO DE MANIZALES</t>
  </si>
  <si>
    <t>Garantizar la efectividad de principios, deberes y derechos de las personas, propiciando la seguridad y convivencia en Manizales</t>
  </si>
  <si>
    <t>Implementar un plan anual para mejorar la seguridad y convivencia ciudadana</t>
  </si>
  <si>
    <t>1.6.2.1</t>
  </si>
  <si>
    <t>CONSTRUCCIÓN , MANTENIMIENTO Y MODERNIZACIÓN DE LA INFRAESTRUCTURA SOCIAL, COMUNITARIA E INSTITUCIONAL DE LA ALCALDÍA DE MANIZALES</t>
  </si>
  <si>
    <t>Mejorar la infraestructura física para la prestación de los servicios sociales, comunitarios y oferta institucional de la administración municipal.</t>
  </si>
  <si>
    <t>DESARROLLO EMPRESARIAL Y EMPRENDIMIENTO</t>
  </si>
  <si>
    <t>FORTALECIMIENTO DE LAS CAPACIDADES Y CONDICIONES LIGADAS A LA SUPERVIVENCIA EMPRESARIAL EN EMPRENDEDORES Y EMPRESARIOS DE MANIZALES QUE LES POSIBILITE PERMANECER, COMPETIR Y CRECER EN LOS MERCADOS DE MANIZALES</t>
  </si>
  <si>
    <t xml:space="preserve">Fortalecer las capacidades y condiciones ligadas a la supervivencia empresarial en emprendedores y empresarios de Manizales que les 
posibilite permanecer, competir y crecer en los mercados </t>
  </si>
  <si>
    <t xml:space="preserve">Implementar un plan anual de fortalecimiento de capacidades empresariales </t>
  </si>
  <si>
    <t>2.1.1.1</t>
  </si>
  <si>
    <t>SECRETARÍA DE TIC Y COMPETITIVIDAD</t>
  </si>
  <si>
    <t>DESARROLLO DE ACCIONES PARA MEJORAR LAS CONDICIONES DE EMPLEABILIDAD DE LA CIUDAD DE MANIZALES</t>
  </si>
  <si>
    <t>Mejorar la coordinación y el monitoreo del mercado laboral, implementar estrategias efectivas para reducir las barreras de inserción laboral. 
Se amplia en el documento tecnico.</t>
  </si>
  <si>
    <t>EQUIPAMIENTOS E INFRAESTRUCTURA EMPRESARIAL, COMERCIAL Y TURÍSTICA</t>
  </si>
  <si>
    <t>CONSTRUCCIÓN DE UN ESCENARIO MULTIPROPÓSITO EN LA CIUDAD DE MANIZALES</t>
  </si>
  <si>
    <t>Mejorar la infraestructura en la ciudad para eventos culturales, artísticos y deportivos</t>
  </si>
  <si>
    <t>Implementar un plan de construcción, mantenimiento y modernización de infraestructura para eventos, comercio, negocios y turismo</t>
  </si>
  <si>
    <t>2.1.1.2</t>
  </si>
  <si>
    <t>SECRETARÍA DE TIC Y COMPETITIVIDAD- INFIMANIZALES</t>
  </si>
  <si>
    <t>ECOSISTEMA T.I</t>
  </si>
  <si>
    <t>ECOSISITEMA DIGITAL</t>
  </si>
  <si>
    <t>FORTALECIMIENTO DE LA CONECTIVIDAD Y LA TRANSFORMACIÓN DIGITAL EN EL MUNICIPIO DE MANIZALES</t>
  </si>
  <si>
    <t>Mejorar la apropiación de habilidades digitales en la región para aumentar la competitividad del sector TI, mediante la implementación de 
programas de formación, acceso a tecnologías y la creación de alianzas estratégicas entre instituciones educativas</t>
  </si>
  <si>
    <t>Implementar una estrategia anual de fortalecimiento del ecosistema de desarrollo digital</t>
  </si>
  <si>
    <t>2.2.1.1</t>
  </si>
  <si>
    <t>PRODUCTIVIDAD AGROPECUARIA</t>
  </si>
  <si>
    <t>FORTALECIMIENTO DE LA COMPETITIVIDAD DE LOS PRODUCTORES AGROPECUARIOS DEL SECTOR RURAL DEL MUNICIPIO DE MANIZALES</t>
  </si>
  <si>
    <t>Fortalecer el nivel de productividad, competitividad y calidad de la producción agropecuaria que se realiza en la zona rural del municipio de 
Manizales</t>
  </si>
  <si>
    <t xml:space="preserve">Implementar un plan anual de extensión agropecuaria, administrativa, financiera y social para fortalecer la producción sostenible </t>
  </si>
  <si>
    <t>2.3.1.1</t>
  </si>
  <si>
    <t>SECRETARÍA DE AGRICULTURA</t>
  </si>
  <si>
    <t>Implementar un plan anual de fortalecimiento y promoción de la producción cafetera sostenible</t>
  </si>
  <si>
    <t>2.3.1.2</t>
  </si>
  <si>
    <t>Implementar un plan anual de apoyo a emprendimiento rurales y procesos de comercialización de productores Agropecuarios</t>
  </si>
  <si>
    <t>2.3.1.3</t>
  </si>
  <si>
    <t>VÍAS RURALES</t>
  </si>
  <si>
    <t xml:space="preserve">MANTENIMIENTO Y REHABILITACIÓN DE LA MALLA VIAL RURAL MANIZALES </t>
  </si>
  <si>
    <t>Mantenimiento y rehabilitación de la malla vial Rural del municipio de Manizales</t>
  </si>
  <si>
    <t>Implementar un plan anual de mantenimiento y rehabilitación de la malla vial rural</t>
  </si>
  <si>
    <t>2.3.2.1</t>
  </si>
  <si>
    <t>AGUA POTABLE Y SANEAMIENTO BÁSICO</t>
  </si>
  <si>
    <t>INVERSIONES EN ACUEDUCTO Y SANEAMIENTO BÁSICO EN SUELO RURAL</t>
  </si>
  <si>
    <t>Mejorar las redes de suministro de agua potable y saneamiento básico en la zona rural y fotalecer los tratamientos de las aguas residuales 
de la zona urbana</t>
  </si>
  <si>
    <t>Ejecutar una programación anual de inversiones en acueducto y saneamiento básico en suelo rural</t>
  </si>
  <si>
    <t>2.3.3.1</t>
  </si>
  <si>
    <t>DESARROLLO TURÍSTICO</t>
  </si>
  <si>
    <t>MEJORAMIENTO DE LA COMPETITIVIDAD TURÍSTICA Y DESARROLLO DEL SECTOR EN EL MUNICIPIO DE MANIZALES</t>
  </si>
  <si>
    <t xml:space="preserve">Mejorar las condiciones competitivas del sector turismo de la ciudad de Manizales. </t>
  </si>
  <si>
    <t xml:space="preserve">Implementar un plan anual de promoción y competitividad turística </t>
  </si>
  <si>
    <t>2.4.1.1</t>
  </si>
  <si>
    <t>2.4</t>
  </si>
  <si>
    <t>CONSTRUCCIÓN INSTALACIÓN ALUMBRADO NAVIDEÑO - MANIZALES</t>
  </si>
  <si>
    <t>Aunar esfuerzos, administrativos, tecnicos y logisticos para el diseño, realización, desarrollo e 
instalación del alumbrado navideño como parte del plan anual de promoción y competitividad turistica en el municipio de manizales para el año 2024-2027</t>
  </si>
  <si>
    <t>SECRETARÍA DE TIC Y COMPETITIVIDAD- INVAMA</t>
  </si>
  <si>
    <t>SISTEMA MUNICIPAL DE AREAS PROTEGIDAS</t>
  </si>
  <si>
    <t xml:space="preserve">FORTALECIMIENTO DE ACCIONES DE ADAPTACIÓN Y MITIGACIÓN PARA EL DESARROLLO SOSTENIBLE Y LA CONSERVACIÓN DE LA BIODIVERSIDAD Y SUS SERVICIOS ECOSISTÉMICOS EN EL MUNICIPIO DE MANIZALES </t>
  </si>
  <si>
    <t>Fortalecer la integración y coordinación efectiva de acciones en las políticas y prácticas sostenibles y de conservación de la biodiversidad y 
sus servicios ecosistémicos en el área urbana y rural del municipio de Manizales.</t>
  </si>
  <si>
    <t>Ejecutar el 100% de la programación anual de inversiones en compra de predios, restauración, pago por Servicios Ambientales y otras estrategias de conservación (OEC - OMEC)</t>
  </si>
  <si>
    <t>3.1.1.1</t>
  </si>
  <si>
    <t>SECRETARÍA DE MEDIO AMBIENTE</t>
  </si>
  <si>
    <t>Implementar un plan anual de acciones de manejo para las áreas de la estructura ecológica</t>
  </si>
  <si>
    <t>3.1.1.2</t>
  </si>
  <si>
    <t>ECONOMÍA CIRCULAR</t>
  </si>
  <si>
    <t>FORTALECIMIENTO DE ESTRATEGIAS Y ALIANZAS INTERINSTITUCIONALES PARA LA GESTIÓN INTEGRAL DE RESIDUOS SOLIDOS EN LA CIUDAD DE MANIZALES</t>
  </si>
  <si>
    <t>Mejorar las capacidades de la ciudadanía para el manejo integral de los residuos sólidos en el municipio de Manizales, mediante la 
implementación del PGIRS</t>
  </si>
  <si>
    <t>Implementar un plan anual de ejecución del PGIRS</t>
  </si>
  <si>
    <t>3.1.2.1</t>
  </si>
  <si>
    <t>Implementar un plan anual de fomento y fortalecimiento de negocios verdes, producción sostenible y economía circular en las empresas</t>
  </si>
  <si>
    <t>3.1.2.2</t>
  </si>
  <si>
    <t>PROTECCION Y BIENESTAR ANIMAL</t>
  </si>
  <si>
    <t>IMPLEMENTACIÓN DE UN PLAN DE ATENCIÓN, RESCATE Y PROTECCIÓN ANIMAL EN LA CIUDAD DE MANIZALES.</t>
  </si>
  <si>
    <t>Implementación de un plan de atención, rescate y protección animal en la ciudad de Manizales</t>
  </si>
  <si>
    <t>Implementar un plan anual de atención, rescate y protección animal</t>
  </si>
  <si>
    <t>3.1.3.1</t>
  </si>
  <si>
    <t>GESTION DEL CAMBIO CLIMATICO Y CALIDAD DEL AIRE</t>
  </si>
  <si>
    <t>Implementar un plan anual de acciones de gestión integral del cambio climático en el marco del PIGCC</t>
  </si>
  <si>
    <t>3.1.4.1</t>
  </si>
  <si>
    <t>GOBERNANZA Y PARTICIPACION AMBIENTAL</t>
  </si>
  <si>
    <t>Mantener activo un proceso de registro de actividades mineras</t>
  </si>
  <si>
    <t>3.1.5.1</t>
  </si>
  <si>
    <t>Implementar una programación anual de actividades de Educación y procesos de participación ciudadana para la gobernanza ambiental</t>
  </si>
  <si>
    <t>3.1.5.2</t>
  </si>
  <si>
    <t>PARQUES Y ZONAS VERDES</t>
  </si>
  <si>
    <t xml:space="preserve">FORTALECIMIENTO DE LA RED DE PARQUES Y ZONAS VERDES DE LA CIUDAD DE MANIZALES. </t>
  </si>
  <si>
    <t>Mejorar la gestión en el fortalecimiento de modernización, mantenimiento, dotación y administración de la red de parques y zonas verdes de la ciudad de Manizales</t>
  </si>
  <si>
    <t>Implementar un plan anual de ornato, arborización, modernización, mantenimiento, dotación y administración de parques y zonas verdes (Guardianes de los parques)</t>
  </si>
  <si>
    <t>3.1.6.1</t>
  </si>
  <si>
    <t xml:space="preserve">CONSTRUCCIÓN DE PARQUES Y ZONAS VERDES EN EL MUNICIPIO DE MANIZALES </t>
  </si>
  <si>
    <t>Aumentar la oferta de parques temáticos y zonas verdes de la ciudad de Manizales en razón del espacio público efectivo</t>
  </si>
  <si>
    <t>Implementar un plan anual de construcción, remodelación y/o modernización de parques</t>
  </si>
  <si>
    <t>3.1.6.2</t>
  </si>
  <si>
    <t>MEJORAMIENTO DE LA MOVILIDAD</t>
  </si>
  <si>
    <t>CONTROL Y REGULACIÓN DEL TRÁNSITO Y EL TRANSPORTE EN EL MUNICIPIO DE MANIZALES</t>
  </si>
  <si>
    <t>Realizar mayor control y regulación para disminuir la tasa de accidentalidad y fallecidos en accidentes de tránsito</t>
  </si>
  <si>
    <t>Implementar un Plan anual de Fortalecimiento del Centro de Gestión de Movilidad</t>
  </si>
  <si>
    <t>3.2.1.1</t>
  </si>
  <si>
    <t>SECRETARÍA DE MOVILIDAD</t>
  </si>
  <si>
    <t>Implementar un plan anual de reglamentación, señalización, semaforización, demarcación y/o instalación de dispositivos especiales de manejo de tránsito en puntos priorizados.</t>
  </si>
  <si>
    <t>3.2.1.2</t>
  </si>
  <si>
    <t>Implementar un plan anual de cultura ciudadana y seguridad vial enfocado a todos los actores viales.</t>
  </si>
  <si>
    <t>3.2.1.3</t>
  </si>
  <si>
    <t>Ejecutar un plan anual de fortalecimiento a la autoridad de control</t>
  </si>
  <si>
    <t>3.2.1.4</t>
  </si>
  <si>
    <t>SISTEMAS DE TRANSPORTE PUBLICO</t>
  </si>
  <si>
    <t>Implementar un plan anual de acciones para Promover el uso del transporte público</t>
  </si>
  <si>
    <t>3.2.2.1</t>
  </si>
  <si>
    <t>CONSTRUCCIÓN LÍNEA 3 CABLE AÉREO</t>
  </si>
  <si>
    <t>Ofrecer una alternativa de movilidad sostenible sentido norte - sur en el oriente de Manizales a través de la construcción de la línea 3 de
cable aéreo de Manizales</t>
  </si>
  <si>
    <t>SECRETARÍA DE MOVILIDAD- INFIMANIZALES</t>
  </si>
  <si>
    <t>VÍAS</t>
  </si>
  <si>
    <t>FORTALECIMIENTO DE LA INFRAESTRUCTURA VIAL URBANA DEL MUNICIPIO DE MANIZALES</t>
  </si>
  <si>
    <t>Construir y mantener la malla vial Urbana y Rural y de espacio público en la ciudad de Manizales</t>
  </si>
  <si>
    <t>Implementar un plan anual de mantenimiento de vías urbanas</t>
  </si>
  <si>
    <t>3.2.3.1</t>
  </si>
  <si>
    <t>Implementar un plan anual de construcción, ampliación y mejoramiento de vías urbanas</t>
  </si>
  <si>
    <t>3.2.3.2</t>
  </si>
  <si>
    <t>Implementar un plan anual de intervención, mantenimiento, modernización y construcción de bulevares</t>
  </si>
  <si>
    <t>3.2.3.3</t>
  </si>
  <si>
    <t>GESTION DEL RIESGO</t>
  </si>
  <si>
    <t>GESTIÓN DE RIESGO DE DESASTRE Y ADAPTACIÓN AL CAMBIO CLIMATICO</t>
  </si>
  <si>
    <t>CONSOLIDACIÓN GESTIÓN INTEGRAL DEL RIESGO DE DESASTRES MANIZALES</t>
  </si>
  <si>
    <t>Consolidación de la gestión integral del riesgo de desastres para contribuir a la seguridad, el bienestar 
y calidad de vida de los habitantes del municipio de manizales</t>
  </si>
  <si>
    <t>Ejecutar un plan anual de construcción de obras de mitigación de riesgo</t>
  </si>
  <si>
    <t>3.3.1.1</t>
  </si>
  <si>
    <t>Mantener en operación un centro de monitoreo y sistemas de alerta para la gestión del riesgo</t>
  </si>
  <si>
    <t>3.3.1.2</t>
  </si>
  <si>
    <t>UNIDAD DE GESTIÓN DEL RIESGO</t>
  </si>
  <si>
    <t>Ejecutar un plan anual de mantenimiento de obras de mitigación de riesgo a través del programa "Guardianes de la ladera"</t>
  </si>
  <si>
    <t>3.3.1.3</t>
  </si>
  <si>
    <t>Implementar un programa anual de atención a solicitudes y requerimientos de servicios asociados a evaluación de amenazas y de riesgos</t>
  </si>
  <si>
    <t>3.3.1.4</t>
  </si>
  <si>
    <t>Implementar un plan anual de mantenimiento de infraestructura, dotación de equipo de herramientas y mantenimiento y adquisición de vehículos</t>
  </si>
  <si>
    <t>3.3.1.5</t>
  </si>
  <si>
    <t>Mantener disponible anualmente un sistema para la atención a emergencia y desastres en el municipio</t>
  </si>
  <si>
    <t>3.3.1.6</t>
  </si>
  <si>
    <t>Implementar un plan anual de fortalecimiento de capacidades, organización, planificación y comunicación para la gestión del riesgo de desastres y atención de emergencias</t>
  </si>
  <si>
    <t>3.3.1.7</t>
  </si>
  <si>
    <t>VIVIENDA NUEVA</t>
  </si>
  <si>
    <t>DESARROLLO DEL HÁBITAT SOCIAL EN EL AREA URBANA Y RURAL MANIZALES</t>
  </si>
  <si>
    <t>Mejorar las condiciones de habitabilidad en los asentamientos humanos informales y en las viviendas puntuales precarias en el suelo 
urbano y rural del municipio de Manizales a partir de un modelo de urbanismo y vivienda sostenible</t>
  </si>
  <si>
    <t>Implementar un programa anual para el desarrollo de modelos de desarrollo de viviendas VIP y/o VIS en el municipio</t>
  </si>
  <si>
    <t>3.4.1.1</t>
  </si>
  <si>
    <t>SECRETARÍA DE INFRAESTRUCTURA- UNIDAD DE VIVIENDA</t>
  </si>
  <si>
    <t>MEJORAMIENTO DE VIVIENDA</t>
  </si>
  <si>
    <t>Desarrollar un programa anual de mejoramiento de vivienda en el municipio tanto en el área urbana como en el área rural</t>
  </si>
  <si>
    <t>3.4.2.1</t>
  </si>
  <si>
    <t>LEGALIZACIÓN URBANISTICA Y MEJORAMIENTO INTEGRAL DE BARRIOS</t>
  </si>
  <si>
    <t>Ejecutar un plan anual de acciones de mejoramiento integral de barrios</t>
  </si>
  <si>
    <t>3.4.3.1</t>
  </si>
  <si>
    <t>Implementar un plan anual de Fortalecimiento de saneamiento y acueducto en coordinación con las ESP</t>
  </si>
  <si>
    <t>3.5.1.3</t>
  </si>
  <si>
    <t>INSTRUMENTOS DE PLANIFICACIÓN Y ORDENAMIENTO</t>
  </si>
  <si>
    <t>IDENTIFICACON DE POTENCIALES BENEFICIARIOS DE LOS PROGRAMAS SOCIALES EN MANIZALES</t>
  </si>
  <si>
    <t>Garantizar la aplicación de la encuesta Sisbén en un menor tiempo.</t>
  </si>
  <si>
    <t>Desarrollar un proceso anual de actualización, formulación, adopción, implementación de instrumentos y herramientas de gestión, ordenamiento y planificación</t>
  </si>
  <si>
    <t>4.1.1.1</t>
  </si>
  <si>
    <t>SECRETARÍA DE PLANEACIÓN</t>
  </si>
  <si>
    <t>APLICACIÓN DE METODOLOGÍA DE ESTRATIFICACIÓN EN LA CIUDAD DE MANIZALES</t>
  </si>
  <si>
    <t>Mejorar la clasificación socioeconómica de los inmuebles residenciales en el municipio de Manizales</t>
  </si>
  <si>
    <t>FORTALECIMIENTO DE LA PLANEACIÓN Y ORDENAMIENTO TERRITORIAL EN MANIZALES</t>
  </si>
  <si>
    <t>Intervención de las dinámicas de ordenamiento y planificación del territorio</t>
  </si>
  <si>
    <t>FORTALECIMIENTO DE LA GESTIÓN DE INFORMACIÓN ASOCIADA A LA DINÁMICA DE PLANEACIÓN ESTRATÉGICA DEL MUNICIPIO DE MANIZALES</t>
  </si>
  <si>
    <t>Fortalecer y afianzar el proceso de planeación estratégica del municipio de Manizales buscando orientar las acciones de corto, mediano y 
largo plazo de manera asertiva a las necesidades de su población, acorde a las dinámicas cambiantes y dinámicas</t>
  </si>
  <si>
    <t>Implementar un plan anual de estudios, diseños y ejecución de propósitos estratégicos de infraestructura</t>
  </si>
  <si>
    <t>4.1.1.2</t>
  </si>
  <si>
    <t>GESTIÓN FISCAL</t>
  </si>
  <si>
    <t>MEJORAMIENTO DE INGRESOS  MANIZALES</t>
  </si>
  <si>
    <t>Mejorar la capacidad institucional para la Gestión tributaria eficiente</t>
  </si>
  <si>
    <t>Implementar un plan anual de mejoramiento de solvencia, sostenibilidad y mejoramiento fiscal</t>
  </si>
  <si>
    <t>4.2.1.1</t>
  </si>
  <si>
    <t>SECRETARÍA DE HACIENDA</t>
  </si>
  <si>
    <t>TRANSPARENCIA E INFORMACIÓN</t>
  </si>
  <si>
    <t>IMPLEMENTACIÓN DE LA ESTRATEGIA DE DIVULGACIÓN DE INFORMACIÓN PÚBLICA PARA EL POSICIONAMIENTO DE LA IMAGEN DEL MUNICIPIO DE MANIZALES</t>
  </si>
  <si>
    <t xml:space="preserve">Contrarrestar la desinformación y noticias falsas sobre la administración municipal </t>
  </si>
  <si>
    <t>Implementar un plan anual de rendición de cuentas y difusión de acciones de gobierno</t>
  </si>
  <si>
    <t>4.2.2.1</t>
  </si>
  <si>
    <t>SECRETARÍA GENERAL -UNIDAD DE PRENSA</t>
  </si>
  <si>
    <t>Ejecutar un plan de acción anual del programa "Gobierno en la Calle" como estrategia de diálogo, participación y relacionamiento con los líderes y las comunidades</t>
  </si>
  <si>
    <t>4.2.2.2</t>
  </si>
  <si>
    <t>DESARROLLO INSTITUCIONAL</t>
  </si>
  <si>
    <t>FORTALECIMIENTO DEL TALENTO HUMANO MEDIANTE EL USO DE ESTRATEGIAS ENCAMINADAS AL BIENESTAR LABORAL, LA CAPACITACIÓN, LA SEGURIDAD Y SALUD EN EL TRABAJO DURANTE EL CICLO DE VIDA DEL SERVIDOR PÚBLICO EN LA ALCALDÍA DE  MANIZALES</t>
  </si>
  <si>
    <t>Fortalecer el talento humano y las competencias de los funcionaros de la alcaldía para que contribuya con el cumplimiento de la misión 
institucional, logrando su propio desarrollo personal y laboral, en las condiciones físicas y mentales adecuadas.</t>
  </si>
  <si>
    <t>Ejecutar un plan anual de fortalecimiento de los servicios administrativos</t>
  </si>
  <si>
    <t>4.2.3.1</t>
  </si>
  <si>
    <t>SECRETARÍA DE SERVICIOS ADMINISTRATIVOS</t>
  </si>
  <si>
    <t>GOBIERNO ABIERTO Y DIGITAL</t>
  </si>
  <si>
    <t>MODERNIZACIÓN DE LA INFRAESTRUCTURA TECNOLÓGICA QUE SOPORTA LA EJECUCIÓN DE LAS POLÍTICAS DEL MODELO INTEGRADO DE PLANEACIÓN Y GESTIÓN EN LA ALCALDÍA DE MANIZALES</t>
  </si>
  <si>
    <t>Desarrollar la estrategia de relacionamiento con el ciudadano, promoviendo una gestión pública más inclusiva, transparente, orientada a
resultados, buscando siempre mejorar la calidad de vida de la población, de acuerdo a las políticas del MIPG.</t>
  </si>
  <si>
    <t>Ejecutar una estrategia anual de gobierno abierto y digital</t>
  </si>
  <si>
    <t>4.2.4.1</t>
  </si>
  <si>
    <t>EQUIPAMIENTOS SOCIALES, COMUNITARIOS E INSTITUCIONALES</t>
  </si>
  <si>
    <t>Ejecutar un plan anual de construcción, mantenimiento y modernización de infraestructura social, comunitaria e institucional</t>
  </si>
  <si>
    <t>4.2.5.1</t>
  </si>
  <si>
    <t>2.1</t>
  </si>
  <si>
    <t>RENOVACIÓN GALERÍA Y PLAZA DE MERCADO  DE MANIZALES</t>
  </si>
  <si>
    <t>Adecuar la infraestructura de la Plaza de Mercado de Manizales para dinamizar el abastecimiento y la comercialización de productos 
agropecuarios, alimenticios y complementarios de la zona centro sur del Departamento de Caldas y su área de influencia.</t>
  </si>
  <si>
    <t>RESUMEN POAI 2025</t>
  </si>
  <si>
    <t>DIFERENCIAS PRESUPUESTO Y POAI 2025</t>
  </si>
  <si>
    <t>RESUMEN PRESUPUESTO 2025 CON RESOLUCIONES</t>
  </si>
  <si>
    <t>RESUMEN PRESUPUESTO 2025 DECRETO DE LIQUIDACION</t>
  </si>
  <si>
    <t>DESTINACION ESPECIFICA Y FUENTES ESPECIALES</t>
  </si>
  <si>
    <t>2.2</t>
  </si>
  <si>
    <t>1.6</t>
  </si>
  <si>
    <t>2.3</t>
  </si>
  <si>
    <t>3.1</t>
  </si>
  <si>
    <t>3.2</t>
  </si>
  <si>
    <t>3.3</t>
  </si>
  <si>
    <t>3.4</t>
  </si>
  <si>
    <t>3.5</t>
  </si>
  <si>
    <t>4.1</t>
  </si>
  <si>
    <t>4.2</t>
  </si>
  <si>
    <t>POAI 2025</t>
  </si>
  <si>
    <t>TOTAL DIFERENCIAS</t>
  </si>
  <si>
    <t>1.101</t>
  </si>
  <si>
    <t>1.102</t>
  </si>
  <si>
    <t>1.103</t>
  </si>
  <si>
    <t>1.201</t>
  </si>
  <si>
    <t>1.202</t>
  </si>
  <si>
    <t>SALUD PÚBLICA</t>
  </si>
  <si>
    <t>1.203</t>
  </si>
  <si>
    <t>1.301</t>
  </si>
  <si>
    <t>1.302</t>
  </si>
  <si>
    <t>1.303</t>
  </si>
  <si>
    <t>1.304</t>
  </si>
  <si>
    <t>ACCIONES PARA LA REDUCCIÓN DE CONDICIONES DE VULNERABILIDAD</t>
  </si>
  <si>
    <t>1.305</t>
  </si>
  <si>
    <t>1.306</t>
  </si>
  <si>
    <t>1.401</t>
  </si>
  <si>
    <t>1.402</t>
  </si>
  <si>
    <t>1.403</t>
  </si>
  <si>
    <t>1.501</t>
  </si>
  <si>
    <t>1.502</t>
  </si>
  <si>
    <t>1.601</t>
  </si>
  <si>
    <t>DERECHOS HUMANOS</t>
  </si>
  <si>
    <t>1.602</t>
  </si>
  <si>
    <t>2.101</t>
  </si>
  <si>
    <t>2.102</t>
  </si>
  <si>
    <t>2.201</t>
  </si>
  <si>
    <t>2.301</t>
  </si>
  <si>
    <t>2.302</t>
  </si>
  <si>
    <t>2.303</t>
  </si>
  <si>
    <t>2.401</t>
  </si>
  <si>
    <t>3.101</t>
  </si>
  <si>
    <t>SISTEMA MUNICIPAL DE ÁREAS PROTEGIDAS</t>
  </si>
  <si>
    <t>3.102</t>
  </si>
  <si>
    <t>3.103</t>
  </si>
  <si>
    <t>PROTECCIÓN Y BIENESTAR ANIMAL</t>
  </si>
  <si>
    <t>3.104</t>
  </si>
  <si>
    <t>GESTIÓN DEL CAMBIO CLIMÁTICO Y CALIDAD DEL AIRE</t>
  </si>
  <si>
    <t>3.105</t>
  </si>
  <si>
    <t>GOBERNANZA Y PARTICIPACIÓN AMBIENTAL</t>
  </si>
  <si>
    <t>3.106</t>
  </si>
  <si>
    <t>3.201</t>
  </si>
  <si>
    <t>3.202</t>
  </si>
  <si>
    <t>SISTEMAS DE TRANSPORTE PÚBLICO</t>
  </si>
  <si>
    <t>3.203</t>
  </si>
  <si>
    <t>3.301</t>
  </si>
  <si>
    <t>GESTIÓN DE RIESGO DE DESASTRE Y ADAPTACIÓN AL CAMBIO CLIMÁTICO</t>
  </si>
  <si>
    <t>3.401</t>
  </si>
  <si>
    <t>3.402</t>
  </si>
  <si>
    <t>3.403</t>
  </si>
  <si>
    <t>LEGALIZACIÓN URBANÍSTICA Y MEJORAMIENTO INTEGRAL DE BARRIOS</t>
  </si>
  <si>
    <t>3.501</t>
  </si>
  <si>
    <t>4.101</t>
  </si>
  <si>
    <t>4.201</t>
  </si>
  <si>
    <t>4.202</t>
  </si>
  <si>
    <t>4.203</t>
  </si>
  <si>
    <t>4.204</t>
  </si>
  <si>
    <t>4.205</t>
  </si>
  <si>
    <t>1.3.1.1</t>
  </si>
  <si>
    <t>1.3.1.2</t>
  </si>
  <si>
    <t>1.3.2.1</t>
  </si>
  <si>
    <t>1.3.3.1</t>
  </si>
  <si>
    <t>1.3.4.1</t>
  </si>
  <si>
    <t>1.3.4.2</t>
  </si>
  <si>
    <t>1.3.5.1</t>
  </si>
  <si>
    <t>1.3.6.1</t>
  </si>
  <si>
    <t>1.3.6.2</t>
  </si>
  <si>
    <t>1.3.6.3</t>
  </si>
  <si>
    <t>1.2.2.1</t>
  </si>
  <si>
    <t>1.2.2.2</t>
  </si>
  <si>
    <t>1.2.2.3</t>
  </si>
  <si>
    <t>1.2.2.4</t>
  </si>
  <si>
    <t>1.2.2.5</t>
  </si>
  <si>
    <t>1.2.3.1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</si>
</sst>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0_-;\-* #,##0.00_-;_-* &quot;-&quot;_-;_-@_-"/>
    <numFmt numFmtId="166" formatCode="_-* #,##0_-;\-* #,##0_-;[Red]_-* &quot;-&quot;_-;_-@_-"/>
    <numFmt numFmtId="167" formatCode="_-* #,##0_-;\-* #,##0_-;_-* &quot;-&quot;??_-;_-@_-"/>
    <numFmt numFmtId="168" formatCode="_(* #,##0.00_);_(* \(#,##0.00\);_(* &quot;-&quot;_);_(@_)"/>
    <numFmt numFmtId="169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"/>
      <family val="2"/>
    </font>
    <font>
      <b/>
      <sz val="9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81D5FB"/>
        <bgColor indexed="64"/>
      </patternFill>
    </fill>
    <fill>
      <patternFill patternType="solid">
        <fgColor theme="2" tint="-0.249977111117893"/>
        <bgColor indexed="64"/>
      </patternFill>
    </fill>
  </fills>
  <borders count="9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7">
    <xf numFmtId="0" fontId="0" fillId="0" borderId="0"/>
    <xf numFmtId="41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1" fillId="0" borderId="0"/>
    <xf numFmtId="0" fontId="6" fillId="0" borderId="0"/>
    <xf numFmtId="43" fontId="3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vertical="center"/>
    </xf>
    <xf numFmtId="0" fontId="5" fillId="3" borderId="1" xfId="0" quotePrefix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quotePrefix="1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6" borderId="11" xfId="2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2" quotePrefix="1" applyFont="1" applyBorder="1" applyAlignment="1">
      <alignment horizontal="center"/>
    </xf>
    <xf numFmtId="0" fontId="1" fillId="0" borderId="15" xfId="0" applyFont="1" applyBorder="1"/>
    <xf numFmtId="0" fontId="0" fillId="0" borderId="15" xfId="0" applyBorder="1"/>
    <xf numFmtId="0" fontId="0" fillId="0" borderId="33" xfId="0" applyBorder="1"/>
    <xf numFmtId="0" fontId="7" fillId="2" borderId="0" xfId="0" applyFont="1" applyFill="1" applyAlignment="1">
      <alignment vertical="center"/>
    </xf>
    <xf numFmtId="41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2" applyFont="1" applyFill="1" applyAlignment="1">
      <alignment vertical="center"/>
    </xf>
    <xf numFmtId="3" fontId="9" fillId="0" borderId="10" xfId="2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2" fillId="10" borderId="37" xfId="4" applyFont="1" applyFill="1" applyBorder="1" applyAlignment="1">
      <alignment horizontal="left" vertical="center" wrapText="1"/>
    </xf>
    <xf numFmtId="165" fontId="12" fillId="10" borderId="26" xfId="4" applyNumberFormat="1" applyFont="1" applyFill="1" applyBorder="1" applyAlignment="1">
      <alignment horizontal="right" vertical="center" wrapText="1"/>
    </xf>
    <xf numFmtId="165" fontId="12" fillId="10" borderId="27" xfId="4" applyNumberFormat="1" applyFont="1" applyFill="1" applyBorder="1" applyAlignment="1">
      <alignment horizontal="right" vertical="center" wrapText="1"/>
    </xf>
    <xf numFmtId="165" fontId="12" fillId="10" borderId="28" xfId="4" applyNumberFormat="1" applyFont="1" applyFill="1" applyBorder="1" applyAlignment="1">
      <alignment horizontal="right" vertical="center" wrapText="1"/>
    </xf>
    <xf numFmtId="165" fontId="12" fillId="10" borderId="38" xfId="0" applyNumberFormat="1" applyFont="1" applyFill="1" applyBorder="1" applyAlignment="1">
      <alignment vertical="center"/>
    </xf>
    <xf numFmtId="166" fontId="9" fillId="9" borderId="38" xfId="0" applyNumberFormat="1" applyFont="1" applyFill="1" applyBorder="1" applyAlignment="1">
      <alignment vertical="center"/>
    </xf>
    <xf numFmtId="0" fontId="10" fillId="8" borderId="39" xfId="4" applyFont="1" applyFill="1" applyBorder="1" applyAlignment="1">
      <alignment horizontal="left" vertical="center" wrapText="1"/>
    </xf>
    <xf numFmtId="165" fontId="10" fillId="8" borderId="40" xfId="2" applyNumberFormat="1" applyFont="1" applyFill="1" applyBorder="1" applyAlignment="1">
      <alignment vertical="center"/>
    </xf>
    <xf numFmtId="165" fontId="10" fillId="8" borderId="41" xfId="2" applyNumberFormat="1" applyFont="1" applyFill="1" applyBorder="1" applyAlignment="1">
      <alignment vertical="center"/>
    </xf>
    <xf numFmtId="165" fontId="10" fillId="8" borderId="42" xfId="2" applyNumberFormat="1" applyFont="1" applyFill="1" applyBorder="1" applyAlignment="1">
      <alignment vertical="center"/>
    </xf>
    <xf numFmtId="165" fontId="10" fillId="8" borderId="43" xfId="0" applyNumberFormat="1" applyFont="1" applyFill="1" applyBorder="1" applyAlignment="1">
      <alignment vertical="center"/>
    </xf>
    <xf numFmtId="165" fontId="10" fillId="9" borderId="43" xfId="0" applyNumberFormat="1" applyFont="1" applyFill="1" applyBorder="1" applyAlignment="1">
      <alignment vertical="center"/>
    </xf>
    <xf numFmtId="0" fontId="7" fillId="0" borderId="15" xfId="4" applyFont="1" applyBorder="1" applyAlignment="1">
      <alignment horizontal="left" vertical="center" wrapText="1"/>
    </xf>
    <xf numFmtId="165" fontId="7" fillId="2" borderId="17" xfId="2" applyNumberFormat="1" applyFont="1" applyFill="1" applyBorder="1" applyAlignment="1">
      <alignment vertical="center"/>
    </xf>
    <xf numFmtId="165" fontId="7" fillId="2" borderId="18" xfId="2" applyNumberFormat="1" applyFont="1" applyFill="1" applyBorder="1" applyAlignment="1">
      <alignment vertical="center"/>
    </xf>
    <xf numFmtId="165" fontId="7" fillId="2" borderId="19" xfId="2" applyNumberFormat="1" applyFont="1" applyFill="1" applyBorder="1" applyAlignment="1">
      <alignment vertical="center"/>
    </xf>
    <xf numFmtId="165" fontId="7" fillId="7" borderId="44" xfId="0" applyNumberFormat="1" applyFont="1" applyFill="1" applyBorder="1" applyAlignment="1">
      <alignment vertical="center"/>
    </xf>
    <xf numFmtId="165" fontId="7" fillId="9" borderId="44" xfId="0" applyNumberFormat="1" applyFont="1" applyFill="1" applyBorder="1" applyAlignment="1">
      <alignment vertical="center"/>
    </xf>
    <xf numFmtId="0" fontId="7" fillId="0" borderId="25" xfId="4" applyFont="1" applyBorder="1" applyAlignment="1">
      <alignment horizontal="left" vertical="center" wrapText="1"/>
    </xf>
    <xf numFmtId="165" fontId="7" fillId="2" borderId="22" xfId="2" applyNumberFormat="1" applyFont="1" applyFill="1" applyBorder="1" applyAlignment="1">
      <alignment vertical="center"/>
    </xf>
    <xf numFmtId="165" fontId="7" fillId="2" borderId="1" xfId="2" applyNumberFormat="1" applyFont="1" applyFill="1" applyBorder="1" applyAlignment="1">
      <alignment vertical="center"/>
    </xf>
    <xf numFmtId="165" fontId="7" fillId="2" borderId="23" xfId="2" applyNumberFormat="1" applyFont="1" applyFill="1" applyBorder="1" applyAlignment="1">
      <alignment vertical="center"/>
    </xf>
    <xf numFmtId="165" fontId="7" fillId="2" borderId="26" xfId="2" applyNumberFormat="1" applyFont="1" applyFill="1" applyBorder="1" applyAlignment="1">
      <alignment vertical="center"/>
    </xf>
    <xf numFmtId="165" fontId="7" fillId="2" borderId="27" xfId="2" applyNumberFormat="1" applyFont="1" applyFill="1" applyBorder="1" applyAlignment="1">
      <alignment vertical="center"/>
    </xf>
    <xf numFmtId="165" fontId="7" fillId="2" borderId="28" xfId="2" applyNumberFormat="1" applyFont="1" applyFill="1" applyBorder="1" applyAlignment="1">
      <alignment vertical="center"/>
    </xf>
    <xf numFmtId="165" fontId="7" fillId="7" borderId="38" xfId="0" applyNumberFormat="1" applyFont="1" applyFill="1" applyBorder="1" applyAlignment="1">
      <alignment vertical="center"/>
    </xf>
    <xf numFmtId="165" fontId="7" fillId="9" borderId="38" xfId="0" applyNumberFormat="1" applyFont="1" applyFill="1" applyBorder="1" applyAlignment="1">
      <alignment vertical="center"/>
    </xf>
    <xf numFmtId="0" fontId="7" fillId="0" borderId="45" xfId="4" applyFont="1" applyBorder="1" applyAlignment="1">
      <alignment horizontal="left" vertical="center" wrapText="1"/>
    </xf>
    <xf numFmtId="165" fontId="7" fillId="2" borderId="46" xfId="2" applyNumberFormat="1" applyFont="1" applyFill="1" applyBorder="1" applyAlignment="1">
      <alignment vertical="center"/>
    </xf>
    <xf numFmtId="165" fontId="7" fillId="2" borderId="47" xfId="2" applyNumberFormat="1" applyFont="1" applyFill="1" applyBorder="1" applyAlignment="1">
      <alignment vertical="center"/>
    </xf>
    <xf numFmtId="165" fontId="7" fillId="2" borderId="48" xfId="2" applyNumberFormat="1" applyFont="1" applyFill="1" applyBorder="1" applyAlignment="1">
      <alignment vertical="center"/>
    </xf>
    <xf numFmtId="165" fontId="7" fillId="7" borderId="49" xfId="0" applyNumberFormat="1" applyFont="1" applyFill="1" applyBorder="1" applyAlignment="1">
      <alignment vertical="center"/>
    </xf>
    <xf numFmtId="165" fontId="7" fillId="9" borderId="49" xfId="0" applyNumberFormat="1" applyFont="1" applyFill="1" applyBorder="1" applyAlignment="1">
      <alignment vertical="center"/>
    </xf>
    <xf numFmtId="0" fontId="5" fillId="4" borderId="0" xfId="0" quotePrefix="1" applyFont="1" applyFill="1" applyAlignment="1">
      <alignment vertical="center"/>
    </xf>
    <xf numFmtId="0" fontId="14" fillId="0" borderId="0" xfId="5" applyFont="1" applyAlignment="1">
      <alignment vertical="center"/>
    </xf>
    <xf numFmtId="0" fontId="15" fillId="11" borderId="54" xfId="5" applyFont="1" applyFill="1" applyBorder="1" applyAlignment="1">
      <alignment horizontal="center" vertical="center" wrapText="1"/>
    </xf>
    <xf numFmtId="0" fontId="14" fillId="12" borderId="0" xfId="5" applyFont="1" applyFill="1" applyAlignment="1">
      <alignment vertical="center"/>
    </xf>
    <xf numFmtId="0" fontId="13" fillId="11" borderId="55" xfId="5" applyFont="1" applyFill="1" applyBorder="1" applyAlignment="1">
      <alignment horizontal="center" vertical="center" wrapText="1"/>
    </xf>
    <xf numFmtId="0" fontId="13" fillId="11" borderId="55" xfId="5" applyFont="1" applyFill="1" applyBorder="1" applyAlignment="1">
      <alignment horizontal="left" vertical="center" wrapText="1"/>
    </xf>
    <xf numFmtId="0" fontId="13" fillId="11" borderId="0" xfId="5" applyFont="1" applyFill="1" applyAlignment="1">
      <alignment horizontal="center" vertical="center" wrapText="1"/>
    </xf>
    <xf numFmtId="0" fontId="13" fillId="12" borderId="0" xfId="5" applyFont="1" applyFill="1" applyAlignment="1">
      <alignment horizontal="center" vertical="center" wrapText="1"/>
    </xf>
    <xf numFmtId="167" fontId="14" fillId="0" borderId="54" xfId="6" applyNumberFormat="1" applyFont="1" applyFill="1" applyBorder="1" applyAlignment="1">
      <alignment vertical="center"/>
    </xf>
    <xf numFmtId="167" fontId="14" fillId="0" borderId="54" xfId="6" applyNumberFormat="1" applyFont="1" applyFill="1" applyBorder="1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167" fontId="13" fillId="0" borderId="0" xfId="6" applyNumberFormat="1" applyFont="1" applyAlignment="1">
      <alignment vertical="center"/>
    </xf>
    <xf numFmtId="0" fontId="14" fillId="0" borderId="0" xfId="5" applyFont="1" applyAlignment="1">
      <alignment vertical="center" wrapText="1"/>
    </xf>
    <xf numFmtId="43" fontId="14" fillId="0" borderId="0" xfId="6" applyFont="1" applyAlignment="1">
      <alignment vertical="center"/>
    </xf>
    <xf numFmtId="43" fontId="14" fillId="0" borderId="0" xfId="5" applyNumberFormat="1" applyFont="1" applyAlignment="1">
      <alignment vertical="center" wrapText="1"/>
    </xf>
    <xf numFmtId="167" fontId="14" fillId="0" borderId="0" xfId="5" applyNumberFormat="1" applyFont="1" applyAlignment="1">
      <alignment vertical="center"/>
    </xf>
    <xf numFmtId="168" fontId="0" fillId="0" borderId="17" xfId="3" applyNumberFormat="1" applyFont="1" applyBorder="1"/>
    <xf numFmtId="168" fontId="0" fillId="0" borderId="18" xfId="3" applyNumberFormat="1" applyFont="1" applyBorder="1"/>
    <xf numFmtId="168" fontId="0" fillId="0" borderId="19" xfId="3" applyNumberFormat="1" applyFont="1" applyBorder="1"/>
    <xf numFmtId="168" fontId="0" fillId="0" borderId="22" xfId="3" applyNumberFormat="1" applyFont="1" applyBorder="1"/>
    <xf numFmtId="168" fontId="0" fillId="0" borderId="1" xfId="3" applyNumberFormat="1" applyFont="1" applyBorder="1"/>
    <xf numFmtId="168" fontId="0" fillId="0" borderId="23" xfId="3" applyNumberFormat="1" applyFont="1" applyBorder="1"/>
    <xf numFmtId="168" fontId="0" fillId="0" borderId="26" xfId="3" applyNumberFormat="1" applyFont="1" applyBorder="1"/>
    <xf numFmtId="168" fontId="0" fillId="0" borderId="27" xfId="3" applyNumberFormat="1" applyFont="1" applyBorder="1"/>
    <xf numFmtId="168" fontId="0" fillId="0" borderId="28" xfId="3" applyNumberFormat="1" applyFont="1" applyBorder="1"/>
    <xf numFmtId="168" fontId="0" fillId="0" borderId="16" xfId="2" applyNumberFormat="1" applyFont="1" applyBorder="1"/>
    <xf numFmtId="168" fontId="0" fillId="7" borderId="20" xfId="0" applyNumberFormat="1" applyFill="1" applyBorder="1"/>
    <xf numFmtId="168" fontId="0" fillId="0" borderId="21" xfId="2" applyNumberFormat="1" applyFont="1" applyBorder="1"/>
    <xf numFmtId="168" fontId="0" fillId="7" borderId="24" xfId="0" applyNumberFormat="1" applyFill="1" applyBorder="1"/>
    <xf numFmtId="168" fontId="0" fillId="0" borderId="25" xfId="2" applyNumberFormat="1" applyFont="1" applyBorder="1"/>
    <xf numFmtId="168" fontId="0" fillId="7" borderId="29" xfId="0" applyNumberFormat="1" applyFill="1" applyBorder="1"/>
    <xf numFmtId="168" fontId="1" fillId="6" borderId="30" xfId="2" applyNumberFormat="1" applyFont="1" applyFill="1" applyBorder="1" applyAlignment="1">
      <alignment horizontal="center"/>
    </xf>
    <xf numFmtId="168" fontId="1" fillId="6" borderId="12" xfId="0" applyNumberFormat="1" applyFont="1" applyFill="1" applyBorder="1"/>
    <xf numFmtId="168" fontId="1" fillId="6" borderId="13" xfId="0" applyNumberFormat="1" applyFont="1" applyFill="1" applyBorder="1"/>
    <xf numFmtId="168" fontId="1" fillId="6" borderId="14" xfId="0" applyNumberFormat="1" applyFont="1" applyFill="1" applyBorder="1"/>
    <xf numFmtId="168" fontId="1" fillId="6" borderId="11" xfId="0" applyNumberFormat="1" applyFont="1" applyFill="1" applyBorder="1"/>
    <xf numFmtId="168" fontId="0" fillId="0" borderId="31" xfId="0" applyNumberFormat="1" applyBorder="1"/>
    <xf numFmtId="168" fontId="0" fillId="0" borderId="32" xfId="3" applyNumberFormat="1" applyFont="1" applyBorder="1"/>
    <xf numFmtId="168" fontId="0" fillId="0" borderId="26" xfId="0" applyNumberFormat="1" applyBorder="1"/>
    <xf numFmtId="168" fontId="0" fillId="0" borderId="29" xfId="3" applyNumberFormat="1" applyFont="1" applyBorder="1"/>
    <xf numFmtId="168" fontId="1" fillId="8" borderId="12" xfId="0" applyNumberFormat="1" applyFont="1" applyFill="1" applyBorder="1"/>
    <xf numFmtId="168" fontId="1" fillId="8" borderId="13" xfId="0" applyNumberFormat="1" applyFont="1" applyFill="1" applyBorder="1"/>
    <xf numFmtId="168" fontId="1" fillId="8" borderId="14" xfId="0" applyNumberFormat="1" applyFont="1" applyFill="1" applyBorder="1"/>
    <xf numFmtId="168" fontId="1" fillId="8" borderId="11" xfId="0" applyNumberFormat="1" applyFont="1" applyFill="1" applyBorder="1"/>
    <xf numFmtId="168" fontId="0" fillId="0" borderId="0" xfId="0" applyNumberFormat="1"/>
    <xf numFmtId="168" fontId="1" fillId="6" borderId="11" xfId="2" applyNumberFormat="1" applyFont="1" applyFill="1" applyBorder="1" applyAlignment="1">
      <alignment horizontal="center" vertical="center" wrapText="1"/>
    </xf>
    <xf numFmtId="168" fontId="1" fillId="0" borderId="12" xfId="0" applyNumberFormat="1" applyFont="1" applyBorder="1" applyAlignment="1">
      <alignment horizontal="center" vertical="center" wrapText="1"/>
    </xf>
    <xf numFmtId="168" fontId="1" fillId="0" borderId="13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5" fontId="12" fillId="10" borderId="62" xfId="4" applyNumberFormat="1" applyFont="1" applyFill="1" applyBorder="1" applyAlignment="1">
      <alignment horizontal="right" vertical="center" wrapText="1"/>
    </xf>
    <xf numFmtId="165" fontId="12" fillId="10" borderId="63" xfId="4" applyNumberFormat="1" applyFont="1" applyFill="1" applyBorder="1" applyAlignment="1">
      <alignment horizontal="right" vertical="center" wrapText="1"/>
    </xf>
    <xf numFmtId="165" fontId="12" fillId="10" borderId="64" xfId="4" applyNumberFormat="1" applyFont="1" applyFill="1" applyBorder="1" applyAlignment="1">
      <alignment horizontal="right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164" fontId="7" fillId="0" borderId="0" xfId="3" applyFont="1" applyAlignment="1">
      <alignment vertical="center"/>
    </xf>
    <xf numFmtId="0" fontId="7" fillId="2" borderId="83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7" fillId="2" borderId="86" xfId="4" applyFont="1" applyFill="1" applyBorder="1" applyAlignment="1">
      <alignment horizontal="left" vertical="center" wrapText="1"/>
    </xf>
    <xf numFmtId="0" fontId="7" fillId="2" borderId="22" xfId="4" applyFont="1" applyFill="1" applyBorder="1" applyAlignment="1">
      <alignment horizontal="left" vertical="center" wrapText="1"/>
    </xf>
    <xf numFmtId="0" fontId="7" fillId="0" borderId="86" xfId="4" applyFont="1" applyBorder="1" applyAlignment="1">
      <alignment horizontal="left" vertical="center" wrapText="1"/>
    </xf>
    <xf numFmtId="0" fontId="7" fillId="0" borderId="29" xfId="4" applyFont="1" applyBorder="1" applyAlignment="1">
      <alignment horizontal="left" vertical="center" wrapText="1" indent="1"/>
    </xf>
    <xf numFmtId="0" fontId="7" fillId="0" borderId="0" xfId="4" applyFont="1" applyAlignment="1">
      <alignment horizontal="left" vertical="center" wrapText="1"/>
    </xf>
    <xf numFmtId="0" fontId="7" fillId="0" borderId="16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 wrapText="1" indent="1"/>
    </xf>
    <xf numFmtId="3" fontId="9" fillId="0" borderId="77" xfId="2" applyNumberFormat="1" applyFont="1" applyBorder="1" applyAlignment="1">
      <alignment horizontal="center" vertical="center" wrapText="1"/>
    </xf>
    <xf numFmtId="3" fontId="9" fillId="0" borderId="77" xfId="2" applyNumberFormat="1" applyFont="1" applyBorder="1" applyAlignment="1">
      <alignment vertical="center" wrapText="1"/>
    </xf>
    <xf numFmtId="0" fontId="7" fillId="2" borderId="20" xfId="4" applyFont="1" applyFill="1" applyBorder="1" applyAlignment="1">
      <alignment horizontal="left" vertical="center" wrapText="1" indent="1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5" fontId="12" fillId="10" borderId="80" xfId="4" applyNumberFormat="1" applyFont="1" applyFill="1" applyBorder="1" applyAlignment="1">
      <alignment horizontal="right" vertical="center" wrapText="1"/>
    </xf>
    <xf numFmtId="165" fontId="12" fillId="10" borderId="81" xfId="4" applyNumberFormat="1" applyFont="1" applyFill="1" applyBorder="1" applyAlignment="1">
      <alignment horizontal="right" vertical="center" wrapText="1"/>
    </xf>
    <xf numFmtId="165" fontId="12" fillId="10" borderId="91" xfId="4" applyNumberFormat="1" applyFont="1" applyFill="1" applyBorder="1" applyAlignment="1">
      <alignment horizontal="right" vertical="center" wrapText="1"/>
    </xf>
    <xf numFmtId="165" fontId="7" fillId="13" borderId="17" xfId="2" applyNumberFormat="1" applyFont="1" applyFill="1" applyBorder="1" applyAlignment="1">
      <alignment vertical="center"/>
    </xf>
    <xf numFmtId="165" fontId="7" fillId="13" borderId="18" xfId="2" applyNumberFormat="1" applyFont="1" applyFill="1" applyBorder="1" applyAlignment="1">
      <alignment vertical="center"/>
    </xf>
    <xf numFmtId="165" fontId="7" fillId="13" borderId="19" xfId="2" applyNumberFormat="1" applyFont="1" applyFill="1" applyBorder="1" applyAlignment="1">
      <alignment vertical="center"/>
    </xf>
    <xf numFmtId="165" fontId="7" fillId="13" borderId="22" xfId="2" applyNumberFormat="1" applyFont="1" applyFill="1" applyBorder="1" applyAlignment="1">
      <alignment vertical="center"/>
    </xf>
    <xf numFmtId="165" fontId="7" fillId="13" borderId="1" xfId="2" applyNumberFormat="1" applyFont="1" applyFill="1" applyBorder="1" applyAlignment="1">
      <alignment vertical="center"/>
    </xf>
    <xf numFmtId="165" fontId="7" fillId="13" borderId="23" xfId="2" applyNumberFormat="1" applyFont="1" applyFill="1" applyBorder="1" applyAlignment="1">
      <alignment vertical="center"/>
    </xf>
    <xf numFmtId="165" fontId="7" fillId="13" borderId="78" xfId="2" applyNumberFormat="1" applyFont="1" applyFill="1" applyBorder="1" applyAlignment="1">
      <alignment vertical="center"/>
    </xf>
    <xf numFmtId="165" fontId="7" fillId="13" borderId="79" xfId="2" applyNumberFormat="1" applyFont="1" applyFill="1" applyBorder="1" applyAlignment="1">
      <alignment vertical="center"/>
    </xf>
    <xf numFmtId="165" fontId="7" fillId="13" borderId="92" xfId="2" applyNumberFormat="1" applyFont="1" applyFill="1" applyBorder="1" applyAlignment="1">
      <alignment vertical="center"/>
    </xf>
    <xf numFmtId="0" fontId="10" fillId="7" borderId="32" xfId="0" applyFont="1" applyFill="1" applyBorder="1" applyAlignment="1">
      <alignment horizontal="center" vertical="center" wrapText="1"/>
    </xf>
    <xf numFmtId="165" fontId="12" fillId="10" borderId="84" xfId="0" applyNumberFormat="1" applyFont="1" applyFill="1" applyBorder="1" applyAlignment="1">
      <alignment vertical="center"/>
    </xf>
    <xf numFmtId="165" fontId="10" fillId="8" borderId="70" xfId="0" applyNumberFormat="1" applyFont="1" applyFill="1" applyBorder="1" applyAlignment="1">
      <alignment vertical="center"/>
    </xf>
    <xf numFmtId="165" fontId="7" fillId="7" borderId="20" xfId="0" applyNumberFormat="1" applyFont="1" applyFill="1" applyBorder="1" applyAlignment="1">
      <alignment vertical="center"/>
    </xf>
    <xf numFmtId="165" fontId="7" fillId="13" borderId="20" xfId="0" applyNumberFormat="1" applyFont="1" applyFill="1" applyBorder="1" applyAlignment="1">
      <alignment vertical="center"/>
    </xf>
    <xf numFmtId="165" fontId="7" fillId="7" borderId="24" xfId="0" applyNumberFormat="1" applyFont="1" applyFill="1" applyBorder="1" applyAlignment="1">
      <alignment vertical="center"/>
    </xf>
    <xf numFmtId="165" fontId="7" fillId="13" borderId="24" xfId="0" applyNumberFormat="1" applyFont="1" applyFill="1" applyBorder="1" applyAlignment="1">
      <alignment vertical="center"/>
    </xf>
    <xf numFmtId="165" fontId="7" fillId="7" borderId="29" xfId="0" applyNumberFormat="1" applyFont="1" applyFill="1" applyBorder="1" applyAlignment="1">
      <alignment vertical="center"/>
    </xf>
    <xf numFmtId="165" fontId="7" fillId="13" borderId="93" xfId="0" applyNumberFormat="1" applyFont="1" applyFill="1" applyBorder="1" applyAlignment="1">
      <alignment vertical="center"/>
    </xf>
    <xf numFmtId="1" fontId="14" fillId="0" borderId="0" xfId="5" applyNumberFormat="1" applyFont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0" fontId="17" fillId="0" borderId="0" xfId="5" applyFont="1" applyAlignment="1">
      <alignment horizontal="center" vertical="center"/>
    </xf>
    <xf numFmtId="9" fontId="14" fillId="0" borderId="0" xfId="5" applyNumberFormat="1" applyFont="1" applyAlignment="1">
      <alignment horizontal="center" vertical="center"/>
    </xf>
    <xf numFmtId="167" fontId="14" fillId="0" borderId="0" xfId="6" applyNumberFormat="1" applyFont="1" applyFill="1" applyBorder="1" applyAlignment="1">
      <alignment vertical="center"/>
    </xf>
    <xf numFmtId="167" fontId="14" fillId="0" borderId="0" xfId="6" applyNumberFormat="1" applyFont="1" applyFill="1" applyBorder="1" applyAlignment="1">
      <alignment vertical="center" wrapText="1"/>
    </xf>
    <xf numFmtId="0" fontId="14" fillId="4" borderId="0" xfId="5" applyFont="1" applyFill="1" applyAlignment="1">
      <alignment vertical="center"/>
    </xf>
    <xf numFmtId="3" fontId="14" fillId="4" borderId="0" xfId="5" applyNumberFormat="1" applyFont="1" applyFill="1" applyAlignment="1">
      <alignment vertical="center"/>
    </xf>
    <xf numFmtId="169" fontId="14" fillId="0" borderId="54" xfId="6" applyNumberFormat="1" applyFont="1" applyFill="1" applyBorder="1" applyAlignment="1">
      <alignment vertical="center"/>
    </xf>
    <xf numFmtId="43" fontId="14" fillId="0" borderId="54" xfId="6" applyFont="1" applyFill="1" applyBorder="1" applyAlignment="1">
      <alignment vertical="center"/>
    </xf>
    <xf numFmtId="0" fontId="14" fillId="0" borderId="54" xfId="5" applyFont="1" applyBorder="1" applyAlignment="1">
      <alignment horizontal="center" vertical="center"/>
    </xf>
    <xf numFmtId="0" fontId="14" fillId="0" borderId="54" xfId="5" applyFont="1" applyBorder="1" applyAlignment="1">
      <alignment horizontal="left" vertical="center"/>
    </xf>
    <xf numFmtId="0" fontId="14" fillId="0" borderId="54" xfId="5" applyFont="1" applyBorder="1" applyAlignment="1">
      <alignment horizontal="left" vertical="center" wrapText="1"/>
    </xf>
    <xf numFmtId="1" fontId="16" fillId="0" borderId="54" xfId="5" applyNumberFormat="1" applyFont="1" applyBorder="1" applyAlignment="1">
      <alignment horizontal="center" vertical="center"/>
    </xf>
    <xf numFmtId="0" fontId="16" fillId="0" borderId="54" xfId="5" applyFont="1" applyBorder="1" applyAlignment="1">
      <alignment horizontal="left" vertical="center" wrapText="1"/>
    </xf>
    <xf numFmtId="0" fontId="17" fillId="0" borderId="54" xfId="5" applyFont="1" applyBorder="1" applyAlignment="1">
      <alignment horizontal="center" vertical="center"/>
    </xf>
    <xf numFmtId="0" fontId="16" fillId="0" borderId="56" xfId="5" applyFont="1" applyBorder="1" applyAlignment="1">
      <alignment horizontal="left" vertical="center" wrapText="1"/>
    </xf>
    <xf numFmtId="1" fontId="14" fillId="0" borderId="54" xfId="5" applyNumberFormat="1" applyFont="1" applyBorder="1" applyAlignment="1">
      <alignment horizontal="center" vertical="center"/>
    </xf>
    <xf numFmtId="9" fontId="14" fillId="0" borderId="54" xfId="5" applyNumberFormat="1" applyFont="1" applyBorder="1" applyAlignment="1">
      <alignment horizontal="center" vertical="center"/>
    </xf>
    <xf numFmtId="1" fontId="16" fillId="0" borderId="56" xfId="5" applyNumberFormat="1" applyFont="1" applyBorder="1" applyAlignment="1">
      <alignment horizontal="center" vertical="center"/>
    </xf>
    <xf numFmtId="0" fontId="14" fillId="0" borderId="56" xfId="5" applyFont="1" applyBorder="1" applyAlignment="1">
      <alignment horizontal="left" vertical="center" wrapText="1"/>
    </xf>
    <xf numFmtId="0" fontId="14" fillId="0" borderId="54" xfId="5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8" fontId="0" fillId="0" borderId="50" xfId="3" applyNumberFormat="1" applyFont="1" applyBorder="1" applyAlignment="1">
      <alignment horizontal="center"/>
    </xf>
    <xf numFmtId="168" fontId="0" fillId="0" borderId="61" xfId="3" applyNumberFormat="1" applyFont="1" applyBorder="1" applyAlignment="1">
      <alignment horizontal="center"/>
    </xf>
    <xf numFmtId="168" fontId="1" fillId="6" borderId="57" xfId="0" applyNumberFormat="1" applyFont="1" applyFill="1" applyBorder="1" applyAlignment="1">
      <alignment horizontal="center"/>
    </xf>
    <xf numFmtId="168" fontId="1" fillId="6" borderId="58" xfId="0" applyNumberFormat="1" applyFont="1" applyFill="1" applyBorder="1" applyAlignment="1">
      <alignment horizontal="center"/>
    </xf>
    <xf numFmtId="168" fontId="1" fillId="0" borderId="57" xfId="0" applyNumberFormat="1" applyFont="1" applyBorder="1" applyAlignment="1">
      <alignment horizontal="center" vertical="center" wrapText="1"/>
    </xf>
    <xf numFmtId="168" fontId="1" fillId="0" borderId="58" xfId="0" applyNumberFormat="1" applyFont="1" applyBorder="1" applyAlignment="1">
      <alignment horizontal="center" vertical="center" wrapText="1"/>
    </xf>
    <xf numFmtId="168" fontId="0" fillId="0" borderId="59" xfId="3" applyNumberFormat="1" applyFont="1" applyBorder="1" applyAlignment="1">
      <alignment horizontal="center"/>
    </xf>
    <xf numFmtId="168" fontId="0" fillId="0" borderId="60" xfId="3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5" fontId="7" fillId="2" borderId="73" xfId="2" applyNumberFormat="1" applyFont="1" applyFill="1" applyBorder="1" applyAlignment="1">
      <alignment horizontal="center" vertical="center"/>
    </xf>
    <xf numFmtId="165" fontId="7" fillId="2" borderId="74" xfId="2" applyNumberFormat="1" applyFont="1" applyFill="1" applyBorder="1" applyAlignment="1">
      <alignment horizontal="center" vertical="center"/>
    </xf>
    <xf numFmtId="165" fontId="7" fillId="2" borderId="50" xfId="2" applyNumberFormat="1" applyFont="1" applyFill="1" applyBorder="1" applyAlignment="1">
      <alignment horizontal="center" vertical="center"/>
    </xf>
    <xf numFmtId="165" fontId="7" fillId="2" borderId="61" xfId="2" applyNumberFormat="1" applyFont="1" applyFill="1" applyBorder="1" applyAlignment="1">
      <alignment horizontal="center" vertical="center"/>
    </xf>
    <xf numFmtId="165" fontId="10" fillId="8" borderId="75" xfId="2" applyNumberFormat="1" applyFont="1" applyFill="1" applyBorder="1" applyAlignment="1">
      <alignment horizontal="center" vertical="center"/>
    </xf>
    <xf numFmtId="165" fontId="10" fillId="8" borderId="76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10" fillId="0" borderId="66" xfId="0" applyNumberFormat="1" applyFont="1" applyBorder="1" applyAlignment="1">
      <alignment horizontal="center" vertical="center" wrapText="1"/>
    </xf>
    <xf numFmtId="168" fontId="10" fillId="0" borderId="67" xfId="0" applyNumberFormat="1" applyFont="1" applyBorder="1" applyAlignment="1">
      <alignment horizontal="center" vertical="center" wrapText="1"/>
    </xf>
    <xf numFmtId="165" fontId="12" fillId="10" borderId="75" xfId="4" applyNumberFormat="1" applyFont="1" applyFill="1" applyBorder="1" applyAlignment="1">
      <alignment horizontal="center" vertical="center" wrapText="1"/>
    </xf>
    <xf numFmtId="165" fontId="12" fillId="10" borderId="76" xfId="4" applyNumberFormat="1" applyFont="1" applyFill="1" applyBorder="1" applyAlignment="1">
      <alignment horizontal="center" vertical="center" wrapText="1"/>
    </xf>
    <xf numFmtId="168" fontId="7" fillId="0" borderId="71" xfId="3" applyNumberFormat="1" applyFont="1" applyBorder="1" applyAlignment="1">
      <alignment horizontal="center"/>
    </xf>
    <xf numFmtId="168" fontId="7" fillId="0" borderId="72" xfId="3" applyNumberFormat="1" applyFont="1" applyBorder="1" applyAlignment="1">
      <alignment horizontal="center"/>
    </xf>
    <xf numFmtId="0" fontId="7" fillId="13" borderId="45" xfId="4" applyFont="1" applyFill="1" applyBorder="1" applyAlignment="1">
      <alignment horizontal="center" vertical="center" wrapText="1"/>
    </xf>
    <xf numFmtId="0" fontId="7" fillId="13" borderId="87" xfId="4" applyFont="1" applyFill="1" applyBorder="1" applyAlignment="1">
      <alignment horizontal="center" vertical="center" wrapText="1"/>
    </xf>
    <xf numFmtId="165" fontId="7" fillId="13" borderId="73" xfId="2" applyNumberFormat="1" applyFont="1" applyFill="1" applyBorder="1" applyAlignment="1">
      <alignment horizontal="center" vertical="center"/>
    </xf>
    <xf numFmtId="165" fontId="7" fillId="13" borderId="74" xfId="2" applyNumberFormat="1" applyFont="1" applyFill="1" applyBorder="1" applyAlignment="1">
      <alignment horizontal="center" vertical="center"/>
    </xf>
    <xf numFmtId="0" fontId="7" fillId="13" borderId="25" xfId="4" applyFont="1" applyFill="1" applyBorder="1" applyAlignment="1">
      <alignment horizontal="center" vertical="center" wrapText="1"/>
    </xf>
    <xf numFmtId="0" fontId="7" fillId="13" borderId="85" xfId="4" applyFont="1" applyFill="1" applyBorder="1" applyAlignment="1">
      <alignment horizontal="center" vertical="center" wrapText="1"/>
    </xf>
    <xf numFmtId="165" fontId="7" fillId="13" borderId="50" xfId="2" applyNumberFormat="1" applyFont="1" applyFill="1" applyBorder="1" applyAlignment="1">
      <alignment horizontal="center" vertical="center"/>
    </xf>
    <xf numFmtId="165" fontId="7" fillId="13" borderId="61" xfId="2" applyNumberFormat="1" applyFont="1" applyFill="1" applyBorder="1" applyAlignment="1">
      <alignment horizontal="center" vertical="center"/>
    </xf>
    <xf numFmtId="0" fontId="7" fillId="0" borderId="84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7" fillId="13" borderId="89" xfId="4" applyFont="1" applyFill="1" applyBorder="1" applyAlignment="1">
      <alignment horizontal="center" vertical="center" wrapText="1"/>
    </xf>
    <xf numFmtId="0" fontId="7" fillId="13" borderId="90" xfId="4" applyFont="1" applyFill="1" applyBorder="1" applyAlignment="1">
      <alignment horizontal="center" vertical="center" wrapText="1"/>
    </xf>
    <xf numFmtId="165" fontId="7" fillId="13" borderId="96" xfId="2" applyNumberFormat="1" applyFont="1" applyFill="1" applyBorder="1" applyAlignment="1">
      <alignment horizontal="center" vertical="center"/>
    </xf>
    <xf numFmtId="165" fontId="7" fillId="13" borderId="97" xfId="2" applyNumberFormat="1" applyFont="1" applyFill="1" applyBorder="1" applyAlignment="1">
      <alignment horizontal="center" vertical="center"/>
    </xf>
    <xf numFmtId="0" fontId="10" fillId="8" borderId="39" xfId="4" applyFont="1" applyFill="1" applyBorder="1" applyAlignment="1">
      <alignment horizontal="center" vertical="center" wrapText="1"/>
    </xf>
    <xf numFmtId="0" fontId="10" fillId="8" borderId="43" xfId="4" applyFont="1" applyFill="1" applyBorder="1" applyAlignment="1">
      <alignment horizontal="center" vertical="center" wrapText="1"/>
    </xf>
    <xf numFmtId="0" fontId="7" fillId="2" borderId="82" xfId="4" applyFont="1" applyFill="1" applyBorder="1" applyAlignment="1">
      <alignment horizontal="center" vertical="center" wrapText="1"/>
    </xf>
    <xf numFmtId="0" fontId="7" fillId="2" borderId="84" xfId="4" applyFont="1" applyFill="1" applyBorder="1" applyAlignment="1">
      <alignment horizontal="center" vertical="center" wrapText="1"/>
    </xf>
    <xf numFmtId="0" fontId="7" fillId="2" borderId="20" xfId="4" applyFont="1" applyFill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 wrapText="1"/>
    </xf>
    <xf numFmtId="0" fontId="7" fillId="0" borderId="82" xfId="4" applyFont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7" fillId="13" borderId="21" xfId="4" applyFont="1" applyFill="1" applyBorder="1" applyAlignment="1">
      <alignment horizontal="center" vertical="center" wrapText="1"/>
    </xf>
    <xf numFmtId="0" fontId="7" fillId="13" borderId="88" xfId="4" applyFont="1" applyFill="1" applyBorder="1" applyAlignment="1">
      <alignment horizontal="center" vertical="center" wrapText="1"/>
    </xf>
    <xf numFmtId="165" fontId="7" fillId="2" borderId="94" xfId="2" applyNumberFormat="1" applyFont="1" applyFill="1" applyBorder="1" applyAlignment="1">
      <alignment horizontal="center" vertical="center"/>
    </xf>
    <xf numFmtId="165" fontId="7" fillId="2" borderId="95" xfId="2" applyNumberFormat="1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2" fillId="10" borderId="39" xfId="4" applyFont="1" applyFill="1" applyBorder="1" applyAlignment="1">
      <alignment horizontal="center" vertical="center" wrapText="1"/>
    </xf>
    <xf numFmtId="0" fontId="12" fillId="10" borderId="43" xfId="4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5" fillId="11" borderId="7" xfId="5" applyFont="1" applyFill="1" applyBorder="1" applyAlignment="1">
      <alignment horizontal="center" vertical="center"/>
    </xf>
    <xf numFmtId="0" fontId="15" fillId="11" borderId="8" xfId="5" applyFont="1" applyFill="1" applyBorder="1" applyAlignment="1">
      <alignment horizontal="center" vertical="center"/>
    </xf>
    <xf numFmtId="0" fontId="15" fillId="11" borderId="9" xfId="5" applyFont="1" applyFill="1" applyBorder="1" applyAlignment="1">
      <alignment horizontal="center" vertical="center"/>
    </xf>
    <xf numFmtId="0" fontId="15" fillId="11" borderId="51" xfId="5" applyFont="1" applyFill="1" applyBorder="1" applyAlignment="1">
      <alignment horizontal="center" vertical="center"/>
    </xf>
    <xf numFmtId="0" fontId="15" fillId="11" borderId="52" xfId="5" applyFont="1" applyFill="1" applyBorder="1" applyAlignment="1">
      <alignment horizontal="center" vertical="center"/>
    </xf>
    <xf numFmtId="0" fontId="15" fillId="11" borderId="53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14" borderId="1" xfId="0" applyNumberFormat="1" applyFont="1" applyFill="1" applyBorder="1" applyAlignment="1">
      <alignment vertical="center"/>
    </xf>
  </cellXfs>
  <cellStyles count="7">
    <cellStyle name="Millares [0]" xfId="1" builtinId="6"/>
    <cellStyle name="Millares [0] 2" xfId="3" xr:uid="{00000000-0005-0000-0000-000001000000}"/>
    <cellStyle name="Millares 2 3" xfId="6" xr:uid="{00000000-0005-0000-0000-000002000000}"/>
    <cellStyle name="Normal" xfId="0" builtinId="0"/>
    <cellStyle name="Normal 11" xfId="4" xr:uid="{00000000-0005-0000-0000-000004000000}"/>
    <cellStyle name="Normal 2 2" xfId="2" xr:uid="{00000000-0005-0000-0000-000005000000}"/>
    <cellStyle name="Normal 6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228600</xdr:rowOff>
    </xdr:from>
    <xdr:to>
      <xdr:col>1</xdr:col>
      <xdr:colOff>1206278</xdr:colOff>
      <xdr:row>5</xdr:row>
      <xdr:rowOff>240293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26A6D-5F50-4214-95DC-1F1EB23D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8600"/>
          <a:ext cx="920528" cy="1345193"/>
        </a:xfrm>
        <a:prstGeom prst="rect">
          <a:avLst/>
        </a:prstGeom>
      </xdr:spPr>
    </xdr:pic>
    <xdr:clientData/>
  </xdr:twoCellAnchor>
  <xdr:twoCellAnchor editAs="oneCell">
    <xdr:from>
      <xdr:col>2</xdr:col>
      <xdr:colOff>63277</xdr:colOff>
      <xdr:row>1</xdr:row>
      <xdr:rowOff>43383</xdr:rowOff>
    </xdr:from>
    <xdr:to>
      <xdr:col>2</xdr:col>
      <xdr:colOff>1292962</xdr:colOff>
      <xdr:row>5</xdr:row>
      <xdr:rowOff>206748</xdr:rowOff>
    </xdr:to>
    <xdr:pic>
      <xdr:nvPicPr>
        <xdr:cNvPr id="3" name="Imagen 2" descr="Alcaldía de Manizales added a new... - Alcaldía de Manizales">
          <a:extLst>
            <a:ext uri="{FF2B5EF4-FFF2-40B4-BE49-F238E27FC236}">
              <a16:creationId xmlns:a16="http://schemas.microsoft.com/office/drawing/2014/main" id="{72A27F72-76BA-4A7F-B00F-184601E2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352" y="310083"/>
          <a:ext cx="1229685" cy="1230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Juan\Asesor%20DDT-JFO\POAI\Copia%20de%20Anexo-1--Plan-Indicativo%20Versi&#243;n%2011%20jul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A.MEZA/Downloads/FUENTES%20Y%20USOS%20A%20DICIEMBRE%2031%20DE%202021%20(Con%20Cierre)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A.MEZA/Downloads/FUENTES%20Y%20USOS%20A%20JULIO%2023%20DE%202021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aldia/Downloads/PROYECTO%20DE%20ACUERDO%20RECURSOS%20DEL%20BALANCE%202021%20-%20modificacion%201%20con%20assbasalu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reth.mejia/Downloads/FUENTES%20Y%20USOS%202025%20PARA%20REVISION%2011-DIC-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greth.mejia/Downloads/Resumen%20Presupuesto%20Completo%20versio&#769;n%2030-10-24-%20AJUSTADO-Salud+Movi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>
        <row r="3">
          <cell r="G3" t="str">
            <v>1. Fin de la pobreza</v>
          </cell>
          <cell r="K3" t="str">
            <v>Mantenimiento</v>
          </cell>
        </row>
        <row r="4">
          <cell r="B4" t="str">
            <v>Educación</v>
          </cell>
          <cell r="C4" t="str">
            <v>A.1</v>
          </cell>
          <cell r="G4" t="str">
            <v>2. Hambre cero</v>
          </cell>
          <cell r="K4" t="str">
            <v>Reducción</v>
          </cell>
        </row>
        <row r="5">
          <cell r="B5" t="str">
            <v>Salud</v>
          </cell>
          <cell r="C5" t="str">
            <v>A.2</v>
          </cell>
          <cell r="G5" t="str">
            <v>3. Salud y bienestar</v>
          </cell>
          <cell r="K5" t="str">
            <v>Incremento</v>
          </cell>
        </row>
        <row r="6">
          <cell r="B6" t="str">
            <v>APSB</v>
          </cell>
          <cell r="C6" t="str">
            <v>A.3</v>
          </cell>
          <cell r="G6" t="str">
            <v>4. Educación de calidad</v>
          </cell>
        </row>
        <row r="7">
          <cell r="B7" t="str">
            <v>Deporte y Recreación</v>
          </cell>
          <cell r="C7" t="str">
            <v>A.4</v>
          </cell>
          <cell r="G7" t="str">
            <v>5. Igualdad de género</v>
          </cell>
        </row>
        <row r="8">
          <cell r="B8" t="str">
            <v>Cultura</v>
          </cell>
          <cell r="C8" t="str">
            <v>A.5</v>
          </cell>
          <cell r="G8" t="str">
            <v>6. Agua limpia y saneamiento</v>
          </cell>
        </row>
        <row r="9">
          <cell r="B9" t="str">
            <v>Servicios Públicos</v>
          </cell>
          <cell r="C9" t="str">
            <v>A.6</v>
          </cell>
          <cell r="G9" t="str">
            <v>7. Energía Asequible y no contaminante</v>
          </cell>
        </row>
        <row r="10">
          <cell r="B10" t="str">
            <v>Vivienda</v>
          </cell>
          <cell r="C10" t="str">
            <v>A.7</v>
          </cell>
          <cell r="G10" t="str">
            <v>8. Trabajo decente y crecimiento económico</v>
          </cell>
        </row>
        <row r="11">
          <cell r="B11" t="str">
            <v>Agropecuario</v>
          </cell>
          <cell r="C11" t="str">
            <v>A.8</v>
          </cell>
          <cell r="G11" t="str">
            <v>9. Industria, innovación e infraestructura</v>
          </cell>
        </row>
        <row r="12">
          <cell r="B12" t="str">
            <v>Transporte</v>
          </cell>
          <cell r="C12" t="str">
            <v>A.9</v>
          </cell>
          <cell r="G12" t="str">
            <v>10. Reducción de las desigualdades</v>
          </cell>
        </row>
        <row r="13">
          <cell r="B13" t="str">
            <v>Ambiental</v>
          </cell>
          <cell r="C13" t="str">
            <v>A.10</v>
          </cell>
          <cell r="G13" t="str">
            <v>11. Ciudades y comunidades sostenibles</v>
          </cell>
        </row>
        <row r="14">
          <cell r="B14" t="str">
            <v>Centros de Reclusión</v>
          </cell>
          <cell r="C14" t="str">
            <v>A.11</v>
          </cell>
          <cell r="G14" t="str">
            <v>12. Producción y consumo responsables</v>
          </cell>
        </row>
        <row r="15">
          <cell r="B15" t="str">
            <v>Prevención y atención de desastres</v>
          </cell>
          <cell r="C15" t="str">
            <v>A.12</v>
          </cell>
          <cell r="G15" t="str">
            <v>13. Acción por el clima</v>
          </cell>
        </row>
        <row r="16">
          <cell r="B16" t="str">
            <v>Promoción del desarrollo</v>
          </cell>
          <cell r="C16" t="str">
            <v>A.13</v>
          </cell>
          <cell r="G16" t="str">
            <v>14. Vida Submarina</v>
          </cell>
        </row>
        <row r="17">
          <cell r="B17" t="str">
            <v>Atención a grupos vulnerables - promoción social</v>
          </cell>
          <cell r="C17" t="str">
            <v>A.14</v>
          </cell>
          <cell r="G17" t="str">
            <v>15. Vida de ecosistemas terrestres</v>
          </cell>
        </row>
        <row r="18">
          <cell r="B18" t="str">
            <v xml:space="preserve">Equipamiento </v>
          </cell>
          <cell r="C18" t="str">
            <v>A.15</v>
          </cell>
          <cell r="G18" t="str">
            <v>16. Paz, justicia e instituciones sólidas</v>
          </cell>
        </row>
        <row r="19">
          <cell r="B19" t="str">
            <v>Desarrollo comunitario</v>
          </cell>
          <cell r="C19" t="str">
            <v>A.16</v>
          </cell>
          <cell r="G19" t="str">
            <v>17. Alianzas para lograr los objetivos</v>
          </cell>
        </row>
        <row r="20">
          <cell r="B20" t="str">
            <v>Fortalecimiento institucional</v>
          </cell>
          <cell r="C20" t="str">
            <v>A.17</v>
          </cell>
        </row>
        <row r="21">
          <cell r="B21" t="str">
            <v>Justicia y seguridad</v>
          </cell>
          <cell r="C21" t="str">
            <v>A.18</v>
          </cell>
        </row>
      </sheetData>
      <sheetData sheetId="1"/>
      <sheetData sheetId="2">
        <row r="4">
          <cell r="D4" t="str">
            <v>fina</v>
          </cell>
        </row>
        <row r="5">
          <cell r="D5" t="str">
            <v>2. La cosa no es fácil pero siempre igual sobrevivimos</v>
          </cell>
        </row>
        <row r="6">
          <cell r="D6" t="str">
            <v>3. Vengo yo</v>
          </cell>
        </row>
        <row r="7">
          <cell r="D7" t="str">
            <v>4. Tenemo' la lluvia el frío el calor</v>
          </cell>
        </row>
        <row r="8">
          <cell r="D8" t="str">
            <v>5. Oye</v>
          </cell>
        </row>
        <row r="9">
          <cell r="D9" t="str">
            <v>6. Bye Bye</v>
          </cell>
        </row>
        <row r="10">
          <cell r="D10" t="str">
            <v>7. Quien es</v>
          </cell>
        </row>
        <row r="11">
          <cell r="D11" t="str">
            <v>8. el que te pone a brincar</v>
          </cell>
        </row>
        <row r="12">
          <cell r="D12" t="str">
            <v>9. el que te puede besar</v>
          </cell>
        </row>
        <row r="13">
          <cell r="D13" t="str">
            <v>10. quien esd</v>
          </cell>
        </row>
        <row r="14">
          <cell r="D14" t="str">
            <v>11. a ella le gusta</v>
          </cell>
        </row>
        <row r="15">
          <cell r="D15" t="str">
            <v>12. la gasolina</v>
          </cell>
        </row>
        <row r="16">
          <cell r="D16" t="str">
            <v>13. dame más</v>
          </cell>
        </row>
        <row r="17">
          <cell r="D17" t="str">
            <v>14. gasolina</v>
          </cell>
        </row>
        <row r="18">
          <cell r="D18" t="str">
            <v>15. Como le encanta la gasolina</v>
          </cell>
        </row>
        <row r="19">
          <cell r="D19" t="str">
            <v>16. dame más gasolina</v>
          </cell>
        </row>
        <row r="20">
          <cell r="D20" t="str">
            <v xml:space="preserve"> </v>
          </cell>
        </row>
        <row r="21">
          <cell r="D21" t="str">
            <v xml:space="preserve"> </v>
          </cell>
        </row>
        <row r="22">
          <cell r="D22" t="str">
            <v xml:space="preserve"> </v>
          </cell>
        </row>
        <row r="23">
          <cell r="D23" t="str">
            <v xml:space="preserve"> </v>
          </cell>
        </row>
        <row r="24">
          <cell r="D24" t="str">
            <v xml:space="preserve"> </v>
          </cell>
        </row>
        <row r="25">
          <cell r="D25" t="str">
            <v xml:space="preserve"> </v>
          </cell>
        </row>
        <row r="26">
          <cell r="D26" t="str">
            <v xml:space="preserve"> </v>
          </cell>
        </row>
        <row r="27">
          <cell r="D27" t="str">
            <v xml:space="preserve"> </v>
          </cell>
        </row>
        <row r="28">
          <cell r="D28" t="str">
            <v xml:space="preserve"> </v>
          </cell>
        </row>
        <row r="29">
          <cell r="D29" t="str">
            <v xml:space="preserve"> </v>
          </cell>
        </row>
        <row r="30">
          <cell r="D30" t="str">
            <v xml:space="preserve"> </v>
          </cell>
        </row>
        <row r="31">
          <cell r="D31" t="str">
            <v xml:space="preserve"> </v>
          </cell>
        </row>
        <row r="32">
          <cell r="D32" t="str">
            <v xml:space="preserve"> </v>
          </cell>
        </row>
        <row r="33">
          <cell r="D33" t="str">
            <v xml:space="preserve"> </v>
          </cell>
        </row>
        <row r="34">
          <cell r="D34" t="str">
            <v xml:space="preserve"> </v>
          </cell>
        </row>
        <row r="35">
          <cell r="D35" t="str">
            <v xml:space="preserve"> </v>
          </cell>
        </row>
        <row r="36">
          <cell r="D36" t="str">
            <v xml:space="preserve"> </v>
          </cell>
        </row>
        <row r="37">
          <cell r="D37" t="str">
            <v xml:space="preserve"> </v>
          </cell>
        </row>
        <row r="38">
          <cell r="D38" t="str">
            <v xml:space="preserve"> </v>
          </cell>
        </row>
        <row r="39">
          <cell r="D39" t="str">
            <v xml:space="preserve"> </v>
          </cell>
        </row>
        <row r="40">
          <cell r="D40" t="str">
            <v xml:space="preserve"> </v>
          </cell>
        </row>
        <row r="41">
          <cell r="D41" t="str">
            <v xml:space="preserve"> </v>
          </cell>
        </row>
        <row r="42">
          <cell r="D42" t="str">
            <v xml:space="preserve"> </v>
          </cell>
        </row>
        <row r="43">
          <cell r="D43" t="str">
            <v xml:space="preserve"> </v>
          </cell>
        </row>
        <row r="44">
          <cell r="D44" t="str">
            <v xml:space="preserve"> </v>
          </cell>
        </row>
        <row r="45">
          <cell r="D45" t="str">
            <v xml:space="preserve"> </v>
          </cell>
        </row>
        <row r="46">
          <cell r="D46" t="str">
            <v xml:space="preserve"> </v>
          </cell>
        </row>
        <row r="47">
          <cell r="D47" t="str">
            <v xml:space="preserve"> </v>
          </cell>
        </row>
        <row r="48">
          <cell r="D48" t="str">
            <v xml:space="preserve"> </v>
          </cell>
        </row>
        <row r="49">
          <cell r="D49" t="str">
            <v xml:space="preserve"> </v>
          </cell>
        </row>
        <row r="50">
          <cell r="D50" t="str">
            <v xml:space="preserve"> </v>
          </cell>
        </row>
        <row r="51">
          <cell r="D51" t="str">
            <v xml:space="preserve"> </v>
          </cell>
        </row>
        <row r="52">
          <cell r="D52" t="str">
            <v xml:space="preserve"> </v>
          </cell>
        </row>
        <row r="53">
          <cell r="D53" t="str">
            <v xml:space="preserve"> 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</sheetNames>
    <sheetDataSet>
      <sheetData sheetId="0" refreshError="1"/>
      <sheetData sheetId="1" refreshError="1"/>
      <sheetData sheetId="2" refreshError="1">
        <row r="5">
          <cell r="C5">
            <v>11101</v>
          </cell>
          <cell r="E5">
            <v>14</v>
          </cell>
          <cell r="G5">
            <v>3</v>
          </cell>
          <cell r="U5">
            <v>3441079</v>
          </cell>
          <cell r="V5">
            <v>2545380</v>
          </cell>
          <cell r="W5">
            <v>2545380</v>
          </cell>
          <cell r="X5">
            <v>2545380</v>
          </cell>
          <cell r="Y5">
            <v>2545380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3016052</v>
          </cell>
          <cell r="W6">
            <v>3016052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1796134</v>
          </cell>
          <cell r="V7">
            <v>1219000</v>
          </cell>
          <cell r="W7">
            <v>1219000</v>
          </cell>
          <cell r="X7">
            <v>1219000</v>
          </cell>
          <cell r="Y7">
            <v>1219000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199665</v>
          </cell>
          <cell r="V8">
            <v>157100</v>
          </cell>
          <cell r="W8">
            <v>157100</v>
          </cell>
          <cell r="X8">
            <v>157100</v>
          </cell>
          <cell r="Y8">
            <v>157100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1347101</v>
          </cell>
          <cell r="V9">
            <v>914900</v>
          </cell>
          <cell r="W9">
            <v>914900</v>
          </cell>
          <cell r="X9">
            <v>914900</v>
          </cell>
          <cell r="Y9">
            <v>914900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224517</v>
          </cell>
          <cell r="V10">
            <v>152500</v>
          </cell>
          <cell r="W10">
            <v>152500</v>
          </cell>
          <cell r="X10">
            <v>152500</v>
          </cell>
          <cell r="Y10">
            <v>152500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224517</v>
          </cell>
          <cell r="V11">
            <v>152500</v>
          </cell>
          <cell r="W11">
            <v>152500</v>
          </cell>
          <cell r="X11">
            <v>152500</v>
          </cell>
          <cell r="Y11">
            <v>152500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449034</v>
          </cell>
          <cell r="V12">
            <v>305000</v>
          </cell>
          <cell r="W12">
            <v>305000</v>
          </cell>
          <cell r="X12">
            <v>305000</v>
          </cell>
          <cell r="Y12">
            <v>305000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203231668</v>
          </cell>
          <cell r="V13">
            <v>34512984</v>
          </cell>
          <cell r="W13">
            <v>34512984</v>
          </cell>
          <cell r="X13">
            <v>34512984</v>
          </cell>
          <cell r="Y13">
            <v>34162511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136724356.5</v>
          </cell>
          <cell r="Y14">
            <v>116508934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37054530</v>
          </cell>
          <cell r="V15">
            <v>29963267</v>
          </cell>
          <cell r="W15">
            <v>29963267</v>
          </cell>
          <cell r="X15">
            <v>29963267</v>
          </cell>
          <cell r="Y15">
            <v>29963267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2331685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206136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58739429</v>
          </cell>
          <cell r="Y18">
            <v>48371920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1112448729</v>
          </cell>
          <cell r="V20">
            <v>1064156018</v>
          </cell>
          <cell r="W20">
            <v>1064156018</v>
          </cell>
          <cell r="X20">
            <v>1064156018</v>
          </cell>
          <cell r="Y20">
            <v>801721442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4406963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733903348</v>
          </cell>
          <cell r="W22">
            <v>733903348</v>
          </cell>
          <cell r="X22">
            <v>712227633</v>
          </cell>
          <cell r="Y22">
            <v>578769680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18916667</v>
          </cell>
          <cell r="W23">
            <v>18916667</v>
          </cell>
          <cell r="X23">
            <v>18916667</v>
          </cell>
          <cell r="Y23">
            <v>18916667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1079715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3234723</v>
          </cell>
          <cell r="V26">
            <v>2513687</v>
          </cell>
          <cell r="W26">
            <v>2513687</v>
          </cell>
          <cell r="X26">
            <v>2513687</v>
          </cell>
          <cell r="Y26">
            <v>2513687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1590467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4852112</v>
          </cell>
          <cell r="V28">
            <v>3593580</v>
          </cell>
          <cell r="W28">
            <v>3593580</v>
          </cell>
          <cell r="X28">
            <v>3593580</v>
          </cell>
          <cell r="Y28">
            <v>3593580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35626576</v>
          </cell>
          <cell r="W29">
            <v>35626576</v>
          </cell>
          <cell r="X29">
            <v>35626576</v>
          </cell>
          <cell r="Y29">
            <v>35626576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23374769</v>
          </cell>
          <cell r="W30">
            <v>23374769</v>
          </cell>
          <cell r="X30">
            <v>23374769</v>
          </cell>
          <cell r="Y30">
            <v>23374769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42221415</v>
          </cell>
          <cell r="W31">
            <v>42221415</v>
          </cell>
          <cell r="X31">
            <v>1840421</v>
          </cell>
          <cell r="Y31">
            <v>1840421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18124105</v>
          </cell>
          <cell r="V32">
            <v>12161600</v>
          </cell>
          <cell r="W32">
            <v>12161600</v>
          </cell>
          <cell r="X32">
            <v>12161600</v>
          </cell>
          <cell r="Y32">
            <v>12161600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2182244</v>
          </cell>
          <cell r="W33">
            <v>2182244</v>
          </cell>
          <cell r="X33">
            <v>2182244</v>
          </cell>
          <cell r="Y33">
            <v>2182244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9126100</v>
          </cell>
          <cell r="W34">
            <v>9126100</v>
          </cell>
          <cell r="X34">
            <v>9126100</v>
          </cell>
          <cell r="Y34">
            <v>9126100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2175513</v>
          </cell>
          <cell r="V35">
            <v>1523200</v>
          </cell>
          <cell r="W35">
            <v>1523200</v>
          </cell>
          <cell r="X35">
            <v>1523200</v>
          </cell>
          <cell r="Y35">
            <v>1523200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2175513</v>
          </cell>
          <cell r="V36">
            <v>1523200</v>
          </cell>
          <cell r="W36">
            <v>1523200</v>
          </cell>
          <cell r="X36">
            <v>1523200</v>
          </cell>
          <cell r="Y36">
            <v>1523200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4341027</v>
          </cell>
          <cell r="V37">
            <v>3045200</v>
          </cell>
          <cell r="W37">
            <v>3045200</v>
          </cell>
          <cell r="X37">
            <v>3045200</v>
          </cell>
          <cell r="Y37">
            <v>3045200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160000000</v>
          </cell>
          <cell r="V38">
            <v>154877965</v>
          </cell>
          <cell r="W38">
            <v>154877965</v>
          </cell>
          <cell r="X38">
            <v>154877965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145000000</v>
          </cell>
          <cell r="V39">
            <v>137988600</v>
          </cell>
          <cell r="W39">
            <v>137988600</v>
          </cell>
          <cell r="X39">
            <v>137988600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88000000</v>
          </cell>
          <cell r="V40">
            <v>69144900.319999993</v>
          </cell>
          <cell r="W40">
            <v>69144900.319999993</v>
          </cell>
          <cell r="X40">
            <v>69144900.319999993</v>
          </cell>
          <cell r="Y40">
            <v>67225383.319999993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9236737</v>
          </cell>
          <cell r="V41">
            <v>2340000</v>
          </cell>
          <cell r="W41">
            <v>2340000</v>
          </cell>
          <cell r="X41">
            <v>2340000</v>
          </cell>
          <cell r="Y41">
            <v>540000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274347998</v>
          </cell>
          <cell r="V42">
            <v>210114538</v>
          </cell>
          <cell r="W42">
            <v>210114538</v>
          </cell>
          <cell r="X42">
            <v>210114538</v>
          </cell>
          <cell r="Y42">
            <v>178387009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9576635</v>
          </cell>
          <cell r="W44">
            <v>9576635</v>
          </cell>
          <cell r="X44">
            <v>9576635</v>
          </cell>
          <cell r="Y44">
            <v>9576635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15396792</v>
          </cell>
          <cell r="W45">
            <v>15396792</v>
          </cell>
          <cell r="X45">
            <v>15396792</v>
          </cell>
          <cell r="Y45">
            <v>15396792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8942429</v>
          </cell>
          <cell r="W46">
            <v>8942429</v>
          </cell>
          <cell r="X46">
            <v>679575</v>
          </cell>
          <cell r="Y46">
            <v>679575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17714747</v>
          </cell>
          <cell r="W47">
            <v>17714747</v>
          </cell>
          <cell r="X47">
            <v>951968</v>
          </cell>
          <cell r="Y47">
            <v>951968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1478021</v>
          </cell>
          <cell r="W48">
            <v>1478021</v>
          </cell>
          <cell r="X48">
            <v>90611</v>
          </cell>
          <cell r="Y48">
            <v>90611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26407156</v>
          </cell>
          <cell r="W49">
            <v>26407156</v>
          </cell>
          <cell r="X49">
            <v>26407156</v>
          </cell>
          <cell r="Y49">
            <v>26407156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12078234</v>
          </cell>
          <cell r="W50">
            <v>12078234</v>
          </cell>
          <cell r="X50">
            <v>679575</v>
          </cell>
          <cell r="Y50">
            <v>679575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553289424</v>
          </cell>
          <cell r="V51">
            <v>492518001</v>
          </cell>
          <cell r="W51">
            <v>492518001</v>
          </cell>
          <cell r="X51">
            <v>445518001</v>
          </cell>
          <cell r="Y51">
            <v>74974497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52600000</v>
          </cell>
          <cell r="V52">
            <v>51099600</v>
          </cell>
          <cell r="W52">
            <v>51099600</v>
          </cell>
          <cell r="X52">
            <v>51099600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52564204</v>
          </cell>
          <cell r="W53">
            <v>52564204</v>
          </cell>
          <cell r="X53">
            <v>52564204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330080231</v>
          </cell>
          <cell r="V54">
            <v>291546021</v>
          </cell>
          <cell r="W54">
            <v>291546021</v>
          </cell>
          <cell r="X54">
            <v>291546021</v>
          </cell>
          <cell r="Y54">
            <v>291546021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41687689</v>
          </cell>
          <cell r="V55">
            <v>12445362</v>
          </cell>
          <cell r="W55">
            <v>12445362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27107620</v>
          </cell>
          <cell r="W56">
            <v>27107620</v>
          </cell>
          <cell r="X56">
            <v>27107620</v>
          </cell>
          <cell r="Y56">
            <v>27107620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19224220</v>
          </cell>
          <cell r="W57">
            <v>19224220</v>
          </cell>
          <cell r="X57">
            <v>19224220</v>
          </cell>
          <cell r="Y57">
            <v>19224220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36010574</v>
          </cell>
          <cell r="W58">
            <v>36010574</v>
          </cell>
          <cell r="X58">
            <v>3168781</v>
          </cell>
          <cell r="Y58">
            <v>3168781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9440000</v>
          </cell>
          <cell r="W59">
            <v>9440000</v>
          </cell>
          <cell r="X59">
            <v>9440000</v>
          </cell>
          <cell r="Y59">
            <v>9440000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1171500</v>
          </cell>
          <cell r="W60">
            <v>1171500</v>
          </cell>
          <cell r="X60">
            <v>1171500</v>
          </cell>
          <cell r="Y60">
            <v>1171500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7085300</v>
          </cell>
          <cell r="W61">
            <v>7085300</v>
          </cell>
          <cell r="X61">
            <v>7085300</v>
          </cell>
          <cell r="Y61">
            <v>7085300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1182600</v>
          </cell>
          <cell r="W62">
            <v>1182600</v>
          </cell>
          <cell r="X62">
            <v>1182600</v>
          </cell>
          <cell r="Y62">
            <v>1182600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1182600</v>
          </cell>
          <cell r="W63">
            <v>1182600</v>
          </cell>
          <cell r="X63">
            <v>1182600</v>
          </cell>
          <cell r="Y63">
            <v>1182600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2363300</v>
          </cell>
          <cell r="W64">
            <v>2363300</v>
          </cell>
          <cell r="X64">
            <v>2363300</v>
          </cell>
          <cell r="Y64">
            <v>2363300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26287968</v>
          </cell>
          <cell r="W65">
            <v>26287968</v>
          </cell>
          <cell r="X65">
            <v>14287968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1975536.52</v>
          </cell>
          <cell r="W66">
            <v>1975536.52</v>
          </cell>
          <cell r="X66">
            <v>1975536.52</v>
          </cell>
          <cell r="Y66">
            <v>1975536.52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4300750</v>
          </cell>
          <cell r="W67">
            <v>4300750</v>
          </cell>
          <cell r="X67">
            <v>4300750</v>
          </cell>
          <cell r="Y67">
            <v>2568750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67266667</v>
          </cell>
          <cell r="W68">
            <v>67266667</v>
          </cell>
          <cell r="X68">
            <v>67266667</v>
          </cell>
          <cell r="Y68">
            <v>17266667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2741467</v>
          </cell>
          <cell r="W69">
            <v>2741467</v>
          </cell>
          <cell r="X69">
            <v>2741467</v>
          </cell>
          <cell r="Y69">
            <v>2741467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295917704</v>
          </cell>
          <cell r="V70">
            <v>222971937</v>
          </cell>
          <cell r="W70">
            <v>222971937</v>
          </cell>
          <cell r="X70">
            <v>222971937</v>
          </cell>
          <cell r="Y70">
            <v>222971937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8910818</v>
          </cell>
          <cell r="W71">
            <v>8910818</v>
          </cell>
          <cell r="X71">
            <v>8910818</v>
          </cell>
          <cell r="Y71">
            <v>8910818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41494800</v>
          </cell>
          <cell r="V72">
            <v>11422941</v>
          </cell>
          <cell r="W72">
            <v>11422941</v>
          </cell>
          <cell r="X72">
            <v>4901382</v>
          </cell>
          <cell r="Y72">
            <v>4901382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6830967</v>
          </cell>
          <cell r="W73">
            <v>6830967</v>
          </cell>
          <cell r="X73">
            <v>964974</v>
          </cell>
          <cell r="Y73">
            <v>964974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14221855</v>
          </cell>
          <cell r="W74">
            <v>14221855</v>
          </cell>
          <cell r="X74">
            <v>1657259</v>
          </cell>
          <cell r="Y74">
            <v>1657259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1183126</v>
          </cell>
          <cell r="W75">
            <v>1183126</v>
          </cell>
          <cell r="X75">
            <v>170793</v>
          </cell>
          <cell r="Y75">
            <v>170793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21081087</v>
          </cell>
          <cell r="W76">
            <v>21081087</v>
          </cell>
          <cell r="X76">
            <v>21081087</v>
          </cell>
          <cell r="Y76">
            <v>21081087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14190298</v>
          </cell>
          <cell r="W77">
            <v>14190298</v>
          </cell>
          <cell r="X77">
            <v>14190298</v>
          </cell>
          <cell r="Y77">
            <v>14190298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9696717</v>
          </cell>
          <cell r="W78">
            <v>9696717</v>
          </cell>
          <cell r="X78">
            <v>1280947</v>
          </cell>
          <cell r="Y78">
            <v>1280947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342146377</v>
          </cell>
          <cell r="W79">
            <v>342146377</v>
          </cell>
          <cell r="X79">
            <v>342146377</v>
          </cell>
          <cell r="Y79">
            <v>282917597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2294179</v>
          </cell>
          <cell r="V80">
            <v>1563440</v>
          </cell>
          <cell r="W80">
            <v>1563440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1625043</v>
          </cell>
          <cell r="V81">
            <v>1107440</v>
          </cell>
          <cell r="W81">
            <v>1107440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1798884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824527</v>
          </cell>
          <cell r="V83">
            <v>543000</v>
          </cell>
          <cell r="W83">
            <v>543000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94015</v>
          </cell>
          <cell r="V84">
            <v>68400</v>
          </cell>
          <cell r="W84">
            <v>68400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618395</v>
          </cell>
          <cell r="V85">
            <v>407500</v>
          </cell>
          <cell r="W85">
            <v>407500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103066</v>
          </cell>
          <cell r="V86">
            <v>68000</v>
          </cell>
          <cell r="W86">
            <v>68000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103066</v>
          </cell>
          <cell r="V87">
            <v>68000</v>
          </cell>
          <cell r="W87">
            <v>68000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206132</v>
          </cell>
          <cell r="V88">
            <v>135900</v>
          </cell>
          <cell r="W88">
            <v>135900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1131100733</v>
          </cell>
          <cell r="V89">
            <v>1102701411.1600001</v>
          </cell>
          <cell r="W89">
            <v>1102701411.1600001</v>
          </cell>
          <cell r="X89">
            <v>1082288095.1600001</v>
          </cell>
          <cell r="Y89">
            <v>717634865.15999997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17500086</v>
          </cell>
          <cell r="V90">
            <v>13027846</v>
          </cell>
          <cell r="W90">
            <v>13027846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739804</v>
          </cell>
          <cell r="V91">
            <v>542827</v>
          </cell>
          <cell r="W91">
            <v>542827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510419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1107651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97223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1541900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755217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32979660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4852112</v>
          </cell>
          <cell r="V98">
            <v>3749260</v>
          </cell>
          <cell r="W98">
            <v>3749260</v>
          </cell>
          <cell r="X98">
            <v>3749260</v>
          </cell>
          <cell r="Y98">
            <v>3749260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3441080</v>
          </cell>
          <cell r="V99">
            <v>2680660</v>
          </cell>
          <cell r="W99">
            <v>2680660</v>
          </cell>
          <cell r="X99">
            <v>2680660</v>
          </cell>
          <cell r="Y99">
            <v>2680660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3906597</v>
          </cell>
          <cell r="V100">
            <v>3078793</v>
          </cell>
          <cell r="W100">
            <v>3078793</v>
          </cell>
          <cell r="X100">
            <v>0</v>
          </cell>
          <cell r="Y100">
            <v>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1796134</v>
          </cell>
          <cell r="V101">
            <v>1157700</v>
          </cell>
          <cell r="W101">
            <v>1157700</v>
          </cell>
          <cell r="X101">
            <v>1157700</v>
          </cell>
          <cell r="Y101">
            <v>1157700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199665</v>
          </cell>
          <cell r="V102">
            <v>149000</v>
          </cell>
          <cell r="W102">
            <v>149000</v>
          </cell>
          <cell r="X102">
            <v>149000</v>
          </cell>
          <cell r="Y102">
            <v>149000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1347101</v>
          </cell>
          <cell r="V103">
            <v>868800</v>
          </cell>
          <cell r="W103">
            <v>868800</v>
          </cell>
          <cell r="X103">
            <v>868800</v>
          </cell>
          <cell r="Y103">
            <v>868800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224517</v>
          </cell>
          <cell r="V104">
            <v>144900</v>
          </cell>
          <cell r="W104">
            <v>144900</v>
          </cell>
          <cell r="X104">
            <v>144900</v>
          </cell>
          <cell r="Y104">
            <v>144900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224517</v>
          </cell>
          <cell r="V105">
            <v>144900</v>
          </cell>
          <cell r="W105">
            <v>144900</v>
          </cell>
          <cell r="X105">
            <v>144900</v>
          </cell>
          <cell r="Y105">
            <v>144900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449034</v>
          </cell>
          <cell r="V106">
            <v>289700</v>
          </cell>
          <cell r="W106">
            <v>289700</v>
          </cell>
          <cell r="X106">
            <v>289700</v>
          </cell>
          <cell r="Y106">
            <v>289700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86171345</v>
          </cell>
          <cell r="V107">
            <v>60250000</v>
          </cell>
          <cell r="W107">
            <v>60250000</v>
          </cell>
          <cell r="X107">
            <v>60250000</v>
          </cell>
          <cell r="Y107">
            <v>60250000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2331685</v>
          </cell>
          <cell r="V108">
            <v>1837547</v>
          </cell>
          <cell r="W108">
            <v>1837547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206136</v>
          </cell>
          <cell r="V109">
            <v>162038</v>
          </cell>
          <cell r="W109">
            <v>162038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1590467</v>
          </cell>
          <cell r="V110">
            <v>1252873</v>
          </cell>
          <cell r="W110">
            <v>1252873</v>
          </cell>
          <cell r="X110">
            <v>0</v>
          </cell>
          <cell r="Y110">
            <v>0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37054530</v>
          </cell>
          <cell r="V111">
            <v>28409834</v>
          </cell>
          <cell r="W111">
            <v>28409834</v>
          </cell>
          <cell r="X111">
            <v>28409834</v>
          </cell>
          <cell r="Y111">
            <v>28409834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4306963</v>
          </cell>
          <cell r="V112">
            <v>1230643</v>
          </cell>
          <cell r="W112">
            <v>1230643</v>
          </cell>
          <cell r="X112">
            <v>542827</v>
          </cell>
          <cell r="Y112">
            <v>542827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1081715</v>
          </cell>
          <cell r="V113">
            <v>850698</v>
          </cell>
          <cell r="W113">
            <v>850698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3234723</v>
          </cell>
          <cell r="V114">
            <v>2562655</v>
          </cell>
          <cell r="W114">
            <v>2562655</v>
          </cell>
          <cell r="X114">
            <v>2562655</v>
          </cell>
          <cell r="Y114">
            <v>2562655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1055483246</v>
          </cell>
          <cell r="V115">
            <v>217017175</v>
          </cell>
          <cell r="W115">
            <v>217017175</v>
          </cell>
          <cell r="X115">
            <v>217017175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480000000</v>
          </cell>
          <cell r="V116">
            <v>462713256</v>
          </cell>
          <cell r="W116">
            <v>462713256</v>
          </cell>
          <cell r="X116">
            <v>462713256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50000000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414516754</v>
          </cell>
          <cell r="V118">
            <v>350000000</v>
          </cell>
          <cell r="W118">
            <v>350000000</v>
          </cell>
          <cell r="X118">
            <v>350000000</v>
          </cell>
          <cell r="Y118">
            <v>64826438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6929223</v>
          </cell>
          <cell r="V119">
            <v>4678740</v>
          </cell>
          <cell r="W119">
            <v>4678740</v>
          </cell>
          <cell r="X119">
            <v>4678740</v>
          </cell>
          <cell r="Y119">
            <v>4678740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4912158</v>
          </cell>
          <cell r="V120">
            <v>3310540</v>
          </cell>
          <cell r="W120">
            <v>3310540</v>
          </cell>
          <cell r="X120">
            <v>3310540</v>
          </cell>
          <cell r="Y120">
            <v>3310540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5813195</v>
          </cell>
          <cell r="V121">
            <v>4261369</v>
          </cell>
          <cell r="W121">
            <v>4261369</v>
          </cell>
          <cell r="X121">
            <v>0</v>
          </cell>
          <cell r="Y121">
            <v>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3272269</v>
          </cell>
          <cell r="V122">
            <v>1597700</v>
          </cell>
          <cell r="W122">
            <v>1597700</v>
          </cell>
          <cell r="X122">
            <v>1597700</v>
          </cell>
          <cell r="Y122">
            <v>1597700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379330</v>
          </cell>
          <cell r="V123">
            <v>205100</v>
          </cell>
          <cell r="W123">
            <v>205100</v>
          </cell>
          <cell r="X123">
            <v>205100</v>
          </cell>
          <cell r="Y123">
            <v>205100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1504200</v>
          </cell>
          <cell r="V124">
            <v>1199100</v>
          </cell>
          <cell r="W124">
            <v>1199100</v>
          </cell>
          <cell r="X124">
            <v>1199100</v>
          </cell>
          <cell r="Y124">
            <v>1199100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200000</v>
          </cell>
          <cell r="W125">
            <v>200000</v>
          </cell>
          <cell r="X125">
            <v>200000</v>
          </cell>
          <cell r="Y125">
            <v>200000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409034</v>
          </cell>
          <cell r="V126">
            <v>200000</v>
          </cell>
          <cell r="W126">
            <v>200000</v>
          </cell>
          <cell r="X126">
            <v>200000</v>
          </cell>
          <cell r="Y126">
            <v>200000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818067</v>
          </cell>
          <cell r="V127">
            <v>399800</v>
          </cell>
          <cell r="W127">
            <v>399800</v>
          </cell>
          <cell r="X127">
            <v>399800</v>
          </cell>
          <cell r="Y127">
            <v>399800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35210989</v>
          </cell>
          <cell r="V128">
            <v>28160000</v>
          </cell>
          <cell r="W128">
            <v>28160000</v>
          </cell>
          <cell r="X128">
            <v>28160000</v>
          </cell>
          <cell r="Y128">
            <v>16003120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31000000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235308360</v>
          </cell>
          <cell r="V130">
            <v>201405679</v>
          </cell>
          <cell r="W130">
            <v>201405679</v>
          </cell>
          <cell r="X130">
            <v>201405679</v>
          </cell>
          <cell r="Y130">
            <v>101006332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5013927</v>
          </cell>
          <cell r="V131">
            <v>1970447</v>
          </cell>
          <cell r="W131">
            <v>1970447</v>
          </cell>
          <cell r="X131">
            <v>550929</v>
          </cell>
          <cell r="Y131">
            <v>550929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2059431</v>
          </cell>
          <cell r="V132">
            <v>1361117</v>
          </cell>
          <cell r="W132">
            <v>1361117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3433370</v>
          </cell>
          <cell r="V133">
            <v>2945198</v>
          </cell>
          <cell r="W133">
            <v>2945198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392273</v>
          </cell>
          <cell r="V134">
            <v>259260</v>
          </cell>
          <cell r="W134">
            <v>259260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3090934</v>
          </cell>
          <cell r="V135">
            <v>2008089</v>
          </cell>
          <cell r="W135">
            <v>2008089</v>
          </cell>
          <cell r="X135">
            <v>0</v>
          </cell>
          <cell r="Y135">
            <v>0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55609061</v>
          </cell>
          <cell r="V136">
            <v>39375207</v>
          </cell>
          <cell r="W136">
            <v>39375207</v>
          </cell>
          <cell r="X136">
            <v>39375207</v>
          </cell>
          <cell r="Y136">
            <v>39375207</v>
          </cell>
        </row>
        <row r="137">
          <cell r="C137">
            <v>11101</v>
          </cell>
          <cell r="E137">
            <v>14</v>
          </cell>
          <cell r="G137">
            <v>3</v>
          </cell>
          <cell r="U137">
            <v>4839446</v>
          </cell>
          <cell r="V137">
            <v>2600498</v>
          </cell>
          <cell r="W137">
            <v>2600498</v>
          </cell>
          <cell r="X137">
            <v>2600498</v>
          </cell>
          <cell r="Y137">
            <v>2600498</v>
          </cell>
        </row>
        <row r="138">
          <cell r="C138">
            <v>11101</v>
          </cell>
          <cell r="E138">
            <v>14</v>
          </cell>
          <cell r="G138">
            <v>1</v>
          </cell>
          <cell r="U138">
            <v>2104604</v>
          </cell>
          <cell r="V138">
            <v>998251</v>
          </cell>
          <cell r="W138">
            <v>998251</v>
          </cell>
          <cell r="X138">
            <v>998251</v>
          </cell>
          <cell r="Y138">
            <v>998251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2500000</v>
          </cell>
          <cell r="V140">
            <v>2500000</v>
          </cell>
          <cell r="W140">
            <v>2500000</v>
          </cell>
          <cell r="X140">
            <v>2500000</v>
          </cell>
          <cell r="Y140">
            <v>2500000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306483333</v>
          </cell>
          <cell r="V141">
            <v>280099997</v>
          </cell>
          <cell r="W141">
            <v>280099997</v>
          </cell>
          <cell r="X141">
            <v>280099997</v>
          </cell>
          <cell r="Y141">
            <v>278099997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50000000</v>
          </cell>
          <cell r="V142">
            <v>50000000</v>
          </cell>
          <cell r="W142">
            <v>50000000</v>
          </cell>
          <cell r="X142">
            <v>50000000</v>
          </cell>
          <cell r="Y142">
            <v>50000000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2500000</v>
          </cell>
          <cell r="V159">
            <v>2500000</v>
          </cell>
          <cell r="W159">
            <v>2500000</v>
          </cell>
          <cell r="X159">
            <v>2500000</v>
          </cell>
          <cell r="Y159">
            <v>2500000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329000000</v>
          </cell>
          <cell r="V160">
            <v>293999998</v>
          </cell>
          <cell r="W160">
            <v>293999998</v>
          </cell>
          <cell r="X160">
            <v>293999998</v>
          </cell>
          <cell r="Y160">
            <v>293999998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5000000</v>
          </cell>
          <cell r="V161">
            <v>5000000</v>
          </cell>
          <cell r="W161">
            <v>5000000</v>
          </cell>
          <cell r="X161">
            <v>5000000</v>
          </cell>
          <cell r="Y161">
            <v>2763560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830000000</v>
          </cell>
          <cell r="V162">
            <v>830000000</v>
          </cell>
          <cell r="W162">
            <v>830000000</v>
          </cell>
          <cell r="X162">
            <v>830000000</v>
          </cell>
          <cell r="Y162">
            <v>830000000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79598000</v>
          </cell>
          <cell r="V163">
            <v>79598000</v>
          </cell>
          <cell r="W163">
            <v>79598000</v>
          </cell>
          <cell r="X163">
            <v>79598000</v>
          </cell>
          <cell r="Y163">
            <v>73348000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54409800</v>
          </cell>
          <cell r="V172">
            <v>44958336</v>
          </cell>
          <cell r="W172">
            <v>44958336</v>
          </cell>
          <cell r="X172">
            <v>44958336</v>
          </cell>
          <cell r="Y172">
            <v>28753996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100000000</v>
          </cell>
          <cell r="V173">
            <v>79196014</v>
          </cell>
          <cell r="W173">
            <v>79196014</v>
          </cell>
          <cell r="X173">
            <v>79196014</v>
          </cell>
          <cell r="Y173">
            <v>0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1200000000</v>
          </cell>
          <cell r="V174">
            <v>1157065767.1400001</v>
          </cell>
          <cell r="W174">
            <v>1157065767.1400001</v>
          </cell>
          <cell r="X174">
            <v>1157065767.1400001</v>
          </cell>
          <cell r="Y174">
            <v>1011792809.14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50000000</v>
          </cell>
          <cell r="X175">
            <v>50000000</v>
          </cell>
          <cell r="Y175">
            <v>50000000</v>
          </cell>
        </row>
        <row r="176">
          <cell r="C176">
            <v>11101</v>
          </cell>
          <cell r="E176">
            <v>20</v>
          </cell>
          <cell r="G176">
            <v>3</v>
          </cell>
          <cell r="U176">
            <v>50000000</v>
          </cell>
          <cell r="V176">
            <v>49830691.009999998</v>
          </cell>
          <cell r="W176">
            <v>49830691.009999998</v>
          </cell>
          <cell r="X176">
            <v>49830691.009999998</v>
          </cell>
          <cell r="Y176">
            <v>49830691.009999998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40376533</v>
          </cell>
          <cell r="V177">
            <v>5600000</v>
          </cell>
          <cell r="W177">
            <v>5600000</v>
          </cell>
          <cell r="X177">
            <v>5600000</v>
          </cell>
          <cell r="Y177">
            <v>5600000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3058857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338112000</v>
          </cell>
          <cell r="V179">
            <v>306969113.69</v>
          </cell>
          <cell r="W179">
            <v>306969113.69</v>
          </cell>
          <cell r="X179">
            <v>306969113.69</v>
          </cell>
          <cell r="Y179">
            <v>300967929.35000002</v>
          </cell>
        </row>
        <row r="180">
          <cell r="C180">
            <v>11101</v>
          </cell>
          <cell r="E180">
            <v>20</v>
          </cell>
          <cell r="G180">
            <v>1</v>
          </cell>
          <cell r="U180">
            <v>337780000</v>
          </cell>
          <cell r="V180">
            <v>278472476.43000001</v>
          </cell>
          <cell r="W180">
            <v>278472476.43000001</v>
          </cell>
          <cell r="X180">
            <v>278472476.43000001</v>
          </cell>
          <cell r="Y180">
            <v>252311944.88999999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2500000</v>
          </cell>
          <cell r="V181">
            <v>1500160</v>
          </cell>
          <cell r="W181">
            <v>1500160</v>
          </cell>
          <cell r="X181">
            <v>1500160</v>
          </cell>
          <cell r="Y181">
            <v>1500160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1750000</v>
          </cell>
          <cell r="V182">
            <v>1062760</v>
          </cell>
          <cell r="W182">
            <v>1062760</v>
          </cell>
          <cell r="X182">
            <v>1062760</v>
          </cell>
          <cell r="Y182">
            <v>1062760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2500000</v>
          </cell>
          <cell r="V183">
            <v>1021376</v>
          </cell>
          <cell r="W183">
            <v>1021376</v>
          </cell>
          <cell r="X183">
            <v>1021376</v>
          </cell>
          <cell r="Y183">
            <v>1021376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930000</v>
          </cell>
          <cell r="V184">
            <v>573400</v>
          </cell>
          <cell r="W184">
            <v>573400</v>
          </cell>
          <cell r="X184">
            <v>573400</v>
          </cell>
          <cell r="Y184">
            <v>573400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107000</v>
          </cell>
          <cell r="V185">
            <v>65500</v>
          </cell>
          <cell r="W185">
            <v>65500</v>
          </cell>
          <cell r="X185">
            <v>65500</v>
          </cell>
          <cell r="Y185">
            <v>65500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695000</v>
          </cell>
          <cell r="V186">
            <v>430200</v>
          </cell>
          <cell r="W186">
            <v>430200</v>
          </cell>
          <cell r="X186">
            <v>430200</v>
          </cell>
          <cell r="Y186">
            <v>430200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72000</v>
          </cell>
          <cell r="W187">
            <v>72000</v>
          </cell>
          <cell r="X187">
            <v>72000</v>
          </cell>
          <cell r="Y187">
            <v>72000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116000</v>
          </cell>
          <cell r="V188">
            <v>72000</v>
          </cell>
          <cell r="W188">
            <v>72000</v>
          </cell>
          <cell r="X188">
            <v>72000</v>
          </cell>
          <cell r="Y188">
            <v>72000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235000</v>
          </cell>
          <cell r="V189">
            <v>143800</v>
          </cell>
          <cell r="W189">
            <v>143800</v>
          </cell>
          <cell r="X189">
            <v>143800</v>
          </cell>
          <cell r="Y189">
            <v>143800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20000000</v>
          </cell>
          <cell r="V192">
            <v>18200000</v>
          </cell>
          <cell r="W192">
            <v>18200000</v>
          </cell>
          <cell r="X192">
            <v>18200000</v>
          </cell>
          <cell r="Y192">
            <v>18200000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795000</v>
          </cell>
          <cell r="V193">
            <v>508230</v>
          </cell>
          <cell r="W193">
            <v>508230</v>
          </cell>
          <cell r="X193">
            <v>508230</v>
          </cell>
          <cell r="Y193">
            <v>508230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1235000</v>
          </cell>
          <cell r="V194">
            <v>812599</v>
          </cell>
          <cell r="W194">
            <v>812599</v>
          </cell>
          <cell r="X194">
            <v>812599</v>
          </cell>
          <cell r="Y194">
            <v>812599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800000</v>
          </cell>
          <cell r="V195">
            <v>396323</v>
          </cell>
          <cell r="W195">
            <v>396323</v>
          </cell>
          <cell r="X195">
            <v>396323</v>
          </cell>
          <cell r="Y195">
            <v>396323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1395000</v>
          </cell>
          <cell r="V196">
            <v>484537</v>
          </cell>
          <cell r="W196">
            <v>484537</v>
          </cell>
          <cell r="X196">
            <v>484537</v>
          </cell>
          <cell r="Y196">
            <v>484537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107000</v>
          </cell>
          <cell r="V197">
            <v>52843</v>
          </cell>
          <cell r="W197">
            <v>52843</v>
          </cell>
          <cell r="X197">
            <v>52843</v>
          </cell>
          <cell r="Y197">
            <v>52843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2000000</v>
          </cell>
          <cell r="V198">
            <v>1164517</v>
          </cell>
          <cell r="W198">
            <v>1164517</v>
          </cell>
          <cell r="X198">
            <v>1164517</v>
          </cell>
          <cell r="Y198">
            <v>1164517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1174000</v>
          </cell>
          <cell r="V199">
            <v>396323</v>
          </cell>
          <cell r="W199">
            <v>396323</v>
          </cell>
          <cell r="X199">
            <v>396323</v>
          </cell>
          <cell r="Y199">
            <v>396323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31057913</v>
          </cell>
          <cell r="V200">
            <v>25095679</v>
          </cell>
          <cell r="W200">
            <v>25095679</v>
          </cell>
          <cell r="X200">
            <v>25095679</v>
          </cell>
          <cell r="Y200">
            <v>25095679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33942087</v>
          </cell>
          <cell r="V201">
            <v>33926003</v>
          </cell>
          <cell r="W201">
            <v>33926003</v>
          </cell>
          <cell r="X201">
            <v>33926003</v>
          </cell>
          <cell r="Y201">
            <v>33926003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363500000</v>
          </cell>
          <cell r="V202">
            <v>361994186.10000002</v>
          </cell>
          <cell r="W202">
            <v>361994186.10000002</v>
          </cell>
          <cell r="X202">
            <v>361994186.10000002</v>
          </cell>
          <cell r="Y202">
            <v>346864478.10000002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926000000</v>
          </cell>
          <cell r="V204">
            <v>925977757</v>
          </cell>
          <cell r="W204">
            <v>925977757</v>
          </cell>
          <cell r="X204">
            <v>925977757</v>
          </cell>
          <cell r="Y204">
            <v>906577757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18210000</v>
          </cell>
          <cell r="V205">
            <v>12101077</v>
          </cell>
          <cell r="W205">
            <v>12101077</v>
          </cell>
          <cell r="X205">
            <v>12101077</v>
          </cell>
          <cell r="Y205">
            <v>12101077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835000</v>
          </cell>
          <cell r="V206">
            <v>439605</v>
          </cell>
          <cell r="W206">
            <v>439605</v>
          </cell>
          <cell r="X206">
            <v>439605</v>
          </cell>
          <cell r="Y206">
            <v>439605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74435000</v>
          </cell>
          <cell r="V208">
            <v>24386400</v>
          </cell>
          <cell r="W208">
            <v>24386400</v>
          </cell>
          <cell r="X208">
            <v>24386400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44349162</v>
          </cell>
          <cell r="V209">
            <v>40337650.049999997</v>
          </cell>
          <cell r="W209">
            <v>40337650.049999997</v>
          </cell>
          <cell r="X209">
            <v>40337650.049999997</v>
          </cell>
          <cell r="Y209">
            <v>20389650.050000001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11374000</v>
          </cell>
          <cell r="V210">
            <v>8176734</v>
          </cell>
          <cell r="W210">
            <v>8176734</v>
          </cell>
          <cell r="X210">
            <v>8176734</v>
          </cell>
          <cell r="Y210">
            <v>8176734</v>
          </cell>
        </row>
        <row r="211">
          <cell r="C211">
            <v>11101</v>
          </cell>
          <cell r="E211">
            <v>21</v>
          </cell>
          <cell r="G211">
            <v>3</v>
          </cell>
          <cell r="U211">
            <v>244191000</v>
          </cell>
          <cell r="V211">
            <v>226747265</v>
          </cell>
          <cell r="W211">
            <v>226747265</v>
          </cell>
          <cell r="X211">
            <v>226747265</v>
          </cell>
          <cell r="Y211">
            <v>83138354</v>
          </cell>
        </row>
        <row r="212">
          <cell r="C212">
            <v>11101</v>
          </cell>
          <cell r="E212">
            <v>21</v>
          </cell>
          <cell r="G212">
            <v>3</v>
          </cell>
          <cell r="U212">
            <v>40000000</v>
          </cell>
          <cell r="V212">
            <v>34039750</v>
          </cell>
          <cell r="W212">
            <v>34039750</v>
          </cell>
          <cell r="X212">
            <v>34039750</v>
          </cell>
          <cell r="Y212">
            <v>8385000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21825968008</v>
          </cell>
          <cell r="V213">
            <v>21084931948</v>
          </cell>
          <cell r="W213">
            <v>21084931948</v>
          </cell>
          <cell r="X213">
            <v>21084931948</v>
          </cell>
          <cell r="Y213">
            <v>21084931948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128962012</v>
          </cell>
          <cell r="V214">
            <v>116473218</v>
          </cell>
          <cell r="W214">
            <v>116473218</v>
          </cell>
          <cell r="X214">
            <v>116473218</v>
          </cell>
          <cell r="Y214">
            <v>116473218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1068447535</v>
          </cell>
          <cell r="V215">
            <v>1018969059</v>
          </cell>
          <cell r="W215">
            <v>1018969059</v>
          </cell>
          <cell r="X215">
            <v>1018969059</v>
          </cell>
          <cell r="Y215">
            <v>1018969059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2403671941</v>
          </cell>
          <cell r="V216">
            <v>2293958613</v>
          </cell>
          <cell r="W216">
            <v>2293958613</v>
          </cell>
          <cell r="X216">
            <v>2293958613</v>
          </cell>
          <cell r="Y216">
            <v>2293958613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2932419337</v>
          </cell>
          <cell r="V217">
            <v>2824129265</v>
          </cell>
          <cell r="W217">
            <v>2824129265</v>
          </cell>
          <cell r="X217">
            <v>2824129265</v>
          </cell>
          <cell r="Y217">
            <v>2824129265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1560411</v>
          </cell>
          <cell r="V218">
            <v>256500</v>
          </cell>
          <cell r="W218">
            <v>256500</v>
          </cell>
          <cell r="X218">
            <v>256500</v>
          </cell>
          <cell r="Y218">
            <v>256500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1418582136</v>
          </cell>
          <cell r="V219">
            <v>1280881792</v>
          </cell>
          <cell r="W219">
            <v>1280881792</v>
          </cell>
          <cell r="X219">
            <v>1280881792</v>
          </cell>
          <cell r="Y219">
            <v>1280881792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60802088</v>
          </cell>
          <cell r="V220">
            <v>59263485</v>
          </cell>
          <cell r="W220">
            <v>59263485</v>
          </cell>
          <cell r="X220">
            <v>59263485</v>
          </cell>
          <cell r="Y220">
            <v>59263485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301096160</v>
          </cell>
          <cell r="V221">
            <v>280334206</v>
          </cell>
          <cell r="W221">
            <v>280334206</v>
          </cell>
          <cell r="X221">
            <v>280334206</v>
          </cell>
          <cell r="Y221">
            <v>280334206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240439725</v>
          </cell>
          <cell r="V222">
            <v>161750322</v>
          </cell>
          <cell r="W222">
            <v>161750322</v>
          </cell>
          <cell r="X222">
            <v>161750322</v>
          </cell>
          <cell r="Y222">
            <v>161750322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15200522</v>
          </cell>
          <cell r="V223">
            <v>14627442</v>
          </cell>
          <cell r="W223">
            <v>14627442</v>
          </cell>
          <cell r="X223">
            <v>14627442</v>
          </cell>
          <cell r="Y223">
            <v>14627442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738577383</v>
          </cell>
          <cell r="V224">
            <v>693861157</v>
          </cell>
          <cell r="W224">
            <v>693861157</v>
          </cell>
          <cell r="X224">
            <v>693861157</v>
          </cell>
          <cell r="Y224">
            <v>693861157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229043160</v>
          </cell>
          <cell r="V225">
            <v>205663436</v>
          </cell>
          <cell r="W225">
            <v>205663436</v>
          </cell>
          <cell r="X225">
            <v>205663436</v>
          </cell>
          <cell r="Y225">
            <v>179525236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49493102</v>
          </cell>
          <cell r="V226">
            <v>29946686</v>
          </cell>
          <cell r="W226">
            <v>29946686</v>
          </cell>
          <cell r="X226">
            <v>29946686</v>
          </cell>
          <cell r="Y226">
            <v>29946686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211777992</v>
          </cell>
          <cell r="V227">
            <v>203270883</v>
          </cell>
          <cell r="W227">
            <v>203270883</v>
          </cell>
          <cell r="X227">
            <v>203270883</v>
          </cell>
          <cell r="Y227">
            <v>203270883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50000000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28448056</v>
          </cell>
          <cell r="V229">
            <v>28448056</v>
          </cell>
          <cell r="W229">
            <v>28448056</v>
          </cell>
          <cell r="X229">
            <v>28448056</v>
          </cell>
          <cell r="Y229">
            <v>28448056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35303022</v>
          </cell>
          <cell r="V230">
            <v>21903500</v>
          </cell>
          <cell r="W230">
            <v>21903500</v>
          </cell>
          <cell r="X230">
            <v>21903500</v>
          </cell>
          <cell r="Y230">
            <v>21903500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25006307</v>
          </cell>
          <cell r="V231">
            <v>15502400</v>
          </cell>
          <cell r="W231">
            <v>15502400</v>
          </cell>
          <cell r="X231">
            <v>15502400</v>
          </cell>
          <cell r="Y231">
            <v>15502400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27531644</v>
          </cell>
          <cell r="V232">
            <v>24593557</v>
          </cell>
          <cell r="W232">
            <v>24593557</v>
          </cell>
          <cell r="X232">
            <v>4128650</v>
          </cell>
          <cell r="Y232">
            <v>4128650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12658797</v>
          </cell>
          <cell r="V233">
            <v>7606000</v>
          </cell>
          <cell r="W233">
            <v>7606000</v>
          </cell>
          <cell r="X233">
            <v>7606000</v>
          </cell>
          <cell r="Y233">
            <v>7606000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1442285</v>
          </cell>
          <cell r="V234">
            <v>953300</v>
          </cell>
          <cell r="W234">
            <v>953300</v>
          </cell>
          <cell r="X234">
            <v>953300</v>
          </cell>
          <cell r="Y234">
            <v>953300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9494098</v>
          </cell>
          <cell r="V235">
            <v>5707800</v>
          </cell>
          <cell r="W235">
            <v>5707800</v>
          </cell>
          <cell r="X235">
            <v>5707800</v>
          </cell>
          <cell r="Y235">
            <v>5707800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1582347</v>
          </cell>
          <cell r="V236">
            <v>952600</v>
          </cell>
          <cell r="W236">
            <v>952600</v>
          </cell>
          <cell r="X236">
            <v>952600</v>
          </cell>
          <cell r="Y236">
            <v>952600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1582347</v>
          </cell>
          <cell r="V237">
            <v>952600</v>
          </cell>
          <cell r="W237">
            <v>952600</v>
          </cell>
          <cell r="X237">
            <v>952600</v>
          </cell>
          <cell r="Y237">
            <v>952600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3164697</v>
          </cell>
          <cell r="V238">
            <v>1903300</v>
          </cell>
          <cell r="W238">
            <v>1903300</v>
          </cell>
          <cell r="X238">
            <v>1903300</v>
          </cell>
          <cell r="Y238">
            <v>1903300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298372743</v>
          </cell>
          <cell r="V239">
            <v>189146428</v>
          </cell>
          <cell r="W239">
            <v>189146428</v>
          </cell>
          <cell r="X239">
            <v>189146428</v>
          </cell>
          <cell r="Y239">
            <v>181103095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4104685</v>
          </cell>
          <cell r="V240">
            <v>395939</v>
          </cell>
          <cell r="W240">
            <v>395939</v>
          </cell>
          <cell r="X240">
            <v>395939</v>
          </cell>
          <cell r="Y240">
            <v>395939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6387232</v>
          </cell>
          <cell r="V241">
            <v>635177</v>
          </cell>
          <cell r="W241">
            <v>635177</v>
          </cell>
          <cell r="X241">
            <v>635177</v>
          </cell>
          <cell r="Y241">
            <v>635177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6774839</v>
          </cell>
          <cell r="V242">
            <v>5401625</v>
          </cell>
          <cell r="W242">
            <v>5401625</v>
          </cell>
          <cell r="X242">
            <v>3696780</v>
          </cell>
          <cell r="Y242">
            <v>3696780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8668622</v>
          </cell>
          <cell r="V243">
            <v>5491594</v>
          </cell>
          <cell r="W243">
            <v>5491594</v>
          </cell>
          <cell r="X243">
            <v>1320583</v>
          </cell>
          <cell r="Y243">
            <v>1320583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16391332</v>
          </cell>
          <cell r="V244">
            <v>11477442</v>
          </cell>
          <cell r="W244">
            <v>11477442</v>
          </cell>
          <cell r="X244">
            <v>2189251</v>
          </cell>
          <cell r="Y244">
            <v>2189251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1486842</v>
          </cell>
          <cell r="V245">
            <v>1025985</v>
          </cell>
          <cell r="W245">
            <v>1025985</v>
          </cell>
          <cell r="X245">
            <v>231510</v>
          </cell>
          <cell r="Y245">
            <v>231510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25413824</v>
          </cell>
          <cell r="V246">
            <v>15519190</v>
          </cell>
          <cell r="W246">
            <v>15519190</v>
          </cell>
          <cell r="X246">
            <v>15519190</v>
          </cell>
          <cell r="Y246">
            <v>15519190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12198634</v>
          </cell>
          <cell r="V247">
            <v>7985401</v>
          </cell>
          <cell r="W247">
            <v>7985401</v>
          </cell>
          <cell r="X247">
            <v>1736507</v>
          </cell>
          <cell r="Y247">
            <v>1736507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3303795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147631908</v>
          </cell>
          <cell r="V249">
            <v>53958107</v>
          </cell>
          <cell r="W249">
            <v>53958107</v>
          </cell>
          <cell r="X249">
            <v>53958107</v>
          </cell>
          <cell r="Y249">
            <v>53958107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1500000</v>
          </cell>
          <cell r="V250">
            <v>326650</v>
          </cell>
          <cell r="W250">
            <v>326650</v>
          </cell>
          <cell r="X250">
            <v>326650</v>
          </cell>
          <cell r="Y250">
            <v>326650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2330291071</v>
          </cell>
          <cell r="V251">
            <v>2225410820</v>
          </cell>
          <cell r="W251">
            <v>2225410820</v>
          </cell>
          <cell r="X251">
            <v>2225410820</v>
          </cell>
          <cell r="Y251">
            <v>2225410820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23349060</v>
          </cell>
          <cell r="V252">
            <v>23256950</v>
          </cell>
          <cell r="W252">
            <v>23256950</v>
          </cell>
          <cell r="X252">
            <v>23256950</v>
          </cell>
          <cell r="Y252">
            <v>23256950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151372338</v>
          </cell>
          <cell r="V253">
            <v>141307300</v>
          </cell>
          <cell r="W253">
            <v>141307300</v>
          </cell>
          <cell r="X253">
            <v>141307300</v>
          </cell>
          <cell r="Y253">
            <v>141307300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908234029</v>
          </cell>
          <cell r="V254">
            <v>845919600</v>
          </cell>
          <cell r="W254">
            <v>845919600</v>
          </cell>
          <cell r="X254">
            <v>845919600</v>
          </cell>
          <cell r="Y254">
            <v>845919600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151372338</v>
          </cell>
          <cell r="V255">
            <v>141307300</v>
          </cell>
          <cell r="W255">
            <v>141307300</v>
          </cell>
          <cell r="X255">
            <v>141307300</v>
          </cell>
          <cell r="Y255">
            <v>141307300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302744676</v>
          </cell>
          <cell r="V256">
            <v>282224100</v>
          </cell>
          <cell r="W256">
            <v>282224100</v>
          </cell>
          <cell r="X256">
            <v>282224100</v>
          </cell>
          <cell r="Y256">
            <v>282224100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2185493494</v>
          </cell>
          <cell r="V257">
            <v>2137770642</v>
          </cell>
          <cell r="W257">
            <v>2137770642</v>
          </cell>
          <cell r="X257">
            <v>2137770642</v>
          </cell>
          <cell r="Y257">
            <v>2137770642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983256954</v>
          </cell>
          <cell r="V258">
            <v>978835880</v>
          </cell>
          <cell r="W258">
            <v>978835880</v>
          </cell>
          <cell r="X258">
            <v>978835880</v>
          </cell>
          <cell r="Y258">
            <v>978835880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329998712</v>
          </cell>
          <cell r="V259">
            <v>300487800</v>
          </cell>
          <cell r="W259">
            <v>300487800</v>
          </cell>
          <cell r="X259">
            <v>300487800</v>
          </cell>
          <cell r="Y259">
            <v>300305400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3044654880</v>
          </cell>
          <cell r="V260">
            <v>3034910282</v>
          </cell>
          <cell r="W260">
            <v>3034910282</v>
          </cell>
          <cell r="X260">
            <v>3034910282</v>
          </cell>
          <cell r="Y260">
            <v>3034910282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1210978705</v>
          </cell>
          <cell r="V261">
            <v>1127790700</v>
          </cell>
          <cell r="W261">
            <v>1127790700</v>
          </cell>
          <cell r="X261">
            <v>1127790700</v>
          </cell>
          <cell r="Y261">
            <v>1127790700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162033104</v>
          </cell>
          <cell r="V263">
            <v>161737447.55000001</v>
          </cell>
          <cell r="W263">
            <v>161737447.55000001</v>
          </cell>
          <cell r="X263">
            <v>161737447.55000001</v>
          </cell>
          <cell r="Y263">
            <v>123972250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350000000</v>
          </cell>
          <cell r="V264">
            <v>310545980</v>
          </cell>
          <cell r="W264">
            <v>310545980</v>
          </cell>
          <cell r="X264">
            <v>310545980</v>
          </cell>
          <cell r="Y264">
            <v>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722500000</v>
          </cell>
          <cell r="V265">
            <v>636536258</v>
          </cell>
          <cell r="W265">
            <v>636536258</v>
          </cell>
          <cell r="X265">
            <v>636536258</v>
          </cell>
          <cell r="Y265">
            <v>636536258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100000000</v>
          </cell>
          <cell r="V266">
            <v>39556800</v>
          </cell>
          <cell r="W266">
            <v>39556800</v>
          </cell>
          <cell r="X266">
            <v>39556800</v>
          </cell>
          <cell r="Y266">
            <v>39556800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1276542986</v>
          </cell>
          <cell r="V267">
            <v>1257278031</v>
          </cell>
          <cell r="W267">
            <v>1257278031</v>
          </cell>
          <cell r="X267">
            <v>1257278031</v>
          </cell>
          <cell r="Y267">
            <v>1242708301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130804736</v>
          </cell>
          <cell r="V268">
            <v>111659050.81999999</v>
          </cell>
          <cell r="W268">
            <v>111659050.81999999</v>
          </cell>
          <cell r="X268">
            <v>111659050.81999999</v>
          </cell>
          <cell r="Y268">
            <v>73354748.760000005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234834096</v>
          </cell>
          <cell r="V269">
            <v>110653235.5</v>
          </cell>
          <cell r="W269">
            <v>110653235.5</v>
          </cell>
          <cell r="X269">
            <v>110653235.5</v>
          </cell>
          <cell r="Y269">
            <v>100593850.5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260850000</v>
          </cell>
          <cell r="V270">
            <v>139157521</v>
          </cell>
          <cell r="W270">
            <v>139157521</v>
          </cell>
          <cell r="X270">
            <v>139157521</v>
          </cell>
          <cell r="Y270">
            <v>0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52747413</v>
          </cell>
          <cell r="V271">
            <v>20972777</v>
          </cell>
          <cell r="W271">
            <v>20972777</v>
          </cell>
          <cell r="X271">
            <v>20972777</v>
          </cell>
          <cell r="Y271">
            <v>19399550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9138286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282733887</v>
          </cell>
          <cell r="V273">
            <v>212155214.09999999</v>
          </cell>
          <cell r="W273">
            <v>212155214.09999999</v>
          </cell>
          <cell r="X273">
            <v>212155214.09999999</v>
          </cell>
          <cell r="Y273">
            <v>212155214.09999999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94006482</v>
          </cell>
          <cell r="V274">
            <v>58573581</v>
          </cell>
          <cell r="W274">
            <v>58573581</v>
          </cell>
          <cell r="X274">
            <v>58573581</v>
          </cell>
          <cell r="Y274">
            <v>58018838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383298015</v>
          </cell>
          <cell r="V275">
            <v>269873772.54000002</v>
          </cell>
          <cell r="W275">
            <v>269873772.54000002</v>
          </cell>
          <cell r="X275">
            <v>269873772.54000002</v>
          </cell>
          <cell r="Y275">
            <v>265944186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800246582</v>
          </cell>
          <cell r="V276">
            <v>800246582</v>
          </cell>
          <cell r="W276">
            <v>800246582</v>
          </cell>
          <cell r="X276">
            <v>800246582</v>
          </cell>
          <cell r="Y276">
            <v>669383488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186101055</v>
          </cell>
          <cell r="V277">
            <v>156382205</v>
          </cell>
          <cell r="W277">
            <v>156382205</v>
          </cell>
          <cell r="X277">
            <v>156382205</v>
          </cell>
          <cell r="Y277">
            <v>50707147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388987776</v>
          </cell>
          <cell r="V278">
            <v>388987776</v>
          </cell>
          <cell r="W278">
            <v>388987776</v>
          </cell>
          <cell r="X278">
            <v>388987776</v>
          </cell>
          <cell r="Y278">
            <v>388987776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116111399</v>
          </cell>
          <cell r="V279">
            <v>55320624.649999999</v>
          </cell>
          <cell r="W279">
            <v>55320624.649999999</v>
          </cell>
          <cell r="X279">
            <v>55320624.649999999</v>
          </cell>
          <cell r="Y279">
            <v>0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973812324</v>
          </cell>
          <cell r="V280">
            <v>973208705</v>
          </cell>
          <cell r="W280">
            <v>973208705</v>
          </cell>
          <cell r="X280">
            <v>973208705</v>
          </cell>
          <cell r="Y280">
            <v>754264114.64999998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280110809</v>
          </cell>
          <cell r="V282">
            <v>278195944</v>
          </cell>
          <cell r="W282">
            <v>278195944</v>
          </cell>
          <cell r="X282">
            <v>278195944</v>
          </cell>
          <cell r="Y282">
            <v>278195944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670154505</v>
          </cell>
          <cell r="V283">
            <v>633039162</v>
          </cell>
          <cell r="W283">
            <v>633039162</v>
          </cell>
          <cell r="X283">
            <v>633039162</v>
          </cell>
          <cell r="Y283">
            <v>633039162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645242464</v>
          </cell>
          <cell r="V284">
            <v>633288774</v>
          </cell>
          <cell r="W284">
            <v>633288774</v>
          </cell>
          <cell r="X284">
            <v>633288774</v>
          </cell>
          <cell r="Y284">
            <v>496592944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463874996</v>
          </cell>
          <cell r="V286">
            <v>457254184</v>
          </cell>
          <cell r="W286">
            <v>457254184</v>
          </cell>
          <cell r="X286">
            <v>457254184</v>
          </cell>
          <cell r="Y286">
            <v>457254184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8293641</v>
          </cell>
          <cell r="V287">
            <v>5616858</v>
          </cell>
          <cell r="W287">
            <v>5616858</v>
          </cell>
          <cell r="X287">
            <v>5616858</v>
          </cell>
          <cell r="Y287">
            <v>5182138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177224312</v>
          </cell>
          <cell r="V288">
            <v>170766558</v>
          </cell>
          <cell r="W288">
            <v>170766558</v>
          </cell>
          <cell r="X288">
            <v>170766558</v>
          </cell>
          <cell r="Y288">
            <v>170766558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2035888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147272832</v>
          </cell>
          <cell r="V291">
            <v>107072238</v>
          </cell>
          <cell r="W291">
            <v>107072238</v>
          </cell>
          <cell r="X291">
            <v>107072238</v>
          </cell>
          <cell r="Y291">
            <v>93217184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42194170</v>
          </cell>
          <cell r="V292">
            <v>843676</v>
          </cell>
          <cell r="W292">
            <v>843676</v>
          </cell>
          <cell r="X292">
            <v>843676</v>
          </cell>
          <cell r="Y292">
            <v>843676</v>
          </cell>
        </row>
        <row r="293">
          <cell r="C293">
            <v>11101</v>
          </cell>
          <cell r="E293">
            <v>21</v>
          </cell>
          <cell r="G293">
            <v>1</v>
          </cell>
          <cell r="U293">
            <v>118508314</v>
          </cell>
          <cell r="V293">
            <v>9180679</v>
          </cell>
          <cell r="W293">
            <v>9180679</v>
          </cell>
          <cell r="X293">
            <v>9180679</v>
          </cell>
          <cell r="Y293">
            <v>7584082</v>
          </cell>
        </row>
        <row r="294">
          <cell r="C294">
            <v>11101</v>
          </cell>
          <cell r="E294">
            <v>21</v>
          </cell>
          <cell r="G294">
            <v>1</v>
          </cell>
          <cell r="U294">
            <v>6197854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21</v>
          </cell>
          <cell r="G295">
            <v>1</v>
          </cell>
          <cell r="U295">
            <v>12395708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21</v>
          </cell>
          <cell r="G296">
            <v>1</v>
          </cell>
          <cell r="U296">
            <v>8677673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316664000</v>
          </cell>
          <cell r="V306">
            <v>313169000</v>
          </cell>
          <cell r="W306">
            <v>313169000</v>
          </cell>
          <cell r="X306">
            <v>43669000</v>
          </cell>
          <cell r="Y306">
            <v>11505000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83336000</v>
          </cell>
          <cell r="V311">
            <v>83336000</v>
          </cell>
          <cell r="W311">
            <v>83336000</v>
          </cell>
          <cell r="X311">
            <v>25000000</v>
          </cell>
          <cell r="Y311">
            <v>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3493675</v>
          </cell>
          <cell r="V316">
            <v>3137800</v>
          </cell>
          <cell r="W316">
            <v>3137800</v>
          </cell>
          <cell r="X316">
            <v>3137800</v>
          </cell>
          <cell r="Y316">
            <v>3137800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2474684</v>
          </cell>
          <cell r="V317">
            <v>2222500</v>
          </cell>
          <cell r="W317">
            <v>2222500</v>
          </cell>
          <cell r="X317">
            <v>2222500</v>
          </cell>
          <cell r="Y317">
            <v>2222500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3110358</v>
          </cell>
          <cell r="V318">
            <v>3110358</v>
          </cell>
          <cell r="W318">
            <v>3110358</v>
          </cell>
          <cell r="X318">
            <v>0</v>
          </cell>
          <cell r="Y318">
            <v>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1309629</v>
          </cell>
          <cell r="V319">
            <v>1111400</v>
          </cell>
          <cell r="W319">
            <v>1111400</v>
          </cell>
          <cell r="X319">
            <v>1111400</v>
          </cell>
          <cell r="Y319">
            <v>1111400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144421</v>
          </cell>
          <cell r="V320">
            <v>136500</v>
          </cell>
          <cell r="W320">
            <v>136500</v>
          </cell>
          <cell r="X320">
            <v>136500</v>
          </cell>
          <cell r="Y320">
            <v>136500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982221</v>
          </cell>
          <cell r="V321">
            <v>834100</v>
          </cell>
          <cell r="W321">
            <v>834100</v>
          </cell>
          <cell r="X321">
            <v>834100</v>
          </cell>
          <cell r="Y321">
            <v>834100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163701</v>
          </cell>
          <cell r="V322">
            <v>139200</v>
          </cell>
          <cell r="W322">
            <v>139200</v>
          </cell>
          <cell r="X322">
            <v>139200</v>
          </cell>
          <cell r="Y322">
            <v>139200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163701</v>
          </cell>
          <cell r="V323">
            <v>139200</v>
          </cell>
          <cell r="W323">
            <v>139200</v>
          </cell>
          <cell r="X323">
            <v>139200</v>
          </cell>
          <cell r="Y323">
            <v>139200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327405</v>
          </cell>
          <cell r="V324">
            <v>278200</v>
          </cell>
          <cell r="W324">
            <v>278200</v>
          </cell>
          <cell r="X324">
            <v>278200</v>
          </cell>
          <cell r="Y324">
            <v>278200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70189524</v>
          </cell>
          <cell r="V325">
            <v>70189524</v>
          </cell>
          <cell r="W325">
            <v>70189524</v>
          </cell>
          <cell r="X325">
            <v>70189524</v>
          </cell>
          <cell r="Y325">
            <v>70189524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408353941</v>
          </cell>
          <cell r="V326">
            <v>188319793</v>
          </cell>
          <cell r="W326">
            <v>188319793</v>
          </cell>
          <cell r="X326">
            <v>188319793</v>
          </cell>
          <cell r="Y326">
            <v>142250043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26315935</v>
          </cell>
          <cell r="V327">
            <v>26138011</v>
          </cell>
          <cell r="W327">
            <v>26138011</v>
          </cell>
          <cell r="X327">
            <v>26138011</v>
          </cell>
          <cell r="Y327">
            <v>26138011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1404644</v>
          </cell>
          <cell r="V328">
            <v>1361731</v>
          </cell>
          <cell r="W328">
            <v>1361731</v>
          </cell>
          <cell r="X328">
            <v>1361731</v>
          </cell>
          <cell r="Y328">
            <v>1361731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2208560</v>
          </cell>
          <cell r="V329">
            <v>2189400</v>
          </cell>
          <cell r="W329">
            <v>2189400</v>
          </cell>
          <cell r="X329">
            <v>2168113</v>
          </cell>
          <cell r="Y329">
            <v>2168113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1012554</v>
          </cell>
          <cell r="V330">
            <v>1012554</v>
          </cell>
          <cell r="W330">
            <v>1012554</v>
          </cell>
          <cell r="X330">
            <v>515229</v>
          </cell>
          <cell r="Y330">
            <v>515229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1023949</v>
          </cell>
          <cell r="V331">
            <v>804721</v>
          </cell>
          <cell r="W331">
            <v>804721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1774084</v>
          </cell>
          <cell r="V332">
            <v>1446668</v>
          </cell>
          <cell r="W332">
            <v>1446668</v>
          </cell>
          <cell r="X332">
            <v>0</v>
          </cell>
          <cell r="Y332">
            <v>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146198</v>
          </cell>
          <cell r="V333">
            <v>116968</v>
          </cell>
          <cell r="W333">
            <v>116968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2591214</v>
          </cell>
          <cell r="V334">
            <v>2513654</v>
          </cell>
          <cell r="W334">
            <v>2513654</v>
          </cell>
          <cell r="X334">
            <v>2513654</v>
          </cell>
          <cell r="Y334">
            <v>2513654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1209602</v>
          </cell>
          <cell r="V335">
            <v>986364</v>
          </cell>
          <cell r="W335">
            <v>986364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2100000</v>
          </cell>
          <cell r="V336">
            <v>2070600</v>
          </cell>
          <cell r="W336">
            <v>2070600</v>
          </cell>
          <cell r="X336">
            <v>2070600</v>
          </cell>
          <cell r="Y336">
            <v>2070600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38000000</v>
          </cell>
          <cell r="V337">
            <v>36000000</v>
          </cell>
          <cell r="W337">
            <v>36000000</v>
          </cell>
          <cell r="X337">
            <v>36000000</v>
          </cell>
          <cell r="Y337">
            <v>12089286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31500000</v>
          </cell>
          <cell r="V338">
            <v>31500000</v>
          </cell>
          <cell r="W338">
            <v>31500000</v>
          </cell>
          <cell r="X338">
            <v>31500000</v>
          </cell>
          <cell r="Y338">
            <v>31500000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50000000</v>
          </cell>
          <cell r="V348">
            <v>38665170</v>
          </cell>
          <cell r="W348">
            <v>38665170</v>
          </cell>
          <cell r="X348">
            <v>38665170</v>
          </cell>
          <cell r="Y348">
            <v>38665170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63000000</v>
          </cell>
          <cell r="V349">
            <v>63000000</v>
          </cell>
          <cell r="W349">
            <v>63000000</v>
          </cell>
          <cell r="X349">
            <v>63000000</v>
          </cell>
          <cell r="Y349">
            <v>63000000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363500000</v>
          </cell>
          <cell r="V350">
            <v>301307435</v>
          </cell>
          <cell r="W350">
            <v>301307435</v>
          </cell>
          <cell r="X350">
            <v>301307435</v>
          </cell>
          <cell r="Y350">
            <v>301307435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90000000</v>
          </cell>
          <cell r="V351">
            <v>90000000</v>
          </cell>
          <cell r="W351">
            <v>90000000</v>
          </cell>
          <cell r="X351">
            <v>90000000</v>
          </cell>
          <cell r="Y351">
            <v>50000000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211500000</v>
          </cell>
          <cell r="V352">
            <v>120710000</v>
          </cell>
          <cell r="W352">
            <v>120710000</v>
          </cell>
          <cell r="X352">
            <v>120710000</v>
          </cell>
          <cell r="Y352">
            <v>120710000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22000000</v>
          </cell>
          <cell r="V356">
            <v>19500000</v>
          </cell>
          <cell r="W356">
            <v>19500000</v>
          </cell>
          <cell r="X356">
            <v>19500000</v>
          </cell>
          <cell r="Y356">
            <v>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13500000</v>
          </cell>
          <cell r="V361">
            <v>13500000</v>
          </cell>
          <cell r="W361">
            <v>13500000</v>
          </cell>
          <cell r="X361">
            <v>13500000</v>
          </cell>
          <cell r="Y361">
            <v>13500000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8794352</v>
          </cell>
          <cell r="V362">
            <v>6654500</v>
          </cell>
          <cell r="W362">
            <v>6654500</v>
          </cell>
          <cell r="X362">
            <v>6654500</v>
          </cell>
          <cell r="Y362">
            <v>6654500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6229332</v>
          </cell>
          <cell r="V363">
            <v>4713500</v>
          </cell>
          <cell r="W363">
            <v>4713500</v>
          </cell>
          <cell r="X363">
            <v>4713500</v>
          </cell>
          <cell r="Y363">
            <v>4713500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6895724</v>
          </cell>
          <cell r="V364">
            <v>5990600</v>
          </cell>
          <cell r="W364">
            <v>5990600</v>
          </cell>
          <cell r="X364">
            <v>2622064</v>
          </cell>
          <cell r="Y364">
            <v>2622064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3160688</v>
          </cell>
          <cell r="V365">
            <v>2365500</v>
          </cell>
          <cell r="W365">
            <v>2365500</v>
          </cell>
          <cell r="X365">
            <v>2365500</v>
          </cell>
          <cell r="Y365">
            <v>2365500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360390</v>
          </cell>
          <cell r="V366">
            <v>289600</v>
          </cell>
          <cell r="W366">
            <v>289600</v>
          </cell>
          <cell r="X366">
            <v>289600</v>
          </cell>
          <cell r="Y366">
            <v>289600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2370516</v>
          </cell>
          <cell r="V367">
            <v>1775300</v>
          </cell>
          <cell r="W367">
            <v>1775300</v>
          </cell>
          <cell r="X367">
            <v>1775300</v>
          </cell>
          <cell r="Y367">
            <v>1775300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395086</v>
          </cell>
          <cell r="V368">
            <v>296200</v>
          </cell>
          <cell r="W368">
            <v>296200</v>
          </cell>
          <cell r="X368">
            <v>296200</v>
          </cell>
          <cell r="Y368">
            <v>296200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395086</v>
          </cell>
          <cell r="V369">
            <v>296200</v>
          </cell>
          <cell r="W369">
            <v>296200</v>
          </cell>
          <cell r="X369">
            <v>296200</v>
          </cell>
          <cell r="Y369">
            <v>296200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790172</v>
          </cell>
          <cell r="V370">
            <v>592000</v>
          </cell>
          <cell r="W370">
            <v>592000</v>
          </cell>
          <cell r="X370">
            <v>592000</v>
          </cell>
          <cell r="Y370">
            <v>592000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8586000</v>
          </cell>
          <cell r="V371">
            <v>8586000</v>
          </cell>
          <cell r="W371">
            <v>8586000</v>
          </cell>
          <cell r="X371">
            <v>8586000</v>
          </cell>
          <cell r="Y371">
            <v>8586000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32275258</v>
          </cell>
          <cell r="V372">
            <v>20264000</v>
          </cell>
          <cell r="W372">
            <v>20264000</v>
          </cell>
          <cell r="X372">
            <v>20264000</v>
          </cell>
          <cell r="Y372">
            <v>20264000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234563038</v>
          </cell>
          <cell r="V373">
            <v>152125395</v>
          </cell>
          <cell r="W373">
            <v>152125395</v>
          </cell>
          <cell r="X373">
            <v>152125395</v>
          </cell>
          <cell r="Y373">
            <v>68789395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67083664</v>
          </cell>
          <cell r="V374">
            <v>54703985</v>
          </cell>
          <cell r="W374">
            <v>54703985</v>
          </cell>
          <cell r="X374">
            <v>54703985</v>
          </cell>
          <cell r="Y374">
            <v>54703985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2835914</v>
          </cell>
          <cell r="V375">
            <v>1996731</v>
          </cell>
          <cell r="W375">
            <v>1996731</v>
          </cell>
          <cell r="X375">
            <v>1501507</v>
          </cell>
          <cell r="Y375">
            <v>1501507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1956606</v>
          </cell>
          <cell r="V376">
            <v>1380966</v>
          </cell>
          <cell r="W376">
            <v>1380966</v>
          </cell>
          <cell r="X376">
            <v>745780</v>
          </cell>
          <cell r="Y376">
            <v>745780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372688</v>
          </cell>
          <cell r="V377">
            <v>263040</v>
          </cell>
          <cell r="W377">
            <v>263040</v>
          </cell>
          <cell r="X377">
            <v>142053</v>
          </cell>
          <cell r="Y377">
            <v>142053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5910620</v>
          </cell>
          <cell r="V378">
            <v>4786715</v>
          </cell>
          <cell r="W378">
            <v>4786715</v>
          </cell>
          <cell r="X378">
            <v>4786715</v>
          </cell>
          <cell r="Y378">
            <v>4786715</v>
          </cell>
        </row>
        <row r="379">
          <cell r="C379">
            <v>11101</v>
          </cell>
          <cell r="E379">
            <v>22</v>
          </cell>
          <cell r="G379">
            <v>3</v>
          </cell>
          <cell r="U379">
            <v>2894998</v>
          </cell>
          <cell r="V379">
            <v>2031369</v>
          </cell>
          <cell r="W379">
            <v>2031369</v>
          </cell>
          <cell r="X379">
            <v>1065399</v>
          </cell>
          <cell r="Y379">
            <v>1065399</v>
          </cell>
        </row>
        <row r="380">
          <cell r="C380">
            <v>11101</v>
          </cell>
          <cell r="E380">
            <v>22</v>
          </cell>
          <cell r="G380">
            <v>3</v>
          </cell>
          <cell r="U380">
            <v>52800000</v>
          </cell>
          <cell r="V380">
            <v>46876623</v>
          </cell>
          <cell r="W380">
            <v>46876623</v>
          </cell>
          <cell r="X380">
            <v>46876623</v>
          </cell>
          <cell r="Y380">
            <v>0</v>
          </cell>
        </row>
        <row r="381">
          <cell r="C381">
            <v>11101</v>
          </cell>
          <cell r="E381">
            <v>22</v>
          </cell>
          <cell r="G381">
            <v>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22</v>
          </cell>
          <cell r="G382">
            <v>3</v>
          </cell>
          <cell r="U382">
            <v>16000000</v>
          </cell>
          <cell r="V382">
            <v>2736352</v>
          </cell>
          <cell r="W382">
            <v>2736352</v>
          </cell>
          <cell r="X382">
            <v>2736352</v>
          </cell>
          <cell r="Y382">
            <v>0</v>
          </cell>
        </row>
        <row r="383">
          <cell r="C383">
            <v>11101</v>
          </cell>
          <cell r="E383">
            <v>22</v>
          </cell>
          <cell r="G383">
            <v>3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22</v>
          </cell>
          <cell r="G384">
            <v>3</v>
          </cell>
          <cell r="U384">
            <v>4245996</v>
          </cell>
          <cell r="V384">
            <v>2979341</v>
          </cell>
          <cell r="W384">
            <v>2979341</v>
          </cell>
          <cell r="X384">
            <v>1309404</v>
          </cell>
          <cell r="Y384">
            <v>1309404</v>
          </cell>
        </row>
        <row r="385">
          <cell r="C385">
            <v>11101</v>
          </cell>
          <cell r="E385">
            <v>22</v>
          </cell>
          <cell r="G385">
            <v>3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</row>
        <row r="386">
          <cell r="C386">
            <v>11101</v>
          </cell>
          <cell r="E386">
            <v>22</v>
          </cell>
          <cell r="G386">
            <v>3</v>
          </cell>
          <cell r="U386">
            <v>41083872</v>
          </cell>
          <cell r="V386">
            <v>41083872</v>
          </cell>
          <cell r="W386">
            <v>41083872</v>
          </cell>
          <cell r="X386">
            <v>41083872</v>
          </cell>
          <cell r="Y386">
            <v>41083872</v>
          </cell>
        </row>
        <row r="387">
          <cell r="C387">
            <v>11101</v>
          </cell>
          <cell r="E387">
            <v>22</v>
          </cell>
          <cell r="G387">
            <v>1</v>
          </cell>
          <cell r="U387">
            <v>2104604</v>
          </cell>
          <cell r="V387">
            <v>197950</v>
          </cell>
          <cell r="W387">
            <v>197950</v>
          </cell>
          <cell r="X387">
            <v>197950</v>
          </cell>
          <cell r="Y387">
            <v>197950</v>
          </cell>
        </row>
        <row r="388">
          <cell r="C388">
            <v>11101</v>
          </cell>
          <cell r="E388">
            <v>23</v>
          </cell>
          <cell r="G388">
            <v>3</v>
          </cell>
          <cell r="U388">
            <v>197325832</v>
          </cell>
          <cell r="V388">
            <v>152320337</v>
          </cell>
          <cell r="W388">
            <v>152320337</v>
          </cell>
          <cell r="X388">
            <v>152320337</v>
          </cell>
          <cell r="Y388">
            <v>102325832</v>
          </cell>
        </row>
        <row r="389">
          <cell r="C389">
            <v>11101</v>
          </cell>
          <cell r="E389">
            <v>23</v>
          </cell>
          <cell r="G389">
            <v>3</v>
          </cell>
          <cell r="U389">
            <v>128000000</v>
          </cell>
          <cell r="V389">
            <v>128000000</v>
          </cell>
          <cell r="W389">
            <v>128000000</v>
          </cell>
          <cell r="X389">
            <v>128000000</v>
          </cell>
          <cell r="Y389">
            <v>128000000</v>
          </cell>
        </row>
        <row r="390">
          <cell r="C390">
            <v>11101</v>
          </cell>
          <cell r="E390">
            <v>23</v>
          </cell>
          <cell r="G390">
            <v>3</v>
          </cell>
          <cell r="U390">
            <v>178000000</v>
          </cell>
          <cell r="V390">
            <v>166731099</v>
          </cell>
          <cell r="W390">
            <v>166731099</v>
          </cell>
          <cell r="X390">
            <v>58266667</v>
          </cell>
          <cell r="Y390">
            <v>58266667</v>
          </cell>
        </row>
        <row r="391">
          <cell r="C391">
            <v>11101</v>
          </cell>
          <cell r="E391">
            <v>23</v>
          </cell>
          <cell r="G391">
            <v>1</v>
          </cell>
          <cell r="U391">
            <v>41246720</v>
          </cell>
          <cell r="V391">
            <v>4800000</v>
          </cell>
          <cell r="W391">
            <v>4800000</v>
          </cell>
          <cell r="X391">
            <v>4800000</v>
          </cell>
          <cell r="Y391">
            <v>0</v>
          </cell>
        </row>
        <row r="392">
          <cell r="C392">
            <v>11101</v>
          </cell>
          <cell r="E392">
            <v>23</v>
          </cell>
          <cell r="G392">
            <v>1</v>
          </cell>
          <cell r="U392">
            <v>2104604</v>
          </cell>
          <cell r="V392">
            <v>1762355</v>
          </cell>
          <cell r="W392">
            <v>1762355</v>
          </cell>
          <cell r="X392">
            <v>1762355</v>
          </cell>
          <cell r="Y392">
            <v>1762355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16000000</v>
          </cell>
          <cell r="V393">
            <v>12990166</v>
          </cell>
          <cell r="W393">
            <v>12990166</v>
          </cell>
          <cell r="X393">
            <v>12990166</v>
          </cell>
          <cell r="Y393">
            <v>11000000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42625625</v>
          </cell>
          <cell r="V394">
            <v>41500000</v>
          </cell>
          <cell r="W394">
            <v>41500000</v>
          </cell>
          <cell r="X394">
            <v>41500000</v>
          </cell>
          <cell r="Y394">
            <v>10500000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30000000</v>
          </cell>
          <cell r="V395">
            <v>20166300</v>
          </cell>
          <cell r="W395">
            <v>20166300</v>
          </cell>
          <cell r="X395">
            <v>20166300</v>
          </cell>
          <cell r="Y395">
            <v>20166300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285000000</v>
          </cell>
          <cell r="V396">
            <v>238599013</v>
          </cell>
          <cell r="W396">
            <v>238599013</v>
          </cell>
          <cell r="X396">
            <v>236803511</v>
          </cell>
          <cell r="Y396">
            <v>219386825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21374375</v>
          </cell>
          <cell r="V397">
            <v>11296172</v>
          </cell>
          <cell r="W397">
            <v>11296172</v>
          </cell>
          <cell r="X397">
            <v>11296172</v>
          </cell>
          <cell r="Y397">
            <v>5000000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60000000</v>
          </cell>
          <cell r="V398">
            <v>50296735</v>
          </cell>
          <cell r="W398">
            <v>50296735</v>
          </cell>
          <cell r="X398">
            <v>50296735</v>
          </cell>
          <cell r="Y398">
            <v>45405910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10000000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6882536</v>
          </cell>
          <cell r="V400">
            <v>6882536</v>
          </cell>
          <cell r="W400">
            <v>6882536</v>
          </cell>
          <cell r="X400">
            <v>6882536</v>
          </cell>
          <cell r="Y400">
            <v>6882536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4875130</v>
          </cell>
          <cell r="V401">
            <v>4875130</v>
          </cell>
          <cell r="W401">
            <v>4875130</v>
          </cell>
          <cell r="X401">
            <v>4875130</v>
          </cell>
          <cell r="Y401">
            <v>4875130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5426652</v>
          </cell>
          <cell r="V402">
            <v>5314219</v>
          </cell>
          <cell r="W402">
            <v>5314219</v>
          </cell>
          <cell r="X402">
            <v>2506155</v>
          </cell>
          <cell r="Y402">
            <v>2506155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2473581</v>
          </cell>
          <cell r="V403">
            <v>2473581</v>
          </cell>
          <cell r="W403">
            <v>2473581</v>
          </cell>
          <cell r="X403">
            <v>2473581</v>
          </cell>
          <cell r="Y403">
            <v>2473581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282044</v>
          </cell>
          <cell r="V404">
            <v>282044</v>
          </cell>
          <cell r="W404">
            <v>282044</v>
          </cell>
          <cell r="X404">
            <v>282044</v>
          </cell>
          <cell r="Y404">
            <v>282044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1855186</v>
          </cell>
          <cell r="V405">
            <v>1855186</v>
          </cell>
          <cell r="W405">
            <v>1855186</v>
          </cell>
          <cell r="X405">
            <v>1855186</v>
          </cell>
          <cell r="Y405">
            <v>1855186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309198</v>
          </cell>
          <cell r="V406">
            <v>309198</v>
          </cell>
          <cell r="W406">
            <v>309198</v>
          </cell>
          <cell r="X406">
            <v>309198</v>
          </cell>
          <cell r="Y406">
            <v>309198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309198</v>
          </cell>
          <cell r="V407">
            <v>309198</v>
          </cell>
          <cell r="W407">
            <v>309198</v>
          </cell>
          <cell r="X407">
            <v>309198</v>
          </cell>
          <cell r="Y407">
            <v>309198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618395</v>
          </cell>
          <cell r="V408">
            <v>618395</v>
          </cell>
          <cell r="W408">
            <v>618395</v>
          </cell>
          <cell r="X408">
            <v>618395</v>
          </cell>
          <cell r="Y408">
            <v>618395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52500258</v>
          </cell>
          <cell r="V410">
            <v>52500258</v>
          </cell>
          <cell r="W410">
            <v>52500258</v>
          </cell>
          <cell r="X410">
            <v>52500258</v>
          </cell>
          <cell r="Y410">
            <v>52500258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2219412</v>
          </cell>
          <cell r="V411">
            <v>2219412</v>
          </cell>
          <cell r="W411">
            <v>2219412</v>
          </cell>
          <cell r="X411">
            <v>2082188</v>
          </cell>
          <cell r="Y411">
            <v>2082188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3322953</v>
          </cell>
          <cell r="V412">
            <v>3322953</v>
          </cell>
          <cell r="W412">
            <v>3322953</v>
          </cell>
          <cell r="X412">
            <v>1309258</v>
          </cell>
          <cell r="Y412">
            <v>1309258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291668</v>
          </cell>
          <cell r="V413">
            <v>291668</v>
          </cell>
          <cell r="W413">
            <v>291668</v>
          </cell>
          <cell r="X413">
            <v>248814</v>
          </cell>
          <cell r="Y413">
            <v>248814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104000000</v>
          </cell>
          <cell r="V415">
            <v>97886675</v>
          </cell>
          <cell r="W415">
            <v>97886675</v>
          </cell>
          <cell r="X415">
            <v>97886675</v>
          </cell>
          <cell r="Y415">
            <v>97886675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1531257</v>
          </cell>
          <cell r="V416">
            <v>1531257</v>
          </cell>
          <cell r="W416">
            <v>1531257</v>
          </cell>
          <cell r="X416">
            <v>717423</v>
          </cell>
          <cell r="Y416">
            <v>717423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4625701</v>
          </cell>
          <cell r="V417">
            <v>2071209</v>
          </cell>
          <cell r="W417">
            <v>2071209</v>
          </cell>
          <cell r="X417">
            <v>2071209</v>
          </cell>
          <cell r="Y417">
            <v>2071209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2265650</v>
          </cell>
          <cell r="V418">
            <v>2265650</v>
          </cell>
          <cell r="W418">
            <v>2265650</v>
          </cell>
          <cell r="X418">
            <v>1024890</v>
          </cell>
          <cell r="Y418">
            <v>1024890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18781743</v>
          </cell>
          <cell r="V419">
            <v>15487692</v>
          </cell>
          <cell r="W419">
            <v>15487692</v>
          </cell>
          <cell r="X419">
            <v>15487692</v>
          </cell>
          <cell r="Y419">
            <v>15487692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13327640</v>
          </cell>
          <cell r="V420">
            <v>10873203</v>
          </cell>
          <cell r="W420">
            <v>10873203</v>
          </cell>
          <cell r="X420">
            <v>10873203</v>
          </cell>
          <cell r="Y420">
            <v>10873203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15704330</v>
          </cell>
          <cell r="V421">
            <v>15168186</v>
          </cell>
          <cell r="W421">
            <v>15168186</v>
          </cell>
          <cell r="X421">
            <v>1341671</v>
          </cell>
          <cell r="Y421">
            <v>1341671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6855199</v>
          </cell>
          <cell r="V422">
            <v>5657751</v>
          </cell>
          <cell r="W422">
            <v>5657751</v>
          </cell>
          <cell r="X422">
            <v>5657751</v>
          </cell>
          <cell r="Y422">
            <v>5657751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787218</v>
          </cell>
          <cell r="V423">
            <v>635925</v>
          </cell>
          <cell r="W423">
            <v>635925</v>
          </cell>
          <cell r="X423">
            <v>635925</v>
          </cell>
          <cell r="Y423">
            <v>635925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5141400</v>
          </cell>
          <cell r="V424">
            <v>4243314</v>
          </cell>
          <cell r="W424">
            <v>4243314</v>
          </cell>
          <cell r="X424">
            <v>4243314</v>
          </cell>
          <cell r="Y424">
            <v>4243314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1157619</v>
          </cell>
          <cell r="V425">
            <v>707218</v>
          </cell>
          <cell r="W425">
            <v>707218</v>
          </cell>
          <cell r="X425">
            <v>707218</v>
          </cell>
          <cell r="Y425">
            <v>707218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1157619</v>
          </cell>
          <cell r="V426">
            <v>707218</v>
          </cell>
          <cell r="W426">
            <v>707218</v>
          </cell>
          <cell r="X426">
            <v>707218</v>
          </cell>
          <cell r="Y426">
            <v>707218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1707106</v>
          </cell>
          <cell r="V427">
            <v>1414438</v>
          </cell>
          <cell r="W427">
            <v>1414438</v>
          </cell>
          <cell r="X427">
            <v>1414438</v>
          </cell>
          <cell r="Y427">
            <v>1414438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187520000</v>
          </cell>
          <cell r="V428">
            <v>178306665</v>
          </cell>
          <cell r="W428">
            <v>178306665</v>
          </cell>
          <cell r="X428">
            <v>178306665</v>
          </cell>
          <cell r="Y428">
            <v>178306665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138000000</v>
          </cell>
          <cell r="V429">
            <v>66981630</v>
          </cell>
          <cell r="W429">
            <v>66981630</v>
          </cell>
          <cell r="X429">
            <v>66981630</v>
          </cell>
          <cell r="Y429">
            <v>46309080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2974702</v>
          </cell>
          <cell r="V430">
            <v>2554893</v>
          </cell>
          <cell r="W430">
            <v>2554893</v>
          </cell>
          <cell r="X430">
            <v>2554893</v>
          </cell>
          <cell r="Y430">
            <v>2554893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9723663</v>
          </cell>
          <cell r="V431">
            <v>7614282</v>
          </cell>
          <cell r="W431">
            <v>7614282</v>
          </cell>
          <cell r="X431">
            <v>702302</v>
          </cell>
          <cell r="Y431">
            <v>702302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799198</v>
          </cell>
          <cell r="V432">
            <v>655566</v>
          </cell>
          <cell r="W432">
            <v>655566</v>
          </cell>
          <cell r="X432">
            <v>63545</v>
          </cell>
          <cell r="Y432">
            <v>63545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6359932</v>
          </cell>
          <cell r="V433">
            <v>5191556</v>
          </cell>
          <cell r="W433">
            <v>5191556</v>
          </cell>
          <cell r="X433">
            <v>476584</v>
          </cell>
          <cell r="Y433">
            <v>476584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122446069</v>
          </cell>
          <cell r="V434">
            <v>119312269</v>
          </cell>
          <cell r="W434">
            <v>119312269</v>
          </cell>
          <cell r="X434">
            <v>119312269</v>
          </cell>
          <cell r="Y434">
            <v>119312269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1953446</v>
          </cell>
          <cell r="V435">
            <v>1641875</v>
          </cell>
          <cell r="W435">
            <v>1641875</v>
          </cell>
          <cell r="X435">
            <v>1641875</v>
          </cell>
          <cell r="Y435">
            <v>1641875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6270840</v>
          </cell>
          <cell r="V436">
            <v>5171253</v>
          </cell>
          <cell r="W436">
            <v>5171253</v>
          </cell>
          <cell r="X436">
            <v>3614926</v>
          </cell>
          <cell r="Y436">
            <v>3614926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4675135</v>
          </cell>
          <cell r="V437">
            <v>3822988</v>
          </cell>
          <cell r="W437">
            <v>3822988</v>
          </cell>
          <cell r="X437">
            <v>476584</v>
          </cell>
          <cell r="Y437">
            <v>476584</v>
          </cell>
        </row>
        <row r="438">
          <cell r="C438">
            <v>11101</v>
          </cell>
          <cell r="E438">
            <v>24</v>
          </cell>
          <cell r="G438">
            <v>3</v>
          </cell>
          <cell r="U438">
            <v>10263709</v>
          </cell>
          <cell r="V438">
            <v>10194868</v>
          </cell>
          <cell r="W438">
            <v>10194868</v>
          </cell>
          <cell r="X438">
            <v>10194868</v>
          </cell>
          <cell r="Y438">
            <v>10194868</v>
          </cell>
        </row>
        <row r="439">
          <cell r="C439">
            <v>11101</v>
          </cell>
          <cell r="E439">
            <v>24</v>
          </cell>
          <cell r="G439">
            <v>3</v>
          </cell>
          <cell r="U439">
            <v>20000000</v>
          </cell>
          <cell r="V439">
            <v>3189202</v>
          </cell>
          <cell r="W439">
            <v>3189202</v>
          </cell>
          <cell r="X439">
            <v>3189202</v>
          </cell>
          <cell r="Y439">
            <v>3189202</v>
          </cell>
        </row>
        <row r="440">
          <cell r="C440">
            <v>11101</v>
          </cell>
          <cell r="E440">
            <v>24</v>
          </cell>
          <cell r="G440">
            <v>3</v>
          </cell>
          <cell r="U440">
            <v>173124613</v>
          </cell>
          <cell r="V440">
            <v>111683499.16</v>
          </cell>
          <cell r="W440">
            <v>111683499.16</v>
          </cell>
          <cell r="X440">
            <v>111683499.16</v>
          </cell>
          <cell r="Y440">
            <v>111683499.16</v>
          </cell>
        </row>
        <row r="441">
          <cell r="C441">
            <v>11101</v>
          </cell>
          <cell r="E441">
            <v>24</v>
          </cell>
          <cell r="G441">
            <v>3</v>
          </cell>
          <cell r="U441">
            <v>29976156</v>
          </cell>
          <cell r="V441">
            <v>20516760</v>
          </cell>
          <cell r="W441">
            <v>20516760</v>
          </cell>
          <cell r="X441">
            <v>20516760</v>
          </cell>
          <cell r="Y441">
            <v>16194804</v>
          </cell>
        </row>
        <row r="442">
          <cell r="C442">
            <v>11101</v>
          </cell>
          <cell r="E442">
            <v>24</v>
          </cell>
          <cell r="G442">
            <v>3</v>
          </cell>
          <cell r="U442">
            <v>203754584</v>
          </cell>
          <cell r="V442">
            <v>166114354</v>
          </cell>
          <cell r="W442">
            <v>166114354</v>
          </cell>
          <cell r="X442">
            <v>166114354</v>
          </cell>
          <cell r="Y442">
            <v>165525304</v>
          </cell>
        </row>
        <row r="443">
          <cell r="C443">
            <v>11101</v>
          </cell>
          <cell r="E443">
            <v>24</v>
          </cell>
          <cell r="G443">
            <v>3</v>
          </cell>
          <cell r="U443">
            <v>30000000</v>
          </cell>
          <cell r="V443">
            <v>24126020</v>
          </cell>
          <cell r="W443">
            <v>24126020</v>
          </cell>
          <cell r="X443">
            <v>24126020</v>
          </cell>
          <cell r="Y443">
            <v>0</v>
          </cell>
        </row>
        <row r="444">
          <cell r="C444">
            <v>11101</v>
          </cell>
          <cell r="E444">
            <v>24</v>
          </cell>
          <cell r="G444">
            <v>3</v>
          </cell>
          <cell r="U444">
            <v>20000000</v>
          </cell>
          <cell r="V444">
            <v>15875008</v>
          </cell>
          <cell r="W444">
            <v>15875008</v>
          </cell>
          <cell r="X444">
            <v>15875008</v>
          </cell>
          <cell r="Y444">
            <v>15875008</v>
          </cell>
        </row>
        <row r="445">
          <cell r="C445">
            <v>11101</v>
          </cell>
          <cell r="E445">
            <v>24</v>
          </cell>
          <cell r="G445">
            <v>3</v>
          </cell>
          <cell r="U445">
            <v>63518524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</row>
        <row r="446">
          <cell r="C446">
            <v>11101</v>
          </cell>
          <cell r="E446">
            <v>24</v>
          </cell>
          <cell r="G446">
            <v>3</v>
          </cell>
          <cell r="U446">
            <v>216269260</v>
          </cell>
          <cell r="V446">
            <v>211168525</v>
          </cell>
          <cell r="W446">
            <v>211168525</v>
          </cell>
          <cell r="X446">
            <v>211168525</v>
          </cell>
          <cell r="Y446">
            <v>193571147</v>
          </cell>
        </row>
        <row r="447">
          <cell r="C447">
            <v>11101</v>
          </cell>
          <cell r="E447">
            <v>24</v>
          </cell>
          <cell r="G447">
            <v>1</v>
          </cell>
          <cell r="U447">
            <v>2104604</v>
          </cell>
          <cell r="V447">
            <v>1170160</v>
          </cell>
          <cell r="W447">
            <v>1170160</v>
          </cell>
          <cell r="X447">
            <v>1170160</v>
          </cell>
          <cell r="Y447">
            <v>1170160</v>
          </cell>
        </row>
        <row r="448">
          <cell r="C448">
            <v>11101</v>
          </cell>
          <cell r="E448">
            <v>25</v>
          </cell>
          <cell r="G448">
            <v>2</v>
          </cell>
          <cell r="U448">
            <v>255218705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</row>
        <row r="449">
          <cell r="C449">
            <v>11101</v>
          </cell>
          <cell r="E449">
            <v>25</v>
          </cell>
          <cell r="G449">
            <v>2</v>
          </cell>
          <cell r="U449">
            <v>4284225587</v>
          </cell>
          <cell r="V449">
            <v>1567858578.0799999</v>
          </cell>
          <cell r="W449">
            <v>1567858578.0799999</v>
          </cell>
          <cell r="X449">
            <v>1567858578.0799999</v>
          </cell>
          <cell r="Y449">
            <v>1567858578.0799999</v>
          </cell>
        </row>
        <row r="450">
          <cell r="C450">
            <v>11101</v>
          </cell>
          <cell r="E450">
            <v>25</v>
          </cell>
          <cell r="G450">
            <v>2</v>
          </cell>
          <cell r="U450">
            <v>1151724091</v>
          </cell>
          <cell r="V450">
            <v>1113086514</v>
          </cell>
          <cell r="W450">
            <v>1113086514</v>
          </cell>
          <cell r="X450">
            <v>1113086514</v>
          </cell>
          <cell r="Y450">
            <v>1113086514</v>
          </cell>
        </row>
        <row r="451">
          <cell r="C451">
            <v>11101</v>
          </cell>
          <cell r="E451">
            <v>25</v>
          </cell>
          <cell r="G451">
            <v>2</v>
          </cell>
          <cell r="U451">
            <v>530293764</v>
          </cell>
          <cell r="V451">
            <v>525792816.12</v>
          </cell>
          <cell r="W451">
            <v>525792816.12</v>
          </cell>
          <cell r="X451">
            <v>525792816.12</v>
          </cell>
          <cell r="Y451">
            <v>525792816.12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41069486</v>
          </cell>
          <cell r="V452">
            <v>27881895</v>
          </cell>
          <cell r="W452">
            <v>27881895</v>
          </cell>
          <cell r="X452">
            <v>27881895</v>
          </cell>
          <cell r="Y452">
            <v>27881895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30670478</v>
          </cell>
          <cell r="V455">
            <v>19781420</v>
          </cell>
          <cell r="W455">
            <v>19781420</v>
          </cell>
          <cell r="X455">
            <v>19781420</v>
          </cell>
          <cell r="Y455">
            <v>19781420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53915928</v>
          </cell>
          <cell r="V458">
            <v>52609056</v>
          </cell>
          <cell r="W458">
            <v>52609056</v>
          </cell>
          <cell r="X458">
            <v>921570</v>
          </cell>
          <cell r="Y458">
            <v>921570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14563560</v>
          </cell>
          <cell r="V461">
            <v>9393600</v>
          </cell>
          <cell r="W461">
            <v>9393600</v>
          </cell>
          <cell r="X461">
            <v>9393600</v>
          </cell>
          <cell r="Y461">
            <v>9393600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1947534</v>
          </cell>
          <cell r="V464">
            <v>1190025</v>
          </cell>
          <cell r="W464">
            <v>1190025</v>
          </cell>
          <cell r="X464">
            <v>1190025</v>
          </cell>
          <cell r="Y464">
            <v>1190025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10922665</v>
          </cell>
          <cell r="V467">
            <v>7049300</v>
          </cell>
          <cell r="W467">
            <v>7049300</v>
          </cell>
          <cell r="X467">
            <v>7049300</v>
          </cell>
          <cell r="Y467">
            <v>7049300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2038888</v>
          </cell>
          <cell r="V469">
            <v>1176600</v>
          </cell>
          <cell r="W469">
            <v>1176600</v>
          </cell>
          <cell r="X469">
            <v>1176600</v>
          </cell>
          <cell r="Y469">
            <v>1176600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2038888</v>
          </cell>
          <cell r="V472">
            <v>1176600</v>
          </cell>
          <cell r="W472">
            <v>1176600</v>
          </cell>
          <cell r="X472">
            <v>1176600</v>
          </cell>
          <cell r="Y472">
            <v>1176600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6155556</v>
          </cell>
          <cell r="V474">
            <v>2351900</v>
          </cell>
          <cell r="W474">
            <v>2351900</v>
          </cell>
          <cell r="X474">
            <v>2351900</v>
          </cell>
          <cell r="Y474">
            <v>2351900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14765519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44324944</v>
          </cell>
          <cell r="V477">
            <v>30940000</v>
          </cell>
          <cell r="W477">
            <v>30940000</v>
          </cell>
          <cell r="X477">
            <v>30940000</v>
          </cell>
          <cell r="Y477">
            <v>30940000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2662611095</v>
          </cell>
          <cell r="V479">
            <v>2240569292.1399999</v>
          </cell>
          <cell r="W479">
            <v>2240569292.1399999</v>
          </cell>
          <cell r="X479">
            <v>2240569292.1399999</v>
          </cell>
          <cell r="Y479">
            <v>1983877670.8499999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351495436</v>
          </cell>
          <cell r="V480">
            <v>156699999.66999999</v>
          </cell>
          <cell r="W480">
            <v>156699999.66999999</v>
          </cell>
          <cell r="X480">
            <v>156699999.66999999</v>
          </cell>
          <cell r="Y480">
            <v>151199999.66999999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896904088</v>
          </cell>
          <cell r="V481">
            <v>703879158</v>
          </cell>
          <cell r="W481">
            <v>703879158</v>
          </cell>
          <cell r="X481">
            <v>703879158</v>
          </cell>
          <cell r="Y481">
            <v>637859005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312450044</v>
          </cell>
          <cell r="V482">
            <v>226196616</v>
          </cell>
          <cell r="W482">
            <v>226196616</v>
          </cell>
          <cell r="X482">
            <v>226196616</v>
          </cell>
          <cell r="Y482">
            <v>226196616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3283748</v>
          </cell>
          <cell r="V485">
            <v>2460361</v>
          </cell>
          <cell r="W485">
            <v>2460361</v>
          </cell>
          <cell r="X485">
            <v>2460361</v>
          </cell>
          <cell r="Y485">
            <v>2460361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6109784</v>
          </cell>
          <cell r="V487">
            <v>3885825</v>
          </cell>
          <cell r="W487">
            <v>3885825</v>
          </cell>
          <cell r="X487">
            <v>3885825</v>
          </cell>
          <cell r="Y487">
            <v>3885825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11520807</v>
          </cell>
          <cell r="V490">
            <v>10972087</v>
          </cell>
          <cell r="W490">
            <v>10972087</v>
          </cell>
          <cell r="X490">
            <v>4132396</v>
          </cell>
          <cell r="Y490">
            <v>4132396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8187487</v>
          </cell>
          <cell r="V493">
            <v>7807509</v>
          </cell>
          <cell r="W493">
            <v>7807509</v>
          </cell>
          <cell r="X493">
            <v>370437</v>
          </cell>
          <cell r="Y493">
            <v>370437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17083706</v>
          </cell>
          <cell r="V495">
            <v>16266435</v>
          </cell>
          <cell r="W495">
            <v>16266435</v>
          </cell>
          <cell r="X495">
            <v>247470</v>
          </cell>
          <cell r="Y495">
            <v>247470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1477912</v>
          </cell>
          <cell r="V497">
            <v>1405536</v>
          </cell>
          <cell r="W497">
            <v>1405536</v>
          </cell>
          <cell r="X497">
            <v>49392</v>
          </cell>
          <cell r="Y497">
            <v>49392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43466688</v>
          </cell>
          <cell r="V499">
            <v>14146397</v>
          </cell>
          <cell r="W499">
            <v>14146397</v>
          </cell>
          <cell r="X499">
            <v>14146397</v>
          </cell>
          <cell r="Y499">
            <v>14146397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11647978</v>
          </cell>
          <cell r="V502">
            <v>11090748</v>
          </cell>
          <cell r="W502">
            <v>11090748</v>
          </cell>
          <cell r="X502">
            <v>4292729</v>
          </cell>
          <cell r="Y502">
            <v>4292729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3</v>
          </cell>
          <cell r="U505">
            <v>109608958</v>
          </cell>
          <cell r="V505">
            <v>103404982</v>
          </cell>
          <cell r="W505">
            <v>103404982</v>
          </cell>
          <cell r="X505">
            <v>103404982</v>
          </cell>
          <cell r="Y505">
            <v>103404982</v>
          </cell>
        </row>
        <row r="506">
          <cell r="C506">
            <v>11101</v>
          </cell>
          <cell r="E506">
            <v>25</v>
          </cell>
          <cell r="G506">
            <v>3</v>
          </cell>
          <cell r="U506">
            <v>85863907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3</v>
          </cell>
          <cell r="U507">
            <v>40000000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3</v>
          </cell>
          <cell r="U508">
            <v>42500000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</row>
        <row r="509">
          <cell r="C509">
            <v>11101</v>
          </cell>
          <cell r="E509">
            <v>25</v>
          </cell>
          <cell r="G509">
            <v>3</v>
          </cell>
          <cell r="U509">
            <v>257500000</v>
          </cell>
          <cell r="V509">
            <v>257438959</v>
          </cell>
          <cell r="W509">
            <v>257438959</v>
          </cell>
          <cell r="X509">
            <v>257438959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3</v>
          </cell>
          <cell r="U510">
            <v>130000000</v>
          </cell>
          <cell r="V510">
            <v>130000000</v>
          </cell>
          <cell r="W510">
            <v>130000000</v>
          </cell>
          <cell r="X510">
            <v>130000000</v>
          </cell>
          <cell r="Y510">
            <v>0</v>
          </cell>
        </row>
        <row r="511">
          <cell r="C511">
            <v>11101</v>
          </cell>
          <cell r="E511">
            <v>25</v>
          </cell>
          <cell r="G511">
            <v>3</v>
          </cell>
          <cell r="U511">
            <v>60000000</v>
          </cell>
          <cell r="V511">
            <v>60000000</v>
          </cell>
          <cell r="W511">
            <v>60000000</v>
          </cell>
          <cell r="X511">
            <v>60000000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3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</row>
        <row r="513">
          <cell r="C513">
            <v>11101</v>
          </cell>
          <cell r="E513">
            <v>25</v>
          </cell>
          <cell r="G513">
            <v>3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3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5580771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3233216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1000000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177409564</v>
          </cell>
          <cell r="V518">
            <v>162474394</v>
          </cell>
          <cell r="W518">
            <v>162474394</v>
          </cell>
          <cell r="X518">
            <v>162474394</v>
          </cell>
          <cell r="Y518">
            <v>1156215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300000000</v>
          </cell>
          <cell r="V519">
            <v>272759359</v>
          </cell>
          <cell r="W519">
            <v>272759359</v>
          </cell>
          <cell r="X519">
            <v>272759359</v>
          </cell>
          <cell r="Y519">
            <v>272759359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216269260</v>
          </cell>
          <cell r="V520">
            <v>216269260</v>
          </cell>
          <cell r="W520">
            <v>216269260</v>
          </cell>
          <cell r="X520">
            <v>216269260</v>
          </cell>
          <cell r="Y520">
            <v>216269260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460000000</v>
          </cell>
          <cell r="V521">
            <v>452508420</v>
          </cell>
          <cell r="W521">
            <v>452508420</v>
          </cell>
          <cell r="X521">
            <v>452508420</v>
          </cell>
          <cell r="Y521">
            <v>452508420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11390607</v>
          </cell>
          <cell r="V522">
            <v>9786356</v>
          </cell>
          <cell r="W522">
            <v>9786356</v>
          </cell>
          <cell r="X522">
            <v>9786356</v>
          </cell>
          <cell r="Y522">
            <v>9786356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25000000</v>
          </cell>
          <cell r="V523">
            <v>2699517</v>
          </cell>
          <cell r="W523">
            <v>2699517</v>
          </cell>
          <cell r="X523">
            <v>2699517</v>
          </cell>
          <cell r="Y523">
            <v>2699517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30282588</v>
          </cell>
          <cell r="V525">
            <v>8343685.0499999998</v>
          </cell>
          <cell r="W525">
            <v>8343685.0499999998</v>
          </cell>
          <cell r="X525">
            <v>8343685.0499999998</v>
          </cell>
          <cell r="Y525">
            <v>8343685.0499999998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1083945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52830984</v>
          </cell>
          <cell r="V527">
            <v>40842991.420000002</v>
          </cell>
          <cell r="W527">
            <v>40842991.420000002</v>
          </cell>
          <cell r="X527">
            <v>40842991.420000002</v>
          </cell>
          <cell r="Y527">
            <v>40842991.420000002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1746158787</v>
          </cell>
          <cell r="V528">
            <v>1746158786</v>
          </cell>
          <cell r="W528">
            <v>1746158786</v>
          </cell>
          <cell r="X528">
            <v>1746158786</v>
          </cell>
          <cell r="Y528">
            <v>1746158786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2273352043</v>
          </cell>
          <cell r="V529">
            <v>2237152357</v>
          </cell>
          <cell r="W529">
            <v>2237152357</v>
          </cell>
          <cell r="X529">
            <v>2237152357</v>
          </cell>
          <cell r="Y529">
            <v>2237152357</v>
          </cell>
        </row>
        <row r="530">
          <cell r="C530">
            <v>11101</v>
          </cell>
          <cell r="E530">
            <v>25</v>
          </cell>
          <cell r="G530">
            <v>1</v>
          </cell>
          <cell r="U530">
            <v>182812800</v>
          </cell>
          <cell r="V530">
            <v>142027800</v>
          </cell>
          <cell r="W530">
            <v>142027800</v>
          </cell>
          <cell r="X530">
            <v>142027800</v>
          </cell>
          <cell r="Y530">
            <v>125484900</v>
          </cell>
        </row>
        <row r="531">
          <cell r="C531">
            <v>11101</v>
          </cell>
          <cell r="E531">
            <v>25</v>
          </cell>
          <cell r="G531">
            <v>1</v>
          </cell>
          <cell r="U531">
            <v>150120000</v>
          </cell>
          <cell r="V531">
            <v>118235900</v>
          </cell>
          <cell r="W531">
            <v>118235900</v>
          </cell>
          <cell r="X531">
            <v>118235900</v>
          </cell>
          <cell r="Y531">
            <v>104660200</v>
          </cell>
        </row>
        <row r="532">
          <cell r="C532">
            <v>11101</v>
          </cell>
          <cell r="E532">
            <v>25</v>
          </cell>
          <cell r="G532">
            <v>1</v>
          </cell>
          <cell r="U532">
            <v>48035160</v>
          </cell>
          <cell r="V532">
            <v>11883700</v>
          </cell>
          <cell r="W532">
            <v>11883700</v>
          </cell>
          <cell r="X532">
            <v>11883700</v>
          </cell>
          <cell r="Y532">
            <v>9822700</v>
          </cell>
        </row>
        <row r="533">
          <cell r="C533">
            <v>11101</v>
          </cell>
          <cell r="E533">
            <v>25</v>
          </cell>
          <cell r="G533">
            <v>1</v>
          </cell>
          <cell r="U533">
            <v>6285600</v>
          </cell>
          <cell r="V533">
            <v>4948200</v>
          </cell>
          <cell r="W533">
            <v>4948200</v>
          </cell>
          <cell r="X533">
            <v>4948200</v>
          </cell>
          <cell r="Y533">
            <v>4379800</v>
          </cell>
        </row>
        <row r="534">
          <cell r="C534">
            <v>11101</v>
          </cell>
          <cell r="E534">
            <v>25</v>
          </cell>
          <cell r="G534">
            <v>1</v>
          </cell>
          <cell r="U534">
            <v>1277468701</v>
          </cell>
          <cell r="V534">
            <v>1277379440</v>
          </cell>
          <cell r="W534">
            <v>1277379440</v>
          </cell>
          <cell r="X534">
            <v>1277379440</v>
          </cell>
          <cell r="Y534">
            <v>1277379440</v>
          </cell>
        </row>
        <row r="535">
          <cell r="C535">
            <v>11101</v>
          </cell>
          <cell r="E535">
            <v>25</v>
          </cell>
          <cell r="G535">
            <v>1</v>
          </cell>
          <cell r="U535">
            <v>340658320</v>
          </cell>
          <cell r="V535">
            <v>266417230</v>
          </cell>
          <cell r="W535">
            <v>266417230</v>
          </cell>
          <cell r="X535">
            <v>266417230</v>
          </cell>
          <cell r="Y535">
            <v>266417230</v>
          </cell>
        </row>
        <row r="536">
          <cell r="C536">
            <v>11101</v>
          </cell>
          <cell r="E536">
            <v>25</v>
          </cell>
          <cell r="G536">
            <v>1</v>
          </cell>
          <cell r="U536">
            <v>2576465648</v>
          </cell>
          <cell r="V536">
            <v>2576465648</v>
          </cell>
          <cell r="W536">
            <v>2576465648</v>
          </cell>
          <cell r="X536">
            <v>2576465648</v>
          </cell>
          <cell r="Y536">
            <v>2576465648</v>
          </cell>
        </row>
        <row r="537">
          <cell r="C537">
            <v>11101</v>
          </cell>
          <cell r="E537">
            <v>25</v>
          </cell>
          <cell r="G537">
            <v>1</v>
          </cell>
          <cell r="U537">
            <v>2171889395</v>
          </cell>
          <cell r="V537">
            <v>2122825615</v>
          </cell>
          <cell r="W537">
            <v>2122825615</v>
          </cell>
          <cell r="X537">
            <v>2122825615</v>
          </cell>
          <cell r="Y537">
            <v>2106058717</v>
          </cell>
        </row>
        <row r="538">
          <cell r="C538">
            <v>11101</v>
          </cell>
          <cell r="E538">
            <v>25</v>
          </cell>
          <cell r="G538">
            <v>1</v>
          </cell>
          <cell r="U538">
            <v>500000</v>
          </cell>
          <cell r="V538">
            <v>415000</v>
          </cell>
          <cell r="W538">
            <v>415000</v>
          </cell>
          <cell r="X538">
            <v>415000</v>
          </cell>
          <cell r="Y538">
            <v>415000</v>
          </cell>
        </row>
        <row r="539">
          <cell r="C539">
            <v>11101</v>
          </cell>
          <cell r="E539">
            <v>25</v>
          </cell>
          <cell r="G539">
            <v>1</v>
          </cell>
          <cell r="U539">
            <v>1096070789</v>
          </cell>
          <cell r="V539">
            <v>839785252.57000005</v>
          </cell>
          <cell r="W539">
            <v>839785252.57000005</v>
          </cell>
          <cell r="X539">
            <v>839785252.57000005</v>
          </cell>
          <cell r="Y539">
            <v>732080209.57000005</v>
          </cell>
        </row>
        <row r="540">
          <cell r="C540">
            <v>11101</v>
          </cell>
          <cell r="E540">
            <v>25</v>
          </cell>
          <cell r="G540">
            <v>1</v>
          </cell>
          <cell r="U540">
            <v>72639211</v>
          </cell>
          <cell r="V540">
            <v>72639211</v>
          </cell>
          <cell r="W540">
            <v>72639211</v>
          </cell>
          <cell r="X540">
            <v>72639211</v>
          </cell>
          <cell r="Y540">
            <v>72639211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136851000</v>
          </cell>
          <cell r="V541">
            <v>18233915</v>
          </cell>
          <cell r="W541">
            <v>18233915</v>
          </cell>
          <cell r="X541">
            <v>18233915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2500094143</v>
          </cell>
          <cell r="V542">
            <v>2500094143</v>
          </cell>
          <cell r="W542">
            <v>2500094143</v>
          </cell>
          <cell r="X542">
            <v>2500094143</v>
          </cell>
          <cell r="Y542">
            <v>2500094143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4084153</v>
          </cell>
          <cell r="V543">
            <v>3836820</v>
          </cell>
          <cell r="W543">
            <v>3836820</v>
          </cell>
          <cell r="X543">
            <v>3836820</v>
          </cell>
          <cell r="Y543">
            <v>3836820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2892941</v>
          </cell>
          <cell r="V544">
            <v>2717645</v>
          </cell>
          <cell r="W544">
            <v>2717645</v>
          </cell>
          <cell r="X544">
            <v>2717645</v>
          </cell>
          <cell r="Y544">
            <v>2717645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3256437</v>
          </cell>
          <cell r="V545">
            <v>3256437</v>
          </cell>
          <cell r="W545">
            <v>3256437</v>
          </cell>
          <cell r="X545">
            <v>3256437</v>
          </cell>
          <cell r="Y545">
            <v>3256437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1482211</v>
          </cell>
          <cell r="V546">
            <v>1435900</v>
          </cell>
          <cell r="W546">
            <v>1435900</v>
          </cell>
          <cell r="X546">
            <v>1435900</v>
          </cell>
          <cell r="Y546">
            <v>1435900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167290</v>
          </cell>
          <cell r="V547">
            <v>161913</v>
          </cell>
          <cell r="W547">
            <v>161913</v>
          </cell>
          <cell r="X547">
            <v>161913</v>
          </cell>
          <cell r="Y547">
            <v>161913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1111658</v>
          </cell>
          <cell r="V548">
            <v>1076800</v>
          </cell>
          <cell r="W548">
            <v>1076800</v>
          </cell>
          <cell r="X548">
            <v>1076800</v>
          </cell>
          <cell r="Y548">
            <v>1076800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185275</v>
          </cell>
          <cell r="V549">
            <v>179800</v>
          </cell>
          <cell r="W549">
            <v>179800</v>
          </cell>
          <cell r="X549">
            <v>179800</v>
          </cell>
          <cell r="Y549">
            <v>179800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185275</v>
          </cell>
          <cell r="V550">
            <v>179800</v>
          </cell>
          <cell r="W550">
            <v>179800</v>
          </cell>
          <cell r="X550">
            <v>179800</v>
          </cell>
          <cell r="Y550">
            <v>179800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370552</v>
          </cell>
          <cell r="V551">
            <v>359300</v>
          </cell>
          <cell r="W551">
            <v>359300</v>
          </cell>
          <cell r="X551">
            <v>359300</v>
          </cell>
          <cell r="Y551">
            <v>359300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818095600</v>
          </cell>
          <cell r="V552">
            <v>735266311</v>
          </cell>
          <cell r="W552">
            <v>735266311</v>
          </cell>
          <cell r="X552">
            <v>513498351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160958250</v>
          </cell>
          <cell r="V553">
            <v>140800000</v>
          </cell>
          <cell r="W553">
            <v>140800000</v>
          </cell>
          <cell r="X553">
            <v>140800000</v>
          </cell>
          <cell r="Y553">
            <v>140800000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533438115</v>
          </cell>
          <cell r="V554">
            <v>303560351</v>
          </cell>
          <cell r="W554">
            <v>303560351</v>
          </cell>
          <cell r="X554">
            <v>64598363</v>
          </cell>
          <cell r="Y554">
            <v>56504647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1009849791</v>
          </cell>
          <cell r="V555">
            <v>831187874</v>
          </cell>
          <cell r="W555">
            <v>831187874</v>
          </cell>
          <cell r="X555">
            <v>453471118</v>
          </cell>
          <cell r="Y555">
            <v>239888190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31139805</v>
          </cell>
          <cell r="V556">
            <v>31139805</v>
          </cell>
          <cell r="W556">
            <v>31139805</v>
          </cell>
          <cell r="X556">
            <v>31139805</v>
          </cell>
          <cell r="Y556">
            <v>31139805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1666207</v>
          </cell>
          <cell r="V557">
            <v>1436460</v>
          </cell>
          <cell r="W557">
            <v>1436460</v>
          </cell>
          <cell r="X557">
            <v>1436460</v>
          </cell>
          <cell r="Y557">
            <v>1436460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908243</v>
          </cell>
          <cell r="V558">
            <v>894848</v>
          </cell>
          <cell r="W558">
            <v>894848</v>
          </cell>
          <cell r="X558">
            <v>894848</v>
          </cell>
          <cell r="Y558">
            <v>894848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1986567</v>
          </cell>
          <cell r="V559">
            <v>1728611</v>
          </cell>
          <cell r="W559">
            <v>1728611</v>
          </cell>
          <cell r="X559">
            <v>1728611</v>
          </cell>
          <cell r="Y559">
            <v>1728611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172998</v>
          </cell>
          <cell r="V560">
            <v>170447</v>
          </cell>
          <cell r="W560">
            <v>170447</v>
          </cell>
          <cell r="X560">
            <v>170447</v>
          </cell>
          <cell r="Y560">
            <v>170447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2773988</v>
          </cell>
          <cell r="V561">
            <v>2773988</v>
          </cell>
          <cell r="W561">
            <v>2773988</v>
          </cell>
          <cell r="X561">
            <v>2773988</v>
          </cell>
          <cell r="Y561">
            <v>2773988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1354477</v>
          </cell>
          <cell r="V562">
            <v>557539</v>
          </cell>
          <cell r="W562">
            <v>557539</v>
          </cell>
          <cell r="X562">
            <v>557539</v>
          </cell>
          <cell r="Y562">
            <v>557539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16000000</v>
          </cell>
          <cell r="V563">
            <v>15466665</v>
          </cell>
          <cell r="W563">
            <v>15466665</v>
          </cell>
          <cell r="X563">
            <v>15466665</v>
          </cell>
          <cell r="Y563">
            <v>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337920167</v>
          </cell>
          <cell r="V564">
            <v>7912161</v>
          </cell>
          <cell r="W564">
            <v>7912161</v>
          </cell>
          <cell r="X564">
            <v>3164865</v>
          </cell>
          <cell r="Y564">
            <v>0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1070000000</v>
          </cell>
          <cell r="V565">
            <v>1069834292</v>
          </cell>
          <cell r="W565">
            <v>1069834292</v>
          </cell>
          <cell r="X565">
            <v>1069834292</v>
          </cell>
          <cell r="Y565">
            <v>600000000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3842125</v>
          </cell>
          <cell r="V566">
            <v>2912124</v>
          </cell>
          <cell r="W566">
            <v>2912124</v>
          </cell>
          <cell r="X566">
            <v>2912124</v>
          </cell>
          <cell r="Y566">
            <v>2912124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6041788</v>
          </cell>
          <cell r="V567">
            <v>4487509</v>
          </cell>
          <cell r="W567">
            <v>4487509</v>
          </cell>
          <cell r="X567">
            <v>4487509</v>
          </cell>
          <cell r="Y567">
            <v>4487509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2721505</v>
          </cell>
          <cell r="V568">
            <v>2068655</v>
          </cell>
          <cell r="W568">
            <v>2068655</v>
          </cell>
          <cell r="X568">
            <v>2068655</v>
          </cell>
          <cell r="Y568">
            <v>2068655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4235850</v>
          </cell>
          <cell r="V569">
            <v>3016535</v>
          </cell>
          <cell r="W569">
            <v>3016535</v>
          </cell>
          <cell r="X569">
            <v>3016535</v>
          </cell>
          <cell r="Y569">
            <v>3016535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4308256</v>
          </cell>
          <cell r="V570">
            <v>1798884</v>
          </cell>
          <cell r="W570">
            <v>1798884</v>
          </cell>
          <cell r="X570">
            <v>1798884</v>
          </cell>
          <cell r="Y570">
            <v>1798884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7732426</v>
          </cell>
          <cell r="V571">
            <v>7732426</v>
          </cell>
          <cell r="W571">
            <v>7732426</v>
          </cell>
          <cell r="X571">
            <v>1967968</v>
          </cell>
          <cell r="Y571">
            <v>1967968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1380857</v>
          </cell>
          <cell r="V572">
            <v>871780</v>
          </cell>
          <cell r="W572">
            <v>871780</v>
          </cell>
          <cell r="X572">
            <v>871780</v>
          </cell>
          <cell r="Y572">
            <v>871780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2225326</v>
          </cell>
          <cell r="V573">
            <v>1585463</v>
          </cell>
          <cell r="W573">
            <v>1585463</v>
          </cell>
          <cell r="X573">
            <v>1585463</v>
          </cell>
          <cell r="Y573">
            <v>1585463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157448</v>
          </cell>
          <cell r="V574">
            <v>115807</v>
          </cell>
          <cell r="W574">
            <v>115807</v>
          </cell>
          <cell r="X574">
            <v>115807</v>
          </cell>
          <cell r="Y574">
            <v>115807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253738</v>
          </cell>
          <cell r="V575">
            <v>183959</v>
          </cell>
          <cell r="W575">
            <v>183959</v>
          </cell>
          <cell r="X575">
            <v>183959</v>
          </cell>
          <cell r="Y575">
            <v>183959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1035644</v>
          </cell>
          <cell r="V576">
            <v>701112</v>
          </cell>
          <cell r="W576">
            <v>701112</v>
          </cell>
          <cell r="X576">
            <v>701112</v>
          </cell>
          <cell r="Y576">
            <v>701112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1653507</v>
          </cell>
          <cell r="V577">
            <v>1122828</v>
          </cell>
          <cell r="W577">
            <v>1122828</v>
          </cell>
          <cell r="X577">
            <v>1122828</v>
          </cell>
          <cell r="Y577">
            <v>1122828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172606</v>
          </cell>
          <cell r="V578">
            <v>109240</v>
          </cell>
          <cell r="W578">
            <v>109240</v>
          </cell>
          <cell r="X578">
            <v>109240</v>
          </cell>
          <cell r="Y578">
            <v>109240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272328</v>
          </cell>
          <cell r="V579">
            <v>198483</v>
          </cell>
          <cell r="W579">
            <v>198483</v>
          </cell>
          <cell r="X579">
            <v>198483</v>
          </cell>
          <cell r="Y579">
            <v>198483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172606</v>
          </cell>
          <cell r="V580">
            <v>109240</v>
          </cell>
          <cell r="W580">
            <v>109240</v>
          </cell>
          <cell r="X580">
            <v>109240</v>
          </cell>
          <cell r="Y580">
            <v>109240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253737</v>
          </cell>
          <cell r="V581">
            <v>198483</v>
          </cell>
          <cell r="W581">
            <v>198483</v>
          </cell>
          <cell r="X581">
            <v>198483</v>
          </cell>
          <cell r="Y581">
            <v>198483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345214</v>
          </cell>
          <cell r="V582">
            <v>218180</v>
          </cell>
          <cell r="W582">
            <v>218180</v>
          </cell>
          <cell r="X582">
            <v>218180</v>
          </cell>
          <cell r="Y582">
            <v>218180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556328</v>
          </cell>
          <cell r="V583">
            <v>396364</v>
          </cell>
          <cell r="W583">
            <v>396364</v>
          </cell>
          <cell r="X583">
            <v>396364</v>
          </cell>
          <cell r="Y583">
            <v>396364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109648695</v>
          </cell>
          <cell r="V584">
            <v>108650001</v>
          </cell>
          <cell r="W584">
            <v>108650001</v>
          </cell>
          <cell r="X584">
            <v>108650001</v>
          </cell>
          <cell r="Y584">
            <v>103600000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95501550</v>
          </cell>
          <cell r="V585">
            <v>94757667</v>
          </cell>
          <cell r="W585">
            <v>94757667</v>
          </cell>
          <cell r="X585">
            <v>94757667</v>
          </cell>
          <cell r="Y585">
            <v>93957667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131193367</v>
          </cell>
          <cell r="V586">
            <v>126568334</v>
          </cell>
          <cell r="W586">
            <v>126568334</v>
          </cell>
          <cell r="X586">
            <v>126568334</v>
          </cell>
          <cell r="Y586">
            <v>118401000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50000000</v>
          </cell>
          <cell r="V587">
            <v>49573667</v>
          </cell>
          <cell r="W587">
            <v>49573667</v>
          </cell>
          <cell r="X587">
            <v>49573667</v>
          </cell>
          <cell r="Y587">
            <v>46640000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26938855</v>
          </cell>
          <cell r="V588">
            <v>17285970</v>
          </cell>
          <cell r="W588">
            <v>17285970</v>
          </cell>
          <cell r="X588">
            <v>17285970</v>
          </cell>
          <cell r="Y588">
            <v>17285970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42114504</v>
          </cell>
          <cell r="V589">
            <v>41327318</v>
          </cell>
          <cell r="W589">
            <v>41327318</v>
          </cell>
          <cell r="X589">
            <v>39359348</v>
          </cell>
          <cell r="Y589">
            <v>39359348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1238969</v>
          </cell>
          <cell r="V590">
            <v>729173</v>
          </cell>
          <cell r="W590">
            <v>729173</v>
          </cell>
          <cell r="X590">
            <v>729173</v>
          </cell>
          <cell r="Y590">
            <v>729173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1996666</v>
          </cell>
          <cell r="V591">
            <v>1444031</v>
          </cell>
          <cell r="W591">
            <v>1444031</v>
          </cell>
          <cell r="X591">
            <v>770787</v>
          </cell>
          <cell r="Y591">
            <v>770787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854813</v>
          </cell>
          <cell r="V592">
            <v>510419</v>
          </cell>
          <cell r="W592">
            <v>510419</v>
          </cell>
          <cell r="X592">
            <v>510419</v>
          </cell>
          <cell r="Y592">
            <v>510419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1377576</v>
          </cell>
          <cell r="V593">
            <v>998742</v>
          </cell>
          <cell r="W593">
            <v>998742</v>
          </cell>
          <cell r="X593">
            <v>0</v>
          </cell>
          <cell r="Y593">
            <v>0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1855013</v>
          </cell>
          <cell r="V594">
            <v>995295</v>
          </cell>
          <cell r="W594">
            <v>995295</v>
          </cell>
          <cell r="X594">
            <v>995295</v>
          </cell>
          <cell r="Y594">
            <v>995295</v>
          </cell>
        </row>
        <row r="595">
          <cell r="C595">
            <v>11101</v>
          </cell>
          <cell r="E595">
            <v>26</v>
          </cell>
          <cell r="G595">
            <v>3</v>
          </cell>
          <cell r="U595">
            <v>2939557</v>
          </cell>
          <cell r="V595">
            <v>2154547</v>
          </cell>
          <cell r="W595">
            <v>2154547</v>
          </cell>
          <cell r="X595">
            <v>787200</v>
          </cell>
          <cell r="Y595">
            <v>787200</v>
          </cell>
        </row>
        <row r="596">
          <cell r="C596">
            <v>11101</v>
          </cell>
          <cell r="E596">
            <v>26</v>
          </cell>
          <cell r="G596">
            <v>3</v>
          </cell>
          <cell r="U596">
            <v>162821</v>
          </cell>
          <cell r="V596">
            <v>97222</v>
          </cell>
          <cell r="W596">
            <v>97222</v>
          </cell>
          <cell r="X596">
            <v>97222</v>
          </cell>
          <cell r="Y596">
            <v>97222</v>
          </cell>
        </row>
        <row r="597">
          <cell r="C597">
            <v>11101</v>
          </cell>
          <cell r="E597">
            <v>26</v>
          </cell>
          <cell r="G597">
            <v>3</v>
          </cell>
          <cell r="U597">
            <v>262395</v>
          </cell>
          <cell r="V597">
            <v>190235</v>
          </cell>
          <cell r="W597">
            <v>190235</v>
          </cell>
          <cell r="X597">
            <v>0</v>
          </cell>
          <cell r="Y597">
            <v>0</v>
          </cell>
        </row>
        <row r="598">
          <cell r="C598">
            <v>11101</v>
          </cell>
          <cell r="E598">
            <v>26</v>
          </cell>
          <cell r="G598">
            <v>3</v>
          </cell>
          <cell r="U598">
            <v>3655682</v>
          </cell>
          <cell r="V598">
            <v>1523325</v>
          </cell>
          <cell r="W598">
            <v>1523325</v>
          </cell>
          <cell r="X598">
            <v>1523325</v>
          </cell>
          <cell r="Y598">
            <v>1523325</v>
          </cell>
        </row>
        <row r="599">
          <cell r="C599">
            <v>11101</v>
          </cell>
          <cell r="E599">
            <v>26</v>
          </cell>
          <cell r="G599">
            <v>3</v>
          </cell>
          <cell r="U599">
            <v>6536609</v>
          </cell>
          <cell r="V599">
            <v>3566818</v>
          </cell>
          <cell r="W599">
            <v>3566818</v>
          </cell>
          <cell r="X599">
            <v>3566818</v>
          </cell>
          <cell r="Y599">
            <v>3566818</v>
          </cell>
        </row>
        <row r="600">
          <cell r="C600">
            <v>11101</v>
          </cell>
          <cell r="E600">
            <v>26</v>
          </cell>
          <cell r="G600">
            <v>3</v>
          </cell>
          <cell r="U600">
            <v>1264782</v>
          </cell>
          <cell r="V600">
            <v>729170</v>
          </cell>
          <cell r="W600">
            <v>729170</v>
          </cell>
          <cell r="X600">
            <v>729170</v>
          </cell>
          <cell r="Y600">
            <v>729170</v>
          </cell>
        </row>
        <row r="601">
          <cell r="C601">
            <v>11101</v>
          </cell>
          <cell r="E601">
            <v>26</v>
          </cell>
          <cell r="G601">
            <v>3</v>
          </cell>
          <cell r="U601">
            <v>2096857</v>
          </cell>
          <cell r="V601">
            <v>1469008</v>
          </cell>
          <cell r="W601">
            <v>1469008</v>
          </cell>
          <cell r="X601">
            <v>0</v>
          </cell>
          <cell r="Y601">
            <v>0</v>
          </cell>
        </row>
        <row r="602">
          <cell r="C602">
            <v>11101</v>
          </cell>
          <cell r="E602">
            <v>26</v>
          </cell>
          <cell r="G602">
            <v>3</v>
          </cell>
          <cell r="U602">
            <v>1102301523</v>
          </cell>
          <cell r="V602">
            <v>979960600</v>
          </cell>
          <cell r="W602">
            <v>979960600</v>
          </cell>
          <cell r="X602">
            <v>198824163</v>
          </cell>
          <cell r="Y602">
            <v>0</v>
          </cell>
        </row>
        <row r="603">
          <cell r="C603">
            <v>11101</v>
          </cell>
          <cell r="E603">
            <v>26</v>
          </cell>
          <cell r="G603">
            <v>3</v>
          </cell>
          <cell r="U603">
            <v>2370000000</v>
          </cell>
          <cell r="V603">
            <v>1933545647</v>
          </cell>
          <cell r="W603">
            <v>1933545647</v>
          </cell>
          <cell r="X603">
            <v>1709861461</v>
          </cell>
          <cell r="Y603">
            <v>1358454617</v>
          </cell>
        </row>
        <row r="604">
          <cell r="C604">
            <v>11101</v>
          </cell>
          <cell r="E604">
            <v>26</v>
          </cell>
          <cell r="G604">
            <v>3</v>
          </cell>
          <cell r="U604">
            <v>7330592238</v>
          </cell>
          <cell r="V604">
            <v>6891495984.9700003</v>
          </cell>
          <cell r="W604">
            <v>6891495984.9700003</v>
          </cell>
          <cell r="X604">
            <v>6155112131.4700003</v>
          </cell>
          <cell r="Y604">
            <v>4965158577.2700005</v>
          </cell>
        </row>
        <row r="605">
          <cell r="C605">
            <v>11101</v>
          </cell>
          <cell r="E605">
            <v>26</v>
          </cell>
          <cell r="G605">
            <v>3</v>
          </cell>
          <cell r="U605">
            <v>2391361471</v>
          </cell>
          <cell r="V605">
            <v>2091361471</v>
          </cell>
          <cell r="W605">
            <v>2091361471</v>
          </cell>
          <cell r="X605">
            <v>2091361471</v>
          </cell>
          <cell r="Y605">
            <v>2049246073</v>
          </cell>
        </row>
        <row r="606">
          <cell r="C606">
            <v>11101</v>
          </cell>
          <cell r="E606">
            <v>26</v>
          </cell>
          <cell r="G606">
            <v>3</v>
          </cell>
          <cell r="U606">
            <v>880000000</v>
          </cell>
          <cell r="V606">
            <v>850396692</v>
          </cell>
          <cell r="W606">
            <v>850396692</v>
          </cell>
          <cell r="X606">
            <v>615277233.85000002</v>
          </cell>
          <cell r="Y606">
            <v>595759588.08000004</v>
          </cell>
        </row>
        <row r="607">
          <cell r="C607">
            <v>11101</v>
          </cell>
          <cell r="E607">
            <v>26</v>
          </cell>
          <cell r="G607">
            <v>1</v>
          </cell>
          <cell r="U607">
            <v>2104604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</row>
        <row r="608">
          <cell r="C608">
            <v>11101</v>
          </cell>
          <cell r="E608">
            <v>27</v>
          </cell>
          <cell r="G608">
            <v>3</v>
          </cell>
          <cell r="U608">
            <v>5000000</v>
          </cell>
          <cell r="V608">
            <v>5000000</v>
          </cell>
          <cell r="W608">
            <v>5000000</v>
          </cell>
          <cell r="X608">
            <v>5000000</v>
          </cell>
          <cell r="Y608">
            <v>5000000</v>
          </cell>
        </row>
        <row r="609">
          <cell r="C609">
            <v>11101</v>
          </cell>
          <cell r="E609">
            <v>27</v>
          </cell>
          <cell r="G609">
            <v>3</v>
          </cell>
          <cell r="U609">
            <v>70000000</v>
          </cell>
          <cell r="V609">
            <v>68499000</v>
          </cell>
          <cell r="W609">
            <v>68499000</v>
          </cell>
          <cell r="X609">
            <v>68499000</v>
          </cell>
          <cell r="Y609">
            <v>68499000</v>
          </cell>
        </row>
        <row r="610">
          <cell r="C610">
            <v>11101</v>
          </cell>
          <cell r="E610">
            <v>27</v>
          </cell>
          <cell r="G610">
            <v>3</v>
          </cell>
          <cell r="U610">
            <v>791864000</v>
          </cell>
          <cell r="V610">
            <v>775305048</v>
          </cell>
          <cell r="W610">
            <v>775305048</v>
          </cell>
          <cell r="X610">
            <v>775305048</v>
          </cell>
          <cell r="Y610">
            <v>578186248</v>
          </cell>
        </row>
        <row r="611">
          <cell r="C611">
            <v>11101</v>
          </cell>
          <cell r="E611">
            <v>27</v>
          </cell>
          <cell r="G611">
            <v>3</v>
          </cell>
          <cell r="U611">
            <v>110000000</v>
          </cell>
          <cell r="V611">
            <v>110000000</v>
          </cell>
          <cell r="W611">
            <v>110000000</v>
          </cell>
          <cell r="X611">
            <v>110000000</v>
          </cell>
          <cell r="Y611">
            <v>85555555</v>
          </cell>
        </row>
        <row r="612">
          <cell r="C612">
            <v>11101</v>
          </cell>
          <cell r="E612">
            <v>27</v>
          </cell>
          <cell r="G612">
            <v>3</v>
          </cell>
          <cell r="U612">
            <v>88676000</v>
          </cell>
          <cell r="V612">
            <v>78788800</v>
          </cell>
          <cell r="W612">
            <v>78788800</v>
          </cell>
          <cell r="X612">
            <v>78788800</v>
          </cell>
          <cell r="Y612">
            <v>78788800</v>
          </cell>
        </row>
        <row r="613">
          <cell r="C613">
            <v>11101</v>
          </cell>
          <cell r="E613">
            <v>27</v>
          </cell>
          <cell r="G613">
            <v>3</v>
          </cell>
          <cell r="U613">
            <v>264460000</v>
          </cell>
          <cell r="V613">
            <v>243306666</v>
          </cell>
          <cell r="W613">
            <v>243306666</v>
          </cell>
          <cell r="X613">
            <v>243306666</v>
          </cell>
          <cell r="Y613">
            <v>243306666</v>
          </cell>
        </row>
        <row r="614">
          <cell r="C614">
            <v>11101</v>
          </cell>
          <cell r="E614">
            <v>27</v>
          </cell>
          <cell r="G614">
            <v>3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</row>
        <row r="615">
          <cell r="C615">
            <v>11101</v>
          </cell>
          <cell r="E615">
            <v>27</v>
          </cell>
          <cell r="G615">
            <v>1</v>
          </cell>
          <cell r="U615">
            <v>2104604</v>
          </cell>
          <cell r="V615">
            <v>210450</v>
          </cell>
          <cell r="W615">
            <v>210450</v>
          </cell>
          <cell r="X615">
            <v>210450</v>
          </cell>
          <cell r="Y615">
            <v>210450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29049616</v>
          </cell>
          <cell r="V616">
            <v>28941556</v>
          </cell>
          <cell r="W616">
            <v>28941556</v>
          </cell>
          <cell r="X616">
            <v>28941556</v>
          </cell>
          <cell r="Y616">
            <v>28941556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16100000</v>
          </cell>
          <cell r="V617">
            <v>16100000</v>
          </cell>
          <cell r="W617">
            <v>16100000</v>
          </cell>
          <cell r="X617">
            <v>16100000</v>
          </cell>
          <cell r="Y617">
            <v>16100000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52193763</v>
          </cell>
          <cell r="V618">
            <v>31490596</v>
          </cell>
          <cell r="W618">
            <v>31490596</v>
          </cell>
          <cell r="X618">
            <v>3957713</v>
          </cell>
          <cell r="Y618">
            <v>3957713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10735686</v>
          </cell>
          <cell r="V619">
            <v>8683600</v>
          </cell>
          <cell r="W619">
            <v>8683600</v>
          </cell>
          <cell r="X619">
            <v>8683600</v>
          </cell>
          <cell r="Y619">
            <v>8683600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1221061</v>
          </cell>
          <cell r="V620">
            <v>1113329</v>
          </cell>
          <cell r="W620">
            <v>1113329</v>
          </cell>
          <cell r="X620">
            <v>1113329</v>
          </cell>
          <cell r="Y620">
            <v>1113329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8026764</v>
          </cell>
          <cell r="V621">
            <v>6998498</v>
          </cell>
          <cell r="W621">
            <v>6998498</v>
          </cell>
          <cell r="X621">
            <v>6998498</v>
          </cell>
          <cell r="Y621">
            <v>6998498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1364094</v>
          </cell>
          <cell r="V622">
            <v>1127800</v>
          </cell>
          <cell r="W622">
            <v>1127800</v>
          </cell>
          <cell r="X622">
            <v>1127800</v>
          </cell>
          <cell r="Y622">
            <v>1127800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1364094</v>
          </cell>
          <cell r="V623">
            <v>1127800</v>
          </cell>
          <cell r="W623">
            <v>1127800</v>
          </cell>
          <cell r="X623">
            <v>1127800</v>
          </cell>
          <cell r="Y623">
            <v>1127800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2808921</v>
          </cell>
          <cell r="V624">
            <v>2444337</v>
          </cell>
          <cell r="W624">
            <v>2444337</v>
          </cell>
          <cell r="X624">
            <v>2444337</v>
          </cell>
          <cell r="Y624">
            <v>2444337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289000000</v>
          </cell>
          <cell r="V625">
            <v>232746702</v>
          </cell>
          <cell r="W625">
            <v>232746702</v>
          </cell>
          <cell r="X625">
            <v>232746702</v>
          </cell>
          <cell r="Y625">
            <v>218146703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315112911</v>
          </cell>
          <cell r="V626">
            <v>213131769</v>
          </cell>
          <cell r="W626">
            <v>213131769</v>
          </cell>
          <cell r="X626">
            <v>213131769</v>
          </cell>
          <cell r="Y626">
            <v>213131769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7800000</v>
          </cell>
          <cell r="V627">
            <v>6746962</v>
          </cell>
          <cell r="W627">
            <v>6746962</v>
          </cell>
          <cell r="X627">
            <v>6746962</v>
          </cell>
          <cell r="Y627">
            <v>6746962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12200000</v>
          </cell>
          <cell r="V628">
            <v>10800143</v>
          </cell>
          <cell r="W628">
            <v>10800143</v>
          </cell>
          <cell r="X628">
            <v>10800143</v>
          </cell>
          <cell r="Y628">
            <v>10800143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11500000</v>
          </cell>
          <cell r="V629">
            <v>2125152</v>
          </cell>
          <cell r="W629">
            <v>2125152</v>
          </cell>
          <cell r="X629">
            <v>2125152</v>
          </cell>
          <cell r="Y629">
            <v>2125152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7700000</v>
          </cell>
          <cell r="V630">
            <v>1382393</v>
          </cell>
          <cell r="W630">
            <v>1382393</v>
          </cell>
          <cell r="X630">
            <v>1382393</v>
          </cell>
          <cell r="Y630">
            <v>1382393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18998458</v>
          </cell>
          <cell r="V631">
            <v>2238260</v>
          </cell>
          <cell r="W631">
            <v>2238260</v>
          </cell>
          <cell r="X631">
            <v>2238260</v>
          </cell>
          <cell r="Y631">
            <v>2238260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1842387</v>
          </cell>
          <cell r="V632">
            <v>213486</v>
          </cell>
          <cell r="W632">
            <v>213486</v>
          </cell>
          <cell r="X632">
            <v>213486</v>
          </cell>
          <cell r="Y632">
            <v>213486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31952387</v>
          </cell>
          <cell r="V633">
            <v>22951264</v>
          </cell>
          <cell r="W633">
            <v>22951264</v>
          </cell>
          <cell r="X633">
            <v>22951264</v>
          </cell>
          <cell r="Y633">
            <v>22951264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13622712</v>
          </cell>
          <cell r="V634">
            <v>1601143</v>
          </cell>
          <cell r="W634">
            <v>1601143</v>
          </cell>
          <cell r="X634">
            <v>1601143</v>
          </cell>
          <cell r="Y634">
            <v>1601143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7407146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300000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100000000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</row>
        <row r="640">
          <cell r="C640">
            <v>11101</v>
          </cell>
          <cell r="E640">
            <v>28</v>
          </cell>
          <cell r="G640">
            <v>3</v>
          </cell>
          <cell r="U640">
            <v>50000000</v>
          </cell>
          <cell r="V640">
            <v>47000000</v>
          </cell>
          <cell r="W640">
            <v>47000000</v>
          </cell>
          <cell r="X640">
            <v>47000000</v>
          </cell>
          <cell r="Y640">
            <v>35250000</v>
          </cell>
        </row>
        <row r="641">
          <cell r="C641">
            <v>11101</v>
          </cell>
          <cell r="E641">
            <v>28</v>
          </cell>
          <cell r="G641">
            <v>3</v>
          </cell>
          <cell r="U641">
            <v>130000000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</row>
        <row r="642">
          <cell r="C642">
            <v>11101</v>
          </cell>
          <cell r="E642">
            <v>28</v>
          </cell>
          <cell r="G642">
            <v>3</v>
          </cell>
          <cell r="U642">
            <v>80000000</v>
          </cell>
          <cell r="V642">
            <v>75888489</v>
          </cell>
          <cell r="W642">
            <v>75888489</v>
          </cell>
          <cell r="X642">
            <v>75888489</v>
          </cell>
          <cell r="Y642">
            <v>75888489</v>
          </cell>
        </row>
        <row r="643">
          <cell r="C643">
            <v>11101</v>
          </cell>
          <cell r="E643">
            <v>28</v>
          </cell>
          <cell r="G643">
            <v>3</v>
          </cell>
          <cell r="U643">
            <v>150000000</v>
          </cell>
          <cell r="V643">
            <v>123615956</v>
          </cell>
          <cell r="W643">
            <v>123615956</v>
          </cell>
          <cell r="X643">
            <v>123615956</v>
          </cell>
          <cell r="Y643">
            <v>122421677</v>
          </cell>
        </row>
        <row r="644">
          <cell r="C644">
            <v>11101</v>
          </cell>
          <cell r="E644">
            <v>28</v>
          </cell>
          <cell r="G644">
            <v>3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</row>
        <row r="645">
          <cell r="C645">
            <v>11101</v>
          </cell>
          <cell r="E645">
            <v>28</v>
          </cell>
          <cell r="G645">
            <v>3</v>
          </cell>
          <cell r="U645">
            <v>162341426</v>
          </cell>
          <cell r="V645">
            <v>104419406</v>
          </cell>
          <cell r="W645">
            <v>104419406</v>
          </cell>
          <cell r="X645">
            <v>64463371</v>
          </cell>
          <cell r="Y645">
            <v>18197480</v>
          </cell>
        </row>
        <row r="646">
          <cell r="C646">
            <v>11101</v>
          </cell>
          <cell r="E646">
            <v>28</v>
          </cell>
          <cell r="G646">
            <v>3</v>
          </cell>
          <cell r="U646">
            <v>31680000</v>
          </cell>
          <cell r="V646">
            <v>30201600</v>
          </cell>
          <cell r="W646">
            <v>30201600</v>
          </cell>
          <cell r="X646">
            <v>30201600</v>
          </cell>
          <cell r="Y646">
            <v>30201600</v>
          </cell>
        </row>
        <row r="647">
          <cell r="C647">
            <v>11101</v>
          </cell>
          <cell r="E647">
            <v>28</v>
          </cell>
          <cell r="G647">
            <v>3</v>
          </cell>
          <cell r="U647">
            <v>346823497</v>
          </cell>
          <cell r="V647">
            <v>326822226</v>
          </cell>
          <cell r="W647">
            <v>326822226</v>
          </cell>
          <cell r="X647">
            <v>77370539</v>
          </cell>
          <cell r="Y647">
            <v>77370539</v>
          </cell>
        </row>
        <row r="648">
          <cell r="C648">
            <v>11101</v>
          </cell>
          <cell r="E648">
            <v>28</v>
          </cell>
          <cell r="G648">
            <v>3</v>
          </cell>
          <cell r="U648">
            <v>1054198446</v>
          </cell>
          <cell r="V648">
            <v>1032923203</v>
          </cell>
          <cell r="W648">
            <v>1032923203</v>
          </cell>
          <cell r="X648">
            <v>213418179</v>
          </cell>
          <cell r="Y648">
            <v>213418179</v>
          </cell>
        </row>
        <row r="649">
          <cell r="C649">
            <v>11101</v>
          </cell>
          <cell r="E649">
            <v>28</v>
          </cell>
          <cell r="G649">
            <v>3</v>
          </cell>
          <cell r="U649">
            <v>24209724</v>
          </cell>
          <cell r="V649">
            <v>24209723.420000002</v>
          </cell>
          <cell r="W649">
            <v>24209723.420000002</v>
          </cell>
          <cell r="X649">
            <v>24209723.420000002</v>
          </cell>
          <cell r="Y649">
            <v>24209723.420000002</v>
          </cell>
        </row>
        <row r="650">
          <cell r="C650">
            <v>11101</v>
          </cell>
          <cell r="E650">
            <v>28</v>
          </cell>
          <cell r="G650">
            <v>3</v>
          </cell>
          <cell r="U650">
            <v>80746907</v>
          </cell>
          <cell r="V650">
            <v>80746906.939999998</v>
          </cell>
          <cell r="W650">
            <v>80746906.939999998</v>
          </cell>
          <cell r="X650">
            <v>80746906.939999998</v>
          </cell>
          <cell r="Y650">
            <v>80746906.939999998</v>
          </cell>
        </row>
        <row r="651">
          <cell r="C651">
            <v>11101</v>
          </cell>
          <cell r="E651">
            <v>28</v>
          </cell>
          <cell r="G651">
            <v>3</v>
          </cell>
          <cell r="U651">
            <v>2130000000</v>
          </cell>
          <cell r="V651">
            <v>2034511348</v>
          </cell>
          <cell r="W651">
            <v>2034511348</v>
          </cell>
          <cell r="X651">
            <v>2034511348</v>
          </cell>
          <cell r="Y651">
            <v>1934511348</v>
          </cell>
        </row>
        <row r="652">
          <cell r="C652">
            <v>11101</v>
          </cell>
          <cell r="E652">
            <v>28</v>
          </cell>
          <cell r="G652">
            <v>3</v>
          </cell>
          <cell r="U652">
            <v>45382481</v>
          </cell>
          <cell r="V652">
            <v>36587934</v>
          </cell>
          <cell r="W652">
            <v>36587934</v>
          </cell>
          <cell r="X652">
            <v>36587934</v>
          </cell>
          <cell r="Y652">
            <v>36587934</v>
          </cell>
        </row>
        <row r="653">
          <cell r="C653">
            <v>11101</v>
          </cell>
          <cell r="E653">
            <v>28</v>
          </cell>
          <cell r="G653">
            <v>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</row>
        <row r="654">
          <cell r="C654">
            <v>11101</v>
          </cell>
          <cell r="E654">
            <v>28</v>
          </cell>
          <cell r="G654">
            <v>3</v>
          </cell>
          <cell r="U654">
            <v>1154617519</v>
          </cell>
          <cell r="V654">
            <v>1154617220.5</v>
          </cell>
          <cell r="W654">
            <v>1154617220.5</v>
          </cell>
          <cell r="X654">
            <v>1154617220.5</v>
          </cell>
          <cell r="Y654">
            <v>1154617220.5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289440598</v>
          </cell>
          <cell r="V655">
            <v>258436422</v>
          </cell>
          <cell r="W655">
            <v>258436422</v>
          </cell>
          <cell r="X655">
            <v>258436422</v>
          </cell>
          <cell r="Y655">
            <v>146293948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1141059402</v>
          </cell>
          <cell r="V656">
            <v>1137654621</v>
          </cell>
          <cell r="W656">
            <v>1137654621</v>
          </cell>
          <cell r="X656">
            <v>921915865</v>
          </cell>
          <cell r="Y656">
            <v>824480325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785700000</v>
          </cell>
          <cell r="V657">
            <v>764359721</v>
          </cell>
          <cell r="W657">
            <v>764359721</v>
          </cell>
          <cell r="X657">
            <v>764359721</v>
          </cell>
          <cell r="Y657">
            <v>460771421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93000000</v>
          </cell>
          <cell r="V658">
            <v>88350000</v>
          </cell>
          <cell r="W658">
            <v>88350000</v>
          </cell>
          <cell r="X658">
            <v>88350000</v>
          </cell>
          <cell r="Y658">
            <v>43622195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190800000</v>
          </cell>
          <cell r="V659">
            <v>166893333</v>
          </cell>
          <cell r="W659">
            <v>166893333</v>
          </cell>
          <cell r="X659">
            <v>166893333</v>
          </cell>
          <cell r="Y659">
            <v>163393333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50000000</v>
          </cell>
          <cell r="V660">
            <v>49052470</v>
          </cell>
          <cell r="W660">
            <v>49052470</v>
          </cell>
          <cell r="X660">
            <v>49052470</v>
          </cell>
          <cell r="Y660">
            <v>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3415046</v>
          </cell>
          <cell r="V661">
            <v>3415046</v>
          </cell>
          <cell r="W661">
            <v>3415046</v>
          </cell>
          <cell r="X661">
            <v>3415046</v>
          </cell>
          <cell r="Y661">
            <v>3415046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9600000</v>
          </cell>
          <cell r="V662">
            <v>9600000</v>
          </cell>
          <cell r="W662">
            <v>9600000</v>
          </cell>
          <cell r="X662">
            <v>9600000</v>
          </cell>
          <cell r="Y662">
            <v>9600000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11819332</v>
          </cell>
          <cell r="V663">
            <v>11819332</v>
          </cell>
          <cell r="W663">
            <v>11819332</v>
          </cell>
          <cell r="X663">
            <v>11819332</v>
          </cell>
          <cell r="Y663">
            <v>11819332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800000</v>
          </cell>
          <cell r="V664">
            <v>800000</v>
          </cell>
          <cell r="W664">
            <v>800000</v>
          </cell>
          <cell r="X664">
            <v>800000</v>
          </cell>
          <cell r="Y664">
            <v>800000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52400000</v>
          </cell>
          <cell r="V665">
            <v>8192000</v>
          </cell>
          <cell r="W665">
            <v>8192000</v>
          </cell>
          <cell r="X665">
            <v>8192000</v>
          </cell>
          <cell r="Y665">
            <v>8192000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121200000</v>
          </cell>
          <cell r="V666">
            <v>23337120</v>
          </cell>
          <cell r="W666">
            <v>23337120</v>
          </cell>
          <cell r="X666">
            <v>23337120</v>
          </cell>
          <cell r="Y666">
            <v>18968419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17476682</v>
          </cell>
          <cell r="V667">
            <v>1398134</v>
          </cell>
          <cell r="W667">
            <v>1398134</v>
          </cell>
          <cell r="X667">
            <v>1398134</v>
          </cell>
          <cell r="Y667">
            <v>1398134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391292395</v>
          </cell>
          <cell r="V668">
            <v>316691359</v>
          </cell>
          <cell r="W668">
            <v>316691359</v>
          </cell>
          <cell r="X668">
            <v>316691359</v>
          </cell>
          <cell r="Y668">
            <v>275505391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1443991287</v>
          </cell>
          <cell r="V669">
            <v>1338188287.5999999</v>
          </cell>
          <cell r="W669">
            <v>1338188287.5999999</v>
          </cell>
          <cell r="X669">
            <v>1338188287.5999999</v>
          </cell>
          <cell r="Y669">
            <v>1216873030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205922313</v>
          </cell>
          <cell r="V670">
            <v>109449444</v>
          </cell>
          <cell r="W670">
            <v>109449444</v>
          </cell>
          <cell r="X670">
            <v>109449444</v>
          </cell>
          <cell r="Y670">
            <v>55200000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32000000</v>
          </cell>
          <cell r="V671">
            <v>25600000</v>
          </cell>
          <cell r="W671">
            <v>25600000</v>
          </cell>
          <cell r="X671">
            <v>25600000</v>
          </cell>
          <cell r="Y671">
            <v>25600000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50000000</v>
          </cell>
          <cell r="V672">
            <v>4000000</v>
          </cell>
          <cell r="W672">
            <v>4000000</v>
          </cell>
          <cell r="X672">
            <v>4000000</v>
          </cell>
          <cell r="Y672">
            <v>4000000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37523318</v>
          </cell>
          <cell r="V673">
            <v>3001865</v>
          </cell>
          <cell r="W673">
            <v>3001865</v>
          </cell>
          <cell r="X673">
            <v>3001865</v>
          </cell>
          <cell r="Y673">
            <v>3001865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13103626</v>
          </cell>
          <cell r="V674">
            <v>10400000</v>
          </cell>
          <cell r="W674">
            <v>10400000</v>
          </cell>
          <cell r="X674">
            <v>10400000</v>
          </cell>
          <cell r="Y674">
            <v>10400000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7000000</v>
          </cell>
          <cell r="V675">
            <v>560000</v>
          </cell>
          <cell r="W675">
            <v>560000</v>
          </cell>
          <cell r="X675">
            <v>560000</v>
          </cell>
          <cell r="Y675">
            <v>560000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142400000</v>
          </cell>
          <cell r="V676">
            <v>38745022</v>
          </cell>
          <cell r="W676">
            <v>38745022</v>
          </cell>
          <cell r="X676">
            <v>38745022</v>
          </cell>
          <cell r="Y676">
            <v>11392000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33053334</v>
          </cell>
          <cell r="V677">
            <v>10906264</v>
          </cell>
          <cell r="W677">
            <v>10906264</v>
          </cell>
          <cell r="X677">
            <v>10906264</v>
          </cell>
          <cell r="Y677">
            <v>10906264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1657746667</v>
          </cell>
          <cell r="V678">
            <v>1440482642</v>
          </cell>
          <cell r="W678">
            <v>1440482642</v>
          </cell>
          <cell r="X678">
            <v>1440482642</v>
          </cell>
          <cell r="Y678">
            <v>884700060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52000000</v>
          </cell>
          <cell r="V679">
            <v>21600000</v>
          </cell>
          <cell r="W679">
            <v>21600000</v>
          </cell>
          <cell r="X679">
            <v>21600000</v>
          </cell>
          <cell r="Y679">
            <v>21600000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17256000</v>
          </cell>
          <cell r="V680">
            <v>12600000</v>
          </cell>
          <cell r="W680">
            <v>12600000</v>
          </cell>
          <cell r="X680">
            <v>12600000</v>
          </cell>
          <cell r="Y680">
            <v>12600000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2081934</v>
          </cell>
          <cell r="V681">
            <v>1947400</v>
          </cell>
          <cell r="W681">
            <v>1947400</v>
          </cell>
          <cell r="X681">
            <v>1947400</v>
          </cell>
          <cell r="Y681">
            <v>1947400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1474703</v>
          </cell>
          <cell r="V682">
            <v>1379500</v>
          </cell>
          <cell r="W682">
            <v>1379500</v>
          </cell>
          <cell r="X682">
            <v>1379500</v>
          </cell>
          <cell r="Y682">
            <v>1379500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3735419</v>
          </cell>
          <cell r="V683">
            <v>3303768</v>
          </cell>
          <cell r="W683">
            <v>3303768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1177621</v>
          </cell>
          <cell r="V684">
            <v>689300</v>
          </cell>
          <cell r="W684">
            <v>689300</v>
          </cell>
          <cell r="X684">
            <v>689300</v>
          </cell>
          <cell r="Y684">
            <v>689300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90564</v>
          </cell>
          <cell r="V685">
            <v>85000</v>
          </cell>
          <cell r="W685">
            <v>85000</v>
          </cell>
          <cell r="X685">
            <v>85000</v>
          </cell>
          <cell r="Y685">
            <v>85000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583216</v>
          </cell>
          <cell r="V686">
            <v>516900</v>
          </cell>
          <cell r="W686">
            <v>516900</v>
          </cell>
          <cell r="X686">
            <v>516900</v>
          </cell>
          <cell r="Y686">
            <v>516900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194405</v>
          </cell>
          <cell r="V687">
            <v>86600</v>
          </cell>
          <cell r="W687">
            <v>86600</v>
          </cell>
          <cell r="X687">
            <v>86600</v>
          </cell>
          <cell r="Y687">
            <v>86600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194405</v>
          </cell>
          <cell r="V688">
            <v>86600</v>
          </cell>
          <cell r="W688">
            <v>86600</v>
          </cell>
          <cell r="X688">
            <v>86600</v>
          </cell>
          <cell r="Y688">
            <v>86600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235508</v>
          </cell>
          <cell r="V689">
            <v>173000</v>
          </cell>
          <cell r="W689">
            <v>173000</v>
          </cell>
          <cell r="X689">
            <v>173000</v>
          </cell>
          <cell r="Y689">
            <v>173000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18504492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3113989646</v>
          </cell>
          <cell r="V691">
            <v>2900141301</v>
          </cell>
          <cell r="W691">
            <v>2900141301</v>
          </cell>
          <cell r="X691">
            <v>2800141301</v>
          </cell>
          <cell r="Y691">
            <v>2727216717.5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182811120</v>
          </cell>
          <cell r="V692">
            <v>120518219</v>
          </cell>
          <cell r="W692">
            <v>120518219</v>
          </cell>
          <cell r="X692">
            <v>87775443</v>
          </cell>
          <cell r="Y692">
            <v>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100000000</v>
          </cell>
          <cell r="V693">
            <v>70000000</v>
          </cell>
          <cell r="W693">
            <v>70000000</v>
          </cell>
          <cell r="X693">
            <v>23300000</v>
          </cell>
          <cell r="Y693">
            <v>23300000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1382110</v>
          </cell>
          <cell r="V694">
            <v>1089379</v>
          </cell>
          <cell r="W694">
            <v>1089379</v>
          </cell>
          <cell r="X694">
            <v>1089379</v>
          </cell>
          <cell r="Y694">
            <v>1089379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1106207</v>
          </cell>
          <cell r="V695">
            <v>886525</v>
          </cell>
          <cell r="W695">
            <v>886525</v>
          </cell>
          <cell r="X695">
            <v>0</v>
          </cell>
          <cell r="Y695">
            <v>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88497</v>
          </cell>
          <cell r="V696">
            <v>72513</v>
          </cell>
          <cell r="W696">
            <v>72513</v>
          </cell>
          <cell r="X696">
            <v>0</v>
          </cell>
          <cell r="Y696">
            <v>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2965842</v>
          </cell>
          <cell r="V697">
            <v>1522558</v>
          </cell>
          <cell r="W697">
            <v>1522558</v>
          </cell>
          <cell r="X697">
            <v>1522558</v>
          </cell>
          <cell r="Y697">
            <v>1522558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806207</v>
          </cell>
          <cell r="V698">
            <v>604449</v>
          </cell>
          <cell r="W698">
            <v>604449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1000000</v>
          </cell>
          <cell r="V699">
            <v>743328</v>
          </cell>
          <cell r="W699">
            <v>743328</v>
          </cell>
          <cell r="X699">
            <v>743328</v>
          </cell>
          <cell r="Y699">
            <v>743328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15479514</v>
          </cell>
          <cell r="V700">
            <v>15479514</v>
          </cell>
          <cell r="W700">
            <v>15479514</v>
          </cell>
          <cell r="X700">
            <v>15479514</v>
          </cell>
          <cell r="Y700">
            <v>15479514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701700</v>
          </cell>
          <cell r="V701">
            <v>684170</v>
          </cell>
          <cell r="W701">
            <v>684170</v>
          </cell>
          <cell r="X701">
            <v>684170</v>
          </cell>
          <cell r="Y701">
            <v>684170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733161</v>
          </cell>
          <cell r="V702">
            <v>613965</v>
          </cell>
          <cell r="W702">
            <v>613965</v>
          </cell>
          <cell r="X702">
            <v>310064</v>
          </cell>
          <cell r="Y702">
            <v>310064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663730</v>
          </cell>
          <cell r="V703">
            <v>499587</v>
          </cell>
          <cell r="W703">
            <v>499587</v>
          </cell>
          <cell r="X703">
            <v>0</v>
          </cell>
          <cell r="Y703">
            <v>0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87500000</v>
          </cell>
          <cell r="V704">
            <v>65637084</v>
          </cell>
          <cell r="W704">
            <v>65637084</v>
          </cell>
          <cell r="X704">
            <v>65637084</v>
          </cell>
          <cell r="Y704">
            <v>55088830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8227736</v>
          </cell>
          <cell r="V705">
            <v>5628620</v>
          </cell>
          <cell r="W705">
            <v>5628620</v>
          </cell>
          <cell r="X705">
            <v>5628620</v>
          </cell>
          <cell r="Y705">
            <v>5628620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5898813</v>
          </cell>
          <cell r="V706">
            <v>3987220</v>
          </cell>
          <cell r="W706">
            <v>3987220</v>
          </cell>
          <cell r="X706">
            <v>3987220</v>
          </cell>
          <cell r="Y706">
            <v>3987220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9741677</v>
          </cell>
          <cell r="V707">
            <v>9515447</v>
          </cell>
          <cell r="W707">
            <v>9515447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3110482</v>
          </cell>
          <cell r="V708">
            <v>1978800</v>
          </cell>
          <cell r="W708">
            <v>1978800</v>
          </cell>
          <cell r="X708">
            <v>1978800</v>
          </cell>
          <cell r="Y708">
            <v>1978800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362257</v>
          </cell>
          <cell r="V709">
            <v>244200</v>
          </cell>
          <cell r="W709">
            <v>244200</v>
          </cell>
          <cell r="X709">
            <v>244200</v>
          </cell>
          <cell r="Y709">
            <v>244200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2332862</v>
          </cell>
          <cell r="V710">
            <v>1483800</v>
          </cell>
          <cell r="W710">
            <v>1483800</v>
          </cell>
          <cell r="X710">
            <v>1483800</v>
          </cell>
          <cell r="Y710">
            <v>1483800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777621</v>
          </cell>
          <cell r="V711">
            <v>248500</v>
          </cell>
          <cell r="W711">
            <v>248500</v>
          </cell>
          <cell r="X711">
            <v>248500</v>
          </cell>
          <cell r="Y711">
            <v>248500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777621</v>
          </cell>
          <cell r="V712">
            <v>248500</v>
          </cell>
          <cell r="W712">
            <v>248500</v>
          </cell>
          <cell r="X712">
            <v>248500</v>
          </cell>
          <cell r="Y712">
            <v>248500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706533</v>
          </cell>
          <cell r="V713">
            <v>496400</v>
          </cell>
          <cell r="W713">
            <v>496400</v>
          </cell>
          <cell r="X713">
            <v>496400</v>
          </cell>
          <cell r="Y713">
            <v>496400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137500000</v>
          </cell>
          <cell r="V714">
            <v>98433663</v>
          </cell>
          <cell r="W714">
            <v>98433663</v>
          </cell>
          <cell r="X714">
            <v>98433663</v>
          </cell>
          <cell r="Y714">
            <v>65470498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177856532</v>
          </cell>
          <cell r="V715">
            <v>126668516</v>
          </cell>
          <cell r="W715">
            <v>126668516</v>
          </cell>
          <cell r="X715">
            <v>126668516</v>
          </cell>
          <cell r="Y715">
            <v>78741391.5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500000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254500000</v>
          </cell>
          <cell r="V717">
            <v>253600000</v>
          </cell>
          <cell r="W717">
            <v>253600000</v>
          </cell>
          <cell r="X717">
            <v>253600000</v>
          </cell>
          <cell r="Y717">
            <v>253600000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3528440</v>
          </cell>
          <cell r="V718">
            <v>3129748</v>
          </cell>
          <cell r="W718">
            <v>3129748</v>
          </cell>
          <cell r="X718">
            <v>3129748</v>
          </cell>
          <cell r="Y718">
            <v>3129748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2932642</v>
          </cell>
          <cell r="V719">
            <v>1762603</v>
          </cell>
          <cell r="W719">
            <v>1762603</v>
          </cell>
          <cell r="X719">
            <v>852066</v>
          </cell>
          <cell r="Y719">
            <v>852066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3124827</v>
          </cell>
          <cell r="V720">
            <v>2540517</v>
          </cell>
          <cell r="W720">
            <v>2540517</v>
          </cell>
          <cell r="X720">
            <v>0</v>
          </cell>
          <cell r="Y720">
            <v>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353989</v>
          </cell>
          <cell r="V721">
            <v>208774</v>
          </cell>
          <cell r="W721">
            <v>208774</v>
          </cell>
          <cell r="X721">
            <v>0</v>
          </cell>
          <cell r="Y721">
            <v>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8463367</v>
          </cell>
          <cell r="V722">
            <v>4403748</v>
          </cell>
          <cell r="W722">
            <v>4403748</v>
          </cell>
          <cell r="X722">
            <v>4403748</v>
          </cell>
          <cell r="Y722">
            <v>4403748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3024827</v>
          </cell>
          <cell r="V723">
            <v>1734898</v>
          </cell>
          <cell r="W723">
            <v>1734898</v>
          </cell>
          <cell r="X723">
            <v>0</v>
          </cell>
          <cell r="Y723">
            <v>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220000000</v>
          </cell>
          <cell r="V724">
            <v>139867400</v>
          </cell>
          <cell r="W724">
            <v>139867400</v>
          </cell>
          <cell r="X724">
            <v>139867400</v>
          </cell>
          <cell r="Y724">
            <v>133587400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63718054</v>
          </cell>
          <cell r="V725">
            <v>46889455</v>
          </cell>
          <cell r="W725">
            <v>46889455</v>
          </cell>
          <cell r="X725">
            <v>46889455</v>
          </cell>
          <cell r="Y725">
            <v>46889455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2406800</v>
          </cell>
          <cell r="V726">
            <v>1966582</v>
          </cell>
          <cell r="W726">
            <v>1966582</v>
          </cell>
          <cell r="X726">
            <v>1966582</v>
          </cell>
          <cell r="Y726">
            <v>1966582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2654919</v>
          </cell>
          <cell r="V727">
            <v>1449510</v>
          </cell>
          <cell r="W727">
            <v>1449510</v>
          </cell>
          <cell r="X727">
            <v>0</v>
          </cell>
          <cell r="Y727">
            <v>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4524379</v>
          </cell>
          <cell r="V728">
            <v>3593580</v>
          </cell>
          <cell r="W728">
            <v>3593580</v>
          </cell>
          <cell r="X728">
            <v>3593580</v>
          </cell>
          <cell r="Y728">
            <v>3593580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5412070</v>
          </cell>
          <cell r="V729">
            <v>4168800</v>
          </cell>
          <cell r="W729">
            <v>4168800</v>
          </cell>
          <cell r="X729">
            <v>4168800</v>
          </cell>
          <cell r="Y729">
            <v>4168800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3204769</v>
          </cell>
          <cell r="V730">
            <v>2545380</v>
          </cell>
          <cell r="W730">
            <v>2545380</v>
          </cell>
          <cell r="X730">
            <v>2545380</v>
          </cell>
          <cell r="Y730">
            <v>2545380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203150216</v>
          </cell>
          <cell r="V731">
            <v>184885400</v>
          </cell>
          <cell r="W731">
            <v>184885400</v>
          </cell>
          <cell r="X731">
            <v>184885400</v>
          </cell>
          <cell r="Y731">
            <v>170178200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5660375</v>
          </cell>
          <cell r="V732">
            <v>5486718</v>
          </cell>
          <cell r="W732">
            <v>5486718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7060571</v>
          </cell>
          <cell r="V733">
            <v>6895882</v>
          </cell>
          <cell r="W733">
            <v>6895882</v>
          </cell>
          <cell r="X733">
            <v>1031041</v>
          </cell>
          <cell r="Y733">
            <v>1031041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3516544</v>
          </cell>
          <cell r="V734">
            <v>2726400</v>
          </cell>
          <cell r="W734">
            <v>2726400</v>
          </cell>
          <cell r="X734">
            <v>2726400</v>
          </cell>
          <cell r="Y734">
            <v>2726400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196810</v>
          </cell>
          <cell r="V735">
            <v>157100</v>
          </cell>
          <cell r="W735">
            <v>157100</v>
          </cell>
          <cell r="X735">
            <v>157100</v>
          </cell>
          <cell r="Y735">
            <v>157100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518025</v>
          </cell>
          <cell r="V736">
            <v>182300</v>
          </cell>
          <cell r="W736">
            <v>182300</v>
          </cell>
          <cell r="X736">
            <v>182300</v>
          </cell>
          <cell r="Y736">
            <v>182300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2637409</v>
          </cell>
          <cell r="V737">
            <v>2046200</v>
          </cell>
          <cell r="W737">
            <v>2046200</v>
          </cell>
          <cell r="X737">
            <v>2046200</v>
          </cell>
          <cell r="Y737">
            <v>2046200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879136</v>
          </cell>
          <cell r="V738">
            <v>341300</v>
          </cell>
          <cell r="W738">
            <v>341300</v>
          </cell>
          <cell r="X738">
            <v>341300</v>
          </cell>
          <cell r="Y738">
            <v>341300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879136</v>
          </cell>
          <cell r="V739">
            <v>341300</v>
          </cell>
          <cell r="W739">
            <v>341300</v>
          </cell>
          <cell r="X739">
            <v>341300</v>
          </cell>
          <cell r="Y739">
            <v>341300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985000</v>
          </cell>
          <cell r="V740">
            <v>682400</v>
          </cell>
          <cell r="W740">
            <v>682400</v>
          </cell>
          <cell r="X740">
            <v>682400</v>
          </cell>
          <cell r="Y740">
            <v>682400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1098516662</v>
          </cell>
          <cell r="V741">
            <v>1020658779</v>
          </cell>
          <cell r="W741">
            <v>1020658779</v>
          </cell>
          <cell r="X741">
            <v>1020658779</v>
          </cell>
          <cell r="Y741">
            <v>713282712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1144000000</v>
          </cell>
          <cell r="V742">
            <v>1098136576</v>
          </cell>
          <cell r="W742">
            <v>1098136576</v>
          </cell>
          <cell r="X742">
            <v>817278631</v>
          </cell>
          <cell r="Y742">
            <v>471504264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317324928</v>
          </cell>
          <cell r="V743">
            <v>285960200</v>
          </cell>
          <cell r="W743">
            <v>285960200</v>
          </cell>
          <cell r="X743">
            <v>285960200</v>
          </cell>
          <cell r="Y743">
            <v>100000000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40310948</v>
          </cell>
          <cell r="V744">
            <v>34489664</v>
          </cell>
          <cell r="W744">
            <v>34489664</v>
          </cell>
          <cell r="X744">
            <v>34489664</v>
          </cell>
          <cell r="Y744">
            <v>34489664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2305100</v>
          </cell>
          <cell r="V745">
            <v>1807430</v>
          </cell>
          <cell r="W745">
            <v>1807430</v>
          </cell>
          <cell r="X745">
            <v>1807430</v>
          </cell>
          <cell r="Y745">
            <v>1807430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1465386</v>
          </cell>
          <cell r="V746">
            <v>1018793</v>
          </cell>
          <cell r="W746">
            <v>1018793</v>
          </cell>
          <cell r="X746">
            <v>518521</v>
          </cell>
          <cell r="Y746">
            <v>518521</v>
          </cell>
        </row>
        <row r="747">
          <cell r="C747">
            <v>11101</v>
          </cell>
          <cell r="E747">
            <v>29</v>
          </cell>
          <cell r="G747">
            <v>3</v>
          </cell>
          <cell r="U747">
            <v>1596290</v>
          </cell>
          <cell r="V747">
            <v>1334330</v>
          </cell>
          <cell r="W747">
            <v>1334330</v>
          </cell>
          <cell r="X747">
            <v>409510</v>
          </cell>
          <cell r="Y747">
            <v>409510</v>
          </cell>
        </row>
        <row r="748">
          <cell r="C748">
            <v>11101</v>
          </cell>
          <cell r="E748">
            <v>29</v>
          </cell>
          <cell r="G748">
            <v>3</v>
          </cell>
          <cell r="U748">
            <v>1908126</v>
          </cell>
          <cell r="V748">
            <v>1524334</v>
          </cell>
          <cell r="W748">
            <v>1524334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29</v>
          </cell>
          <cell r="G749">
            <v>3</v>
          </cell>
          <cell r="U749">
            <v>3360009</v>
          </cell>
          <cell r="V749">
            <v>2506633</v>
          </cell>
          <cell r="W749">
            <v>2506633</v>
          </cell>
          <cell r="X749">
            <v>641238</v>
          </cell>
          <cell r="Y749">
            <v>641238</v>
          </cell>
        </row>
        <row r="750">
          <cell r="C750">
            <v>11101</v>
          </cell>
          <cell r="E750">
            <v>29</v>
          </cell>
          <cell r="G750">
            <v>3</v>
          </cell>
          <cell r="U750">
            <v>195385</v>
          </cell>
          <cell r="V750">
            <v>134256</v>
          </cell>
          <cell r="W750">
            <v>134256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29</v>
          </cell>
          <cell r="G751">
            <v>3</v>
          </cell>
          <cell r="U751">
            <v>212839</v>
          </cell>
          <cell r="V751">
            <v>200167</v>
          </cell>
          <cell r="W751">
            <v>200167</v>
          </cell>
          <cell r="X751">
            <v>54601</v>
          </cell>
          <cell r="Y751">
            <v>54601</v>
          </cell>
        </row>
        <row r="752">
          <cell r="C752">
            <v>11101</v>
          </cell>
          <cell r="E752">
            <v>29</v>
          </cell>
          <cell r="G752">
            <v>3</v>
          </cell>
          <cell r="U752">
            <v>4864046</v>
          </cell>
          <cell r="V752">
            <v>2532352</v>
          </cell>
          <cell r="W752">
            <v>2532352</v>
          </cell>
          <cell r="X752">
            <v>2532352</v>
          </cell>
          <cell r="Y752">
            <v>2532352</v>
          </cell>
        </row>
        <row r="753">
          <cell r="C753">
            <v>11101</v>
          </cell>
          <cell r="E753">
            <v>29</v>
          </cell>
          <cell r="G753">
            <v>3</v>
          </cell>
          <cell r="U753">
            <v>6074503</v>
          </cell>
          <cell r="V753">
            <v>3323826</v>
          </cell>
          <cell r="W753">
            <v>3323826</v>
          </cell>
          <cell r="X753">
            <v>3323826</v>
          </cell>
          <cell r="Y753">
            <v>3323826</v>
          </cell>
        </row>
        <row r="754">
          <cell r="C754">
            <v>11101</v>
          </cell>
          <cell r="E754">
            <v>29</v>
          </cell>
          <cell r="G754">
            <v>3</v>
          </cell>
          <cell r="U754">
            <v>1508126</v>
          </cell>
          <cell r="V754">
            <v>1040205</v>
          </cell>
          <cell r="W754">
            <v>1040205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29</v>
          </cell>
          <cell r="G755">
            <v>3</v>
          </cell>
          <cell r="U755">
            <v>1860009</v>
          </cell>
          <cell r="V755">
            <v>1695113</v>
          </cell>
          <cell r="W755">
            <v>1695113</v>
          </cell>
          <cell r="X755">
            <v>409510</v>
          </cell>
          <cell r="Y755">
            <v>409510</v>
          </cell>
        </row>
        <row r="756">
          <cell r="C756">
            <v>11101</v>
          </cell>
          <cell r="E756">
            <v>29</v>
          </cell>
          <cell r="G756">
            <v>3</v>
          </cell>
          <cell r="U756">
            <v>31469264</v>
          </cell>
          <cell r="V756">
            <v>29944602</v>
          </cell>
          <cell r="W756">
            <v>29944602</v>
          </cell>
          <cell r="X756">
            <v>29944602</v>
          </cell>
          <cell r="Y756">
            <v>29944602</v>
          </cell>
        </row>
        <row r="757">
          <cell r="C757">
            <v>11101</v>
          </cell>
          <cell r="E757">
            <v>29</v>
          </cell>
          <cell r="G757">
            <v>3</v>
          </cell>
          <cell r="U757">
            <v>3646330</v>
          </cell>
          <cell r="V757">
            <v>2874260</v>
          </cell>
          <cell r="W757">
            <v>2874260</v>
          </cell>
          <cell r="X757">
            <v>2874260</v>
          </cell>
          <cell r="Y757">
            <v>2874260</v>
          </cell>
        </row>
        <row r="758">
          <cell r="C758">
            <v>11101</v>
          </cell>
          <cell r="E758">
            <v>29</v>
          </cell>
          <cell r="G758">
            <v>3</v>
          </cell>
          <cell r="U758">
            <v>2104582</v>
          </cell>
          <cell r="V758">
            <v>1728940</v>
          </cell>
          <cell r="W758">
            <v>1728940</v>
          </cell>
          <cell r="X758">
            <v>709693</v>
          </cell>
          <cell r="Y758">
            <v>709693</v>
          </cell>
        </row>
        <row r="759">
          <cell r="C759">
            <v>11101</v>
          </cell>
          <cell r="E759">
            <v>29</v>
          </cell>
          <cell r="G759">
            <v>3</v>
          </cell>
          <cell r="U759">
            <v>1025770</v>
          </cell>
          <cell r="V759">
            <v>703248</v>
          </cell>
          <cell r="W759">
            <v>703248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29</v>
          </cell>
          <cell r="G760">
            <v>3</v>
          </cell>
          <cell r="U760">
            <v>262295318</v>
          </cell>
          <cell r="V760">
            <v>202053144</v>
          </cell>
          <cell r="W760">
            <v>202053144</v>
          </cell>
          <cell r="X760">
            <v>202053144</v>
          </cell>
          <cell r="Y760">
            <v>202038613</v>
          </cell>
        </row>
        <row r="761">
          <cell r="C761">
            <v>11101</v>
          </cell>
          <cell r="E761">
            <v>29</v>
          </cell>
          <cell r="G761">
            <v>3</v>
          </cell>
          <cell r="U761">
            <v>262295318</v>
          </cell>
          <cell r="V761">
            <v>218250289</v>
          </cell>
          <cell r="W761">
            <v>218250289</v>
          </cell>
          <cell r="X761">
            <v>101028542</v>
          </cell>
          <cell r="Y761">
            <v>27981143</v>
          </cell>
        </row>
        <row r="762">
          <cell r="C762">
            <v>11101</v>
          </cell>
          <cell r="E762">
            <v>29</v>
          </cell>
          <cell r="G762">
            <v>3</v>
          </cell>
          <cell r="U762">
            <v>432538520</v>
          </cell>
          <cell r="V762">
            <v>422337060</v>
          </cell>
          <cell r="W762">
            <v>422337060</v>
          </cell>
          <cell r="X762">
            <v>422337060</v>
          </cell>
          <cell r="Y762">
            <v>387142305</v>
          </cell>
        </row>
        <row r="763">
          <cell r="C763">
            <v>11101</v>
          </cell>
          <cell r="E763">
            <v>29</v>
          </cell>
          <cell r="G763">
            <v>1</v>
          </cell>
          <cell r="U763">
            <v>2104604</v>
          </cell>
          <cell r="V763">
            <v>1249360</v>
          </cell>
          <cell r="W763">
            <v>1249360</v>
          </cell>
          <cell r="X763">
            <v>1249360</v>
          </cell>
          <cell r="Y763">
            <v>1249360</v>
          </cell>
        </row>
        <row r="764">
          <cell r="C764">
            <v>11101</v>
          </cell>
          <cell r="E764">
            <v>30</v>
          </cell>
          <cell r="G764">
            <v>3</v>
          </cell>
          <cell r="U764">
            <v>3226667</v>
          </cell>
          <cell r="V764">
            <v>1500000</v>
          </cell>
          <cell r="W764">
            <v>1500000</v>
          </cell>
          <cell r="X764">
            <v>1500000</v>
          </cell>
          <cell r="Y764">
            <v>1500000</v>
          </cell>
        </row>
        <row r="765">
          <cell r="C765">
            <v>11101</v>
          </cell>
          <cell r="E765">
            <v>30</v>
          </cell>
          <cell r="G765">
            <v>3</v>
          </cell>
          <cell r="U765">
            <v>295000000</v>
          </cell>
          <cell r="V765">
            <v>289000000</v>
          </cell>
          <cell r="W765">
            <v>289000000</v>
          </cell>
          <cell r="X765">
            <v>199000000</v>
          </cell>
          <cell r="Y765">
            <v>199000000</v>
          </cell>
        </row>
        <row r="766">
          <cell r="C766">
            <v>11101</v>
          </cell>
          <cell r="E766">
            <v>30</v>
          </cell>
          <cell r="G766">
            <v>3</v>
          </cell>
          <cell r="U766">
            <v>5000000</v>
          </cell>
          <cell r="V766">
            <v>4997555</v>
          </cell>
          <cell r="W766">
            <v>4997555</v>
          </cell>
          <cell r="X766">
            <v>4997555</v>
          </cell>
          <cell r="Y766">
            <v>4997555</v>
          </cell>
        </row>
        <row r="767">
          <cell r="C767">
            <v>11101</v>
          </cell>
          <cell r="E767">
            <v>30</v>
          </cell>
          <cell r="G767">
            <v>3</v>
          </cell>
          <cell r="U767">
            <v>7000000</v>
          </cell>
          <cell r="V767">
            <v>7000000</v>
          </cell>
          <cell r="W767">
            <v>7000000</v>
          </cell>
          <cell r="X767">
            <v>7000000</v>
          </cell>
          <cell r="Y767">
            <v>7000000</v>
          </cell>
        </row>
        <row r="768">
          <cell r="C768">
            <v>11101</v>
          </cell>
          <cell r="E768">
            <v>30</v>
          </cell>
          <cell r="G768">
            <v>3</v>
          </cell>
          <cell r="U768">
            <v>5500000</v>
          </cell>
          <cell r="V768">
            <v>5500000</v>
          </cell>
          <cell r="W768">
            <v>5500000</v>
          </cell>
          <cell r="X768">
            <v>5500000</v>
          </cell>
          <cell r="Y768">
            <v>450000</v>
          </cell>
        </row>
        <row r="769">
          <cell r="C769">
            <v>11101</v>
          </cell>
          <cell r="E769">
            <v>30</v>
          </cell>
          <cell r="G769">
            <v>3</v>
          </cell>
          <cell r="U769">
            <v>5000000</v>
          </cell>
          <cell r="V769">
            <v>5000000</v>
          </cell>
          <cell r="W769">
            <v>5000000</v>
          </cell>
          <cell r="X769">
            <v>5000000</v>
          </cell>
          <cell r="Y769">
            <v>5000000</v>
          </cell>
        </row>
        <row r="770">
          <cell r="C770">
            <v>11101</v>
          </cell>
          <cell r="E770">
            <v>30</v>
          </cell>
          <cell r="G770">
            <v>3</v>
          </cell>
          <cell r="U770">
            <v>10000000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</row>
        <row r="771">
          <cell r="C771">
            <v>11101</v>
          </cell>
          <cell r="E771">
            <v>30</v>
          </cell>
          <cell r="G771">
            <v>3</v>
          </cell>
          <cell r="U771">
            <v>5000000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</row>
        <row r="772">
          <cell r="C772">
            <v>11101</v>
          </cell>
          <cell r="E772">
            <v>30</v>
          </cell>
          <cell r="G772">
            <v>3</v>
          </cell>
          <cell r="U772">
            <v>10000000</v>
          </cell>
          <cell r="V772">
            <v>5000000</v>
          </cell>
          <cell r="W772">
            <v>5000000</v>
          </cell>
          <cell r="X772">
            <v>5000000</v>
          </cell>
          <cell r="Y772">
            <v>5000000</v>
          </cell>
        </row>
        <row r="773">
          <cell r="C773">
            <v>11101</v>
          </cell>
          <cell r="E773">
            <v>30</v>
          </cell>
          <cell r="G773">
            <v>3</v>
          </cell>
          <cell r="U773">
            <v>64710000</v>
          </cell>
          <cell r="V773">
            <v>64710000</v>
          </cell>
          <cell r="W773">
            <v>64710000</v>
          </cell>
          <cell r="X773">
            <v>64710000</v>
          </cell>
          <cell r="Y773">
            <v>64710000</v>
          </cell>
        </row>
        <row r="774">
          <cell r="C774">
            <v>11101</v>
          </cell>
          <cell r="E774">
            <v>30</v>
          </cell>
          <cell r="G774">
            <v>3</v>
          </cell>
          <cell r="U774">
            <v>41590200</v>
          </cell>
          <cell r="V774">
            <v>33949999</v>
          </cell>
          <cell r="W774">
            <v>33949999</v>
          </cell>
          <cell r="X774">
            <v>33949999</v>
          </cell>
          <cell r="Y774">
            <v>33949999</v>
          </cell>
        </row>
        <row r="775">
          <cell r="C775">
            <v>11101</v>
          </cell>
          <cell r="E775">
            <v>30</v>
          </cell>
          <cell r="G775">
            <v>3</v>
          </cell>
          <cell r="U775">
            <v>30402000</v>
          </cell>
          <cell r="V775">
            <v>30360000</v>
          </cell>
          <cell r="W775">
            <v>30360000</v>
          </cell>
          <cell r="X775">
            <v>360000</v>
          </cell>
          <cell r="Y775">
            <v>360000</v>
          </cell>
        </row>
        <row r="776">
          <cell r="C776">
            <v>11101</v>
          </cell>
          <cell r="E776">
            <v>30</v>
          </cell>
          <cell r="G776">
            <v>3</v>
          </cell>
          <cell r="U776">
            <v>22500000</v>
          </cell>
          <cell r="V776">
            <v>22498860</v>
          </cell>
          <cell r="W776">
            <v>22498860</v>
          </cell>
          <cell r="X776">
            <v>22498860</v>
          </cell>
          <cell r="Y776">
            <v>2498860</v>
          </cell>
        </row>
        <row r="777">
          <cell r="C777">
            <v>11101</v>
          </cell>
          <cell r="E777">
            <v>30</v>
          </cell>
          <cell r="G777">
            <v>3</v>
          </cell>
          <cell r="U777">
            <v>5000000</v>
          </cell>
          <cell r="V777">
            <v>5000000</v>
          </cell>
          <cell r="W777">
            <v>5000000</v>
          </cell>
          <cell r="X777">
            <v>5000000</v>
          </cell>
          <cell r="Y777">
            <v>450000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1894470673</v>
          </cell>
          <cell r="V779">
            <v>1449926861</v>
          </cell>
          <cell r="W779">
            <v>1449926861</v>
          </cell>
          <cell r="X779">
            <v>1449926861</v>
          </cell>
          <cell r="Y779">
            <v>1449926861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150000000</v>
          </cell>
          <cell r="V780">
            <v>149993550</v>
          </cell>
          <cell r="W780">
            <v>149993550</v>
          </cell>
          <cell r="X780">
            <v>149993550</v>
          </cell>
          <cell r="Y780">
            <v>113431990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194306708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12860180</v>
          </cell>
          <cell r="V782">
            <v>12236360</v>
          </cell>
          <cell r="W782">
            <v>12236360</v>
          </cell>
          <cell r="X782">
            <v>12236360</v>
          </cell>
          <cell r="Y782">
            <v>12236360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9109292</v>
          </cell>
          <cell r="V783">
            <v>8648363</v>
          </cell>
          <cell r="W783">
            <v>8648363</v>
          </cell>
          <cell r="X783">
            <v>8648363</v>
          </cell>
          <cell r="Y783">
            <v>8648363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16732339</v>
          </cell>
          <cell r="V784">
            <v>16732339</v>
          </cell>
          <cell r="W784">
            <v>16732339</v>
          </cell>
          <cell r="X784">
            <v>6959368</v>
          </cell>
          <cell r="Y784">
            <v>6959368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4591555</v>
          </cell>
          <cell r="V785">
            <v>4142403</v>
          </cell>
          <cell r="W785">
            <v>4142403</v>
          </cell>
          <cell r="X785">
            <v>4142403</v>
          </cell>
          <cell r="Y785">
            <v>4142403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531954</v>
          </cell>
          <cell r="V786">
            <v>422795</v>
          </cell>
          <cell r="W786">
            <v>422795</v>
          </cell>
          <cell r="X786">
            <v>422795</v>
          </cell>
          <cell r="Y786">
            <v>422795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3443663</v>
          </cell>
          <cell r="V787">
            <v>2930015</v>
          </cell>
          <cell r="W787">
            <v>2930015</v>
          </cell>
          <cell r="X787">
            <v>2930015</v>
          </cell>
          <cell r="Y787">
            <v>2930015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573941</v>
          </cell>
          <cell r="V788">
            <v>447195</v>
          </cell>
          <cell r="W788">
            <v>447195</v>
          </cell>
          <cell r="X788">
            <v>447195</v>
          </cell>
          <cell r="Y788">
            <v>447195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573941</v>
          </cell>
          <cell r="V789">
            <v>447195</v>
          </cell>
          <cell r="W789">
            <v>447195</v>
          </cell>
          <cell r="X789">
            <v>447195</v>
          </cell>
          <cell r="Y789">
            <v>447195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1147886</v>
          </cell>
          <cell r="V790">
            <v>894294</v>
          </cell>
          <cell r="W790">
            <v>894294</v>
          </cell>
          <cell r="X790">
            <v>894294</v>
          </cell>
          <cell r="Y790">
            <v>894294</v>
          </cell>
        </row>
        <row r="791">
          <cell r="C791">
            <v>11101</v>
          </cell>
          <cell r="E791">
            <v>33</v>
          </cell>
          <cell r="G791">
            <v>3</v>
          </cell>
          <cell r="U791">
            <v>576526188</v>
          </cell>
          <cell r="V791">
            <v>529491300.60000002</v>
          </cell>
          <cell r="W791">
            <v>529491300.60000002</v>
          </cell>
          <cell r="X791">
            <v>529491300.60000002</v>
          </cell>
          <cell r="Y791">
            <v>486435300.60000002</v>
          </cell>
        </row>
        <row r="792">
          <cell r="C792">
            <v>11101</v>
          </cell>
          <cell r="E792">
            <v>33</v>
          </cell>
          <cell r="G792">
            <v>3</v>
          </cell>
          <cell r="U792">
            <v>85930215</v>
          </cell>
          <cell r="V792">
            <v>85930215</v>
          </cell>
          <cell r="W792">
            <v>85930215</v>
          </cell>
          <cell r="X792">
            <v>69635820</v>
          </cell>
          <cell r="Y792">
            <v>69635820</v>
          </cell>
        </row>
        <row r="793">
          <cell r="C793">
            <v>11101</v>
          </cell>
          <cell r="E793">
            <v>33</v>
          </cell>
          <cell r="G793">
            <v>3</v>
          </cell>
          <cell r="U793">
            <v>684114</v>
          </cell>
          <cell r="V793">
            <v>684114</v>
          </cell>
          <cell r="W793">
            <v>684114</v>
          </cell>
          <cell r="X793">
            <v>684114</v>
          </cell>
          <cell r="Y793">
            <v>684114</v>
          </cell>
        </row>
        <row r="794">
          <cell r="C794">
            <v>11101</v>
          </cell>
          <cell r="E794">
            <v>33</v>
          </cell>
          <cell r="G794">
            <v>3</v>
          </cell>
          <cell r="U794">
            <v>1064538</v>
          </cell>
          <cell r="V794">
            <v>1064538</v>
          </cell>
          <cell r="W794">
            <v>1064538</v>
          </cell>
          <cell r="X794">
            <v>1064538</v>
          </cell>
          <cell r="Y794">
            <v>1064538</v>
          </cell>
        </row>
        <row r="795">
          <cell r="C795">
            <v>11101</v>
          </cell>
          <cell r="E795">
            <v>33</v>
          </cell>
          <cell r="G795">
            <v>3</v>
          </cell>
          <cell r="U795">
            <v>2502461</v>
          </cell>
          <cell r="V795">
            <v>2502461</v>
          </cell>
          <cell r="W795">
            <v>2502461</v>
          </cell>
          <cell r="X795">
            <v>1909809</v>
          </cell>
          <cell r="Y795">
            <v>1909809</v>
          </cell>
        </row>
        <row r="796">
          <cell r="C796">
            <v>11101</v>
          </cell>
          <cell r="E796">
            <v>33</v>
          </cell>
          <cell r="G796">
            <v>3</v>
          </cell>
          <cell r="U796">
            <v>5260590</v>
          </cell>
          <cell r="V796">
            <v>5260590</v>
          </cell>
          <cell r="W796">
            <v>5260590</v>
          </cell>
          <cell r="X796">
            <v>4000686</v>
          </cell>
          <cell r="Y796">
            <v>4000686</v>
          </cell>
        </row>
        <row r="797">
          <cell r="C797">
            <v>11101</v>
          </cell>
          <cell r="E797">
            <v>33</v>
          </cell>
          <cell r="G797">
            <v>3</v>
          </cell>
          <cell r="U797">
            <v>455026</v>
          </cell>
          <cell r="V797">
            <v>455026</v>
          </cell>
          <cell r="W797">
            <v>455026</v>
          </cell>
          <cell r="X797">
            <v>342141</v>
          </cell>
          <cell r="Y797">
            <v>342141</v>
          </cell>
        </row>
        <row r="798">
          <cell r="C798">
            <v>11101</v>
          </cell>
          <cell r="E798">
            <v>33</v>
          </cell>
          <cell r="G798">
            <v>3</v>
          </cell>
          <cell r="U798">
            <v>9659169</v>
          </cell>
          <cell r="V798">
            <v>6539876</v>
          </cell>
          <cell r="W798">
            <v>6539876</v>
          </cell>
          <cell r="X798">
            <v>6539876</v>
          </cell>
          <cell r="Y798">
            <v>6539876</v>
          </cell>
        </row>
        <row r="799">
          <cell r="C799">
            <v>11101</v>
          </cell>
          <cell r="E799">
            <v>33</v>
          </cell>
          <cell r="G799">
            <v>3</v>
          </cell>
          <cell r="U799">
            <v>3586766</v>
          </cell>
          <cell r="V799">
            <v>3586766</v>
          </cell>
          <cell r="W799">
            <v>3586766</v>
          </cell>
          <cell r="X799">
            <v>2727740</v>
          </cell>
          <cell r="Y799">
            <v>2727740</v>
          </cell>
        </row>
        <row r="800">
          <cell r="C800">
            <v>11101</v>
          </cell>
          <cell r="E800">
            <v>33</v>
          </cell>
          <cell r="G800">
            <v>3</v>
          </cell>
          <cell r="U800">
            <v>90000337</v>
          </cell>
          <cell r="V800">
            <v>90000000</v>
          </cell>
          <cell r="W800">
            <v>90000000</v>
          </cell>
          <cell r="X800">
            <v>90000000</v>
          </cell>
          <cell r="Y800">
            <v>87845002</v>
          </cell>
        </row>
        <row r="801">
          <cell r="C801">
            <v>11101</v>
          </cell>
          <cell r="E801">
            <v>33</v>
          </cell>
          <cell r="G801">
            <v>3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</row>
        <row r="802">
          <cell r="C802">
            <v>11101</v>
          </cell>
          <cell r="E802">
            <v>33</v>
          </cell>
          <cell r="G802">
            <v>3</v>
          </cell>
          <cell r="U802">
            <v>20600000</v>
          </cell>
          <cell r="V802">
            <v>20166000</v>
          </cell>
          <cell r="W802">
            <v>20166000</v>
          </cell>
          <cell r="X802">
            <v>20166000</v>
          </cell>
          <cell r="Y802">
            <v>12951000</v>
          </cell>
        </row>
        <row r="803">
          <cell r="C803">
            <v>11101</v>
          </cell>
          <cell r="E803">
            <v>33</v>
          </cell>
          <cell r="G803">
            <v>3</v>
          </cell>
          <cell r="U803">
            <v>117839663</v>
          </cell>
          <cell r="V803">
            <v>83810000</v>
          </cell>
          <cell r="W803">
            <v>83810000</v>
          </cell>
          <cell r="X803">
            <v>37791000</v>
          </cell>
          <cell r="Y803">
            <v>37791000</v>
          </cell>
        </row>
        <row r="804">
          <cell r="C804">
            <v>11101</v>
          </cell>
          <cell r="E804">
            <v>33</v>
          </cell>
          <cell r="G804">
            <v>3</v>
          </cell>
          <cell r="U804">
            <v>28000000</v>
          </cell>
          <cell r="V804">
            <v>16853070</v>
          </cell>
          <cell r="W804">
            <v>16853070</v>
          </cell>
          <cell r="X804">
            <v>16853070</v>
          </cell>
          <cell r="Y804">
            <v>0</v>
          </cell>
        </row>
        <row r="805">
          <cell r="C805">
            <v>11101</v>
          </cell>
          <cell r="E805">
            <v>33</v>
          </cell>
          <cell r="G805">
            <v>3</v>
          </cell>
          <cell r="U805">
            <v>113723648</v>
          </cell>
          <cell r="V805">
            <v>113723648</v>
          </cell>
          <cell r="W805">
            <v>113723648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33</v>
          </cell>
          <cell r="G806">
            <v>3</v>
          </cell>
          <cell r="U806">
            <v>132953450</v>
          </cell>
          <cell r="V806">
            <v>40561712.119999997</v>
          </cell>
          <cell r="W806">
            <v>40561712.119999997</v>
          </cell>
          <cell r="X806">
            <v>40561712.119999997</v>
          </cell>
          <cell r="Y806">
            <v>7946001</v>
          </cell>
        </row>
        <row r="807">
          <cell r="C807">
            <v>11101</v>
          </cell>
          <cell r="E807">
            <v>33</v>
          </cell>
          <cell r="G807">
            <v>3</v>
          </cell>
          <cell r="U807">
            <v>3349870</v>
          </cell>
          <cell r="V807">
            <v>3349870</v>
          </cell>
          <cell r="W807">
            <v>3349870</v>
          </cell>
          <cell r="X807">
            <v>2498145</v>
          </cell>
          <cell r="Y807">
            <v>2498145</v>
          </cell>
        </row>
        <row r="808">
          <cell r="C808">
            <v>11101</v>
          </cell>
          <cell r="E808">
            <v>33</v>
          </cell>
          <cell r="G808">
            <v>3</v>
          </cell>
          <cell r="U808">
            <v>98087285</v>
          </cell>
          <cell r="V808">
            <v>81084153.879999995</v>
          </cell>
          <cell r="W808">
            <v>81084153.879999995</v>
          </cell>
          <cell r="X808">
            <v>81084153.879999995</v>
          </cell>
          <cell r="Y808">
            <v>81084153.879999995</v>
          </cell>
        </row>
        <row r="809">
          <cell r="C809">
            <v>11101</v>
          </cell>
          <cell r="E809">
            <v>33</v>
          </cell>
          <cell r="G809">
            <v>3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33</v>
          </cell>
          <cell r="G810">
            <v>3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</row>
        <row r="811">
          <cell r="C811">
            <v>11101</v>
          </cell>
          <cell r="E811">
            <v>33</v>
          </cell>
          <cell r="G811">
            <v>1</v>
          </cell>
          <cell r="U811">
            <v>2104604</v>
          </cell>
          <cell r="V811">
            <v>2076531.77</v>
          </cell>
          <cell r="W811">
            <v>2076531.77</v>
          </cell>
          <cell r="X811">
            <v>2076531.77</v>
          </cell>
          <cell r="Y811">
            <v>2076531.77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200000000</v>
          </cell>
          <cell r="V814">
            <v>199999642</v>
          </cell>
          <cell r="W814">
            <v>199999642</v>
          </cell>
          <cell r="X814">
            <v>199999642</v>
          </cell>
          <cell r="Y814">
            <v>157410642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300000000</v>
          </cell>
          <cell r="V815">
            <v>300000000</v>
          </cell>
          <cell r="W815">
            <v>300000000</v>
          </cell>
          <cell r="X815">
            <v>30000000</v>
          </cell>
          <cell r="Y815">
            <v>30000000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100000000</v>
          </cell>
          <cell r="V816">
            <v>100000000</v>
          </cell>
          <cell r="W816">
            <v>100000000</v>
          </cell>
          <cell r="X816">
            <v>65000000</v>
          </cell>
          <cell r="Y816">
            <v>65000000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100000000</v>
          </cell>
          <cell r="V817">
            <v>100000000</v>
          </cell>
          <cell r="W817">
            <v>100000000</v>
          </cell>
          <cell r="X817">
            <v>15000000</v>
          </cell>
          <cell r="Y817">
            <v>15000000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50000000</v>
          </cell>
          <cell r="V818">
            <v>50000000</v>
          </cell>
          <cell r="W818">
            <v>50000000</v>
          </cell>
          <cell r="X818">
            <v>10000000</v>
          </cell>
          <cell r="Y818">
            <v>10000000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50000000</v>
          </cell>
          <cell r="V819">
            <v>50000000</v>
          </cell>
          <cell r="W819">
            <v>50000000</v>
          </cell>
          <cell r="X819">
            <v>10000000</v>
          </cell>
          <cell r="Y819">
            <v>10000000</v>
          </cell>
        </row>
        <row r="820">
          <cell r="C820">
            <v>11101</v>
          </cell>
          <cell r="E820">
            <v>35</v>
          </cell>
          <cell r="G820">
            <v>3</v>
          </cell>
          <cell r="U820">
            <v>120000000</v>
          </cell>
          <cell r="V820">
            <v>120000000</v>
          </cell>
          <cell r="W820">
            <v>120000000</v>
          </cell>
          <cell r="X820">
            <v>120000000</v>
          </cell>
          <cell r="Y820">
            <v>120000000</v>
          </cell>
        </row>
        <row r="821">
          <cell r="C821">
            <v>11101</v>
          </cell>
          <cell r="E821">
            <v>35</v>
          </cell>
          <cell r="G821">
            <v>3</v>
          </cell>
          <cell r="U821">
            <v>393000000</v>
          </cell>
          <cell r="V821">
            <v>393000000</v>
          </cell>
          <cell r="W821">
            <v>393000000</v>
          </cell>
          <cell r="X821">
            <v>393000000</v>
          </cell>
          <cell r="Y821">
            <v>393000000</v>
          </cell>
        </row>
        <row r="822">
          <cell r="C822">
            <v>11101</v>
          </cell>
          <cell r="E822">
            <v>35</v>
          </cell>
          <cell r="G822">
            <v>3</v>
          </cell>
          <cell r="U822">
            <v>87000000</v>
          </cell>
          <cell r="V822">
            <v>87000000</v>
          </cell>
          <cell r="W822">
            <v>87000000</v>
          </cell>
          <cell r="X822">
            <v>87000000</v>
          </cell>
          <cell r="Y822">
            <v>87000000</v>
          </cell>
        </row>
        <row r="823">
          <cell r="C823">
            <v>11101</v>
          </cell>
          <cell r="E823">
            <v>35</v>
          </cell>
          <cell r="G823">
            <v>3</v>
          </cell>
          <cell r="U823">
            <v>3000000000</v>
          </cell>
          <cell r="V823">
            <v>2583146620</v>
          </cell>
          <cell r="W823">
            <v>2583146620</v>
          </cell>
          <cell r="X823">
            <v>2583146620</v>
          </cell>
          <cell r="Y823">
            <v>2583146620</v>
          </cell>
        </row>
        <row r="824">
          <cell r="C824">
            <v>11101</v>
          </cell>
          <cell r="E824">
            <v>35</v>
          </cell>
          <cell r="G824">
            <v>3</v>
          </cell>
          <cell r="U824">
            <v>30000000</v>
          </cell>
          <cell r="V824">
            <v>30000000</v>
          </cell>
          <cell r="W824">
            <v>30000000</v>
          </cell>
          <cell r="X824">
            <v>30000000</v>
          </cell>
          <cell r="Y824">
            <v>30000000</v>
          </cell>
        </row>
        <row r="825">
          <cell r="C825">
            <v>11101</v>
          </cell>
          <cell r="E825">
            <v>35</v>
          </cell>
          <cell r="G825">
            <v>3</v>
          </cell>
          <cell r="U825">
            <v>144714641</v>
          </cell>
          <cell r="V825">
            <v>144714641</v>
          </cell>
          <cell r="W825">
            <v>144714641</v>
          </cell>
          <cell r="X825">
            <v>144714641</v>
          </cell>
          <cell r="Y825">
            <v>144714641</v>
          </cell>
        </row>
        <row r="826">
          <cell r="C826">
            <v>11101</v>
          </cell>
          <cell r="E826">
            <v>35</v>
          </cell>
          <cell r="G826">
            <v>3</v>
          </cell>
          <cell r="U826">
            <v>250000000</v>
          </cell>
          <cell r="V826">
            <v>210000000</v>
          </cell>
          <cell r="W826">
            <v>210000000</v>
          </cell>
          <cell r="X826">
            <v>210000000</v>
          </cell>
          <cell r="Y826">
            <v>210000000</v>
          </cell>
        </row>
        <row r="827">
          <cell r="C827">
            <v>11101</v>
          </cell>
          <cell r="E827">
            <v>35</v>
          </cell>
          <cell r="G827">
            <v>3</v>
          </cell>
          <cell r="U827">
            <v>5000000</v>
          </cell>
          <cell r="V827">
            <v>4000000</v>
          </cell>
          <cell r="W827">
            <v>4000000</v>
          </cell>
          <cell r="X827">
            <v>4000000</v>
          </cell>
          <cell r="Y827">
            <v>4000000</v>
          </cell>
        </row>
        <row r="828">
          <cell r="C828">
            <v>11101</v>
          </cell>
          <cell r="E828">
            <v>35</v>
          </cell>
          <cell r="G828">
            <v>3</v>
          </cell>
          <cell r="U828">
            <v>140000000</v>
          </cell>
          <cell r="V828">
            <v>130000000</v>
          </cell>
          <cell r="W828">
            <v>130000000</v>
          </cell>
          <cell r="X828">
            <v>130000000</v>
          </cell>
          <cell r="Y828">
            <v>130000000</v>
          </cell>
        </row>
        <row r="829">
          <cell r="C829">
            <v>11101</v>
          </cell>
          <cell r="E829">
            <v>35</v>
          </cell>
          <cell r="G829">
            <v>3</v>
          </cell>
          <cell r="U829">
            <v>28000000</v>
          </cell>
          <cell r="V829">
            <v>22400000</v>
          </cell>
          <cell r="W829">
            <v>22400000</v>
          </cell>
          <cell r="X829">
            <v>22400000</v>
          </cell>
          <cell r="Y829">
            <v>22400000</v>
          </cell>
        </row>
        <row r="830">
          <cell r="C830">
            <v>11101</v>
          </cell>
          <cell r="E830">
            <v>35</v>
          </cell>
          <cell r="G830">
            <v>3</v>
          </cell>
          <cell r="U830">
            <v>100000000</v>
          </cell>
          <cell r="V830">
            <v>99988717</v>
          </cell>
          <cell r="W830">
            <v>99988717</v>
          </cell>
          <cell r="X830">
            <v>99988717</v>
          </cell>
          <cell r="Y830">
            <v>99988717</v>
          </cell>
        </row>
        <row r="831">
          <cell r="C831">
            <v>11101</v>
          </cell>
          <cell r="E831">
            <v>35</v>
          </cell>
          <cell r="G831">
            <v>3</v>
          </cell>
          <cell r="U831">
            <v>55000000</v>
          </cell>
          <cell r="V831">
            <v>55000000</v>
          </cell>
          <cell r="W831">
            <v>55000000</v>
          </cell>
          <cell r="X831">
            <v>55000000</v>
          </cell>
          <cell r="Y831">
            <v>55000000</v>
          </cell>
        </row>
        <row r="832">
          <cell r="C832">
            <v>11101</v>
          </cell>
          <cell r="E832">
            <v>35</v>
          </cell>
          <cell r="G832">
            <v>3</v>
          </cell>
          <cell r="U832">
            <v>69800000</v>
          </cell>
          <cell r="V832">
            <v>55840000</v>
          </cell>
          <cell r="W832">
            <v>55840000</v>
          </cell>
          <cell r="X832">
            <v>55840000</v>
          </cell>
          <cell r="Y832">
            <v>55840000</v>
          </cell>
        </row>
        <row r="833">
          <cell r="C833">
            <v>11101</v>
          </cell>
          <cell r="E833">
            <v>35</v>
          </cell>
          <cell r="G833">
            <v>3</v>
          </cell>
          <cell r="U833">
            <v>57000000</v>
          </cell>
          <cell r="V833">
            <v>45600000</v>
          </cell>
          <cell r="W833">
            <v>45600000</v>
          </cell>
          <cell r="X833">
            <v>45600000</v>
          </cell>
          <cell r="Y833">
            <v>45600000</v>
          </cell>
        </row>
        <row r="834">
          <cell r="C834">
            <v>11101</v>
          </cell>
          <cell r="E834">
            <v>35</v>
          </cell>
          <cell r="G834">
            <v>3</v>
          </cell>
          <cell r="U834">
            <v>28985359</v>
          </cell>
          <cell r="V834">
            <v>23188287</v>
          </cell>
          <cell r="W834">
            <v>23188287</v>
          </cell>
          <cell r="X834">
            <v>23188287</v>
          </cell>
          <cell r="Y834">
            <v>23188287</v>
          </cell>
        </row>
        <row r="835">
          <cell r="C835">
            <v>11101</v>
          </cell>
          <cell r="E835">
            <v>35</v>
          </cell>
          <cell r="G835">
            <v>3</v>
          </cell>
          <cell r="U835">
            <v>91500000</v>
          </cell>
          <cell r="V835">
            <v>81200000</v>
          </cell>
          <cell r="W835">
            <v>81200000</v>
          </cell>
          <cell r="X835">
            <v>81200000</v>
          </cell>
          <cell r="Y835">
            <v>81200000</v>
          </cell>
        </row>
        <row r="836">
          <cell r="C836">
            <v>11101</v>
          </cell>
          <cell r="E836">
            <v>35</v>
          </cell>
          <cell r="G836">
            <v>3</v>
          </cell>
          <cell r="U836">
            <v>470000000</v>
          </cell>
          <cell r="V836">
            <v>470000000</v>
          </cell>
          <cell r="W836">
            <v>470000000</v>
          </cell>
          <cell r="X836">
            <v>470000000</v>
          </cell>
          <cell r="Y836">
            <v>470000000</v>
          </cell>
        </row>
        <row r="837">
          <cell r="C837">
            <v>11101</v>
          </cell>
          <cell r="E837">
            <v>35</v>
          </cell>
          <cell r="G837">
            <v>3</v>
          </cell>
          <cell r="U837">
            <v>2985000000</v>
          </cell>
          <cell r="V837">
            <v>2730320995</v>
          </cell>
          <cell r="W837">
            <v>2730320995</v>
          </cell>
          <cell r="X837">
            <v>2730320995</v>
          </cell>
          <cell r="Y837">
            <v>2659734328</v>
          </cell>
        </row>
        <row r="838">
          <cell r="C838">
            <v>11101</v>
          </cell>
          <cell r="E838">
            <v>35</v>
          </cell>
          <cell r="G838">
            <v>3</v>
          </cell>
          <cell r="U838">
            <v>12000000</v>
          </cell>
          <cell r="V838">
            <v>6696820</v>
          </cell>
          <cell r="W838">
            <v>6696820</v>
          </cell>
          <cell r="X838">
            <v>6696820</v>
          </cell>
          <cell r="Y838">
            <v>2653200</v>
          </cell>
        </row>
        <row r="839">
          <cell r="C839">
            <v>11101</v>
          </cell>
          <cell r="E839">
            <v>35</v>
          </cell>
          <cell r="G839">
            <v>3</v>
          </cell>
          <cell r="U839">
            <v>3000000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11101</v>
          </cell>
          <cell r="E840">
            <v>35</v>
          </cell>
          <cell r="G840">
            <v>1</v>
          </cell>
          <cell r="U840">
            <v>2104604</v>
          </cell>
          <cell r="V840">
            <v>388360</v>
          </cell>
          <cell r="W840">
            <v>388360</v>
          </cell>
          <cell r="X840">
            <v>388360</v>
          </cell>
          <cell r="Y840">
            <v>388360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90087300</v>
          </cell>
          <cell r="V842">
            <v>77999996.620000005</v>
          </cell>
          <cell r="W842">
            <v>77999996.620000005</v>
          </cell>
          <cell r="X842">
            <v>77999996.620000005</v>
          </cell>
          <cell r="Y842">
            <v>77999996.620000005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660000000</v>
          </cell>
          <cell r="V843">
            <v>635000000</v>
          </cell>
          <cell r="W843">
            <v>635000000</v>
          </cell>
          <cell r="X843">
            <v>635000000</v>
          </cell>
          <cell r="Y843">
            <v>635000000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429129373</v>
          </cell>
          <cell r="V844">
            <v>421365309.88</v>
          </cell>
          <cell r="W844">
            <v>421365309.88</v>
          </cell>
          <cell r="X844">
            <v>421365309.88</v>
          </cell>
          <cell r="Y844">
            <v>301365309.88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45000000</v>
          </cell>
          <cell r="V845">
            <v>45000000</v>
          </cell>
          <cell r="W845">
            <v>45000000</v>
          </cell>
          <cell r="X845">
            <v>45000000</v>
          </cell>
          <cell r="Y845">
            <v>28526917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7255625</v>
          </cell>
          <cell r="V846">
            <v>4626940</v>
          </cell>
          <cell r="W846">
            <v>4626940</v>
          </cell>
          <cell r="X846">
            <v>4626940</v>
          </cell>
          <cell r="Y846">
            <v>4626940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5139401</v>
          </cell>
          <cell r="V847">
            <v>3278040</v>
          </cell>
          <cell r="W847">
            <v>3278040</v>
          </cell>
          <cell r="X847">
            <v>3278040</v>
          </cell>
          <cell r="Y847">
            <v>3278040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7851147</v>
          </cell>
          <cell r="V848">
            <v>7575789</v>
          </cell>
          <cell r="W848">
            <v>7575789</v>
          </cell>
          <cell r="X848">
            <v>1587057</v>
          </cell>
          <cell r="Y848">
            <v>1587057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5870887</v>
          </cell>
          <cell r="V849">
            <v>1632600</v>
          </cell>
          <cell r="W849">
            <v>1632600</v>
          </cell>
          <cell r="X849">
            <v>1632600</v>
          </cell>
          <cell r="Y849">
            <v>1632600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315620</v>
          </cell>
          <cell r="V850">
            <v>202000</v>
          </cell>
          <cell r="W850">
            <v>202000</v>
          </cell>
          <cell r="X850">
            <v>202000</v>
          </cell>
          <cell r="Y850">
            <v>202000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2071286</v>
          </cell>
          <cell r="V851">
            <v>1224900</v>
          </cell>
          <cell r="W851">
            <v>1224900</v>
          </cell>
          <cell r="X851">
            <v>1224900</v>
          </cell>
          <cell r="Y851">
            <v>1224900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345212</v>
          </cell>
          <cell r="V852">
            <v>204600</v>
          </cell>
          <cell r="W852">
            <v>204600</v>
          </cell>
          <cell r="X852">
            <v>204600</v>
          </cell>
          <cell r="Y852">
            <v>204600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345212</v>
          </cell>
          <cell r="V853">
            <v>204600</v>
          </cell>
          <cell r="W853">
            <v>204600</v>
          </cell>
          <cell r="X853">
            <v>204600</v>
          </cell>
          <cell r="Y853">
            <v>204600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690426</v>
          </cell>
          <cell r="V854">
            <v>408400</v>
          </cell>
          <cell r="W854">
            <v>408400</v>
          </cell>
          <cell r="X854">
            <v>408400</v>
          </cell>
          <cell r="Y854">
            <v>408400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34500000</v>
          </cell>
          <cell r="V855">
            <v>32404730.539999999</v>
          </cell>
          <cell r="W855">
            <v>32404730.539999999</v>
          </cell>
          <cell r="X855">
            <v>32404730.539999999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</row>
        <row r="857">
          <cell r="C857">
            <v>11101</v>
          </cell>
          <cell r="E857">
            <v>36</v>
          </cell>
          <cell r="G857">
            <v>3</v>
          </cell>
          <cell r="U857">
            <v>75428466</v>
          </cell>
          <cell r="V857">
            <v>66491062</v>
          </cell>
          <cell r="W857">
            <v>66491062</v>
          </cell>
          <cell r="X857">
            <v>66491062</v>
          </cell>
          <cell r="Y857">
            <v>41272911</v>
          </cell>
        </row>
        <row r="858">
          <cell r="C858">
            <v>11101</v>
          </cell>
          <cell r="E858">
            <v>36</v>
          </cell>
          <cell r="G858">
            <v>3</v>
          </cell>
          <cell r="U858">
            <v>614631603</v>
          </cell>
          <cell r="V858">
            <v>592686203</v>
          </cell>
          <cell r="W858">
            <v>592686203</v>
          </cell>
          <cell r="X858">
            <v>250037436</v>
          </cell>
          <cell r="Y858">
            <v>0</v>
          </cell>
        </row>
        <row r="859">
          <cell r="C859">
            <v>11101</v>
          </cell>
          <cell r="E859">
            <v>36</v>
          </cell>
          <cell r="G859">
            <v>3</v>
          </cell>
          <cell r="U859">
            <v>340000000</v>
          </cell>
          <cell r="V859">
            <v>324355115</v>
          </cell>
          <cell r="W859">
            <v>324355115</v>
          </cell>
          <cell r="X859">
            <v>324355115</v>
          </cell>
          <cell r="Y859">
            <v>324355115</v>
          </cell>
        </row>
        <row r="860">
          <cell r="C860">
            <v>11101</v>
          </cell>
          <cell r="E860">
            <v>36</v>
          </cell>
          <cell r="G860">
            <v>3</v>
          </cell>
          <cell r="U860">
            <v>1131755472</v>
          </cell>
          <cell r="V860">
            <v>992565591.91999996</v>
          </cell>
          <cell r="W860">
            <v>992565591.91999996</v>
          </cell>
          <cell r="X860">
            <v>992565591.91999996</v>
          </cell>
          <cell r="Y860">
            <v>835410492.66999996</v>
          </cell>
        </row>
        <row r="861">
          <cell r="C861">
            <v>11101</v>
          </cell>
          <cell r="E861">
            <v>36</v>
          </cell>
          <cell r="G861">
            <v>3</v>
          </cell>
          <cell r="U861">
            <v>1709626</v>
          </cell>
          <cell r="V861">
            <v>969611</v>
          </cell>
          <cell r="W861">
            <v>969611</v>
          </cell>
          <cell r="X861">
            <v>459192</v>
          </cell>
          <cell r="Y861">
            <v>459192</v>
          </cell>
        </row>
        <row r="862">
          <cell r="C862">
            <v>11101</v>
          </cell>
          <cell r="E862">
            <v>36</v>
          </cell>
          <cell r="G862">
            <v>3</v>
          </cell>
          <cell r="U862">
            <v>2418542</v>
          </cell>
          <cell r="V862">
            <v>1921079</v>
          </cell>
          <cell r="W862">
            <v>1921079</v>
          </cell>
          <cell r="X862">
            <v>813429</v>
          </cell>
          <cell r="Y862">
            <v>813429</v>
          </cell>
        </row>
        <row r="863">
          <cell r="C863">
            <v>11101</v>
          </cell>
          <cell r="E863">
            <v>36</v>
          </cell>
          <cell r="G863">
            <v>3</v>
          </cell>
          <cell r="U863">
            <v>313333</v>
          </cell>
          <cell r="V863">
            <v>184686</v>
          </cell>
          <cell r="W863">
            <v>184686</v>
          </cell>
          <cell r="X863">
            <v>87464</v>
          </cell>
          <cell r="Y863">
            <v>87464</v>
          </cell>
        </row>
        <row r="864">
          <cell r="C864">
            <v>11101</v>
          </cell>
          <cell r="E864">
            <v>36</v>
          </cell>
          <cell r="G864">
            <v>3</v>
          </cell>
          <cell r="U864">
            <v>5000000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36</v>
          </cell>
          <cell r="G865">
            <v>3</v>
          </cell>
          <cell r="U865">
            <v>273479210</v>
          </cell>
          <cell r="V865">
            <v>273388802.08999997</v>
          </cell>
          <cell r="W865">
            <v>273388802.08999997</v>
          </cell>
          <cell r="X865">
            <v>273388802.08999997</v>
          </cell>
          <cell r="Y865">
            <v>273388802.08999997</v>
          </cell>
        </row>
        <row r="866">
          <cell r="C866">
            <v>11101</v>
          </cell>
          <cell r="E866">
            <v>36</v>
          </cell>
          <cell r="G866">
            <v>3</v>
          </cell>
          <cell r="U866">
            <v>20000000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36</v>
          </cell>
          <cell r="G867">
            <v>3</v>
          </cell>
          <cell r="U867">
            <v>60000000</v>
          </cell>
          <cell r="V867">
            <v>58999818.600000001</v>
          </cell>
          <cell r="W867">
            <v>58999818.600000001</v>
          </cell>
          <cell r="X867">
            <v>58999818.600000001</v>
          </cell>
          <cell r="Y867">
            <v>58153425.149999999</v>
          </cell>
        </row>
        <row r="868">
          <cell r="C868">
            <v>11101</v>
          </cell>
          <cell r="E868">
            <v>36</v>
          </cell>
          <cell r="G868">
            <v>3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</row>
        <row r="869">
          <cell r="C869">
            <v>11101</v>
          </cell>
          <cell r="E869">
            <v>36</v>
          </cell>
          <cell r="G869">
            <v>3</v>
          </cell>
          <cell r="U869">
            <v>53400000</v>
          </cell>
          <cell r="V869">
            <v>38007750</v>
          </cell>
          <cell r="W869">
            <v>38007750</v>
          </cell>
          <cell r="X869">
            <v>38007750</v>
          </cell>
          <cell r="Y869">
            <v>38007750</v>
          </cell>
        </row>
        <row r="870">
          <cell r="C870">
            <v>11101</v>
          </cell>
          <cell r="E870">
            <v>36</v>
          </cell>
          <cell r="G870">
            <v>3</v>
          </cell>
          <cell r="U870">
            <v>6734462</v>
          </cell>
          <cell r="V870">
            <v>3258011</v>
          </cell>
          <cell r="W870">
            <v>3258011</v>
          </cell>
          <cell r="X870">
            <v>3258011</v>
          </cell>
          <cell r="Y870">
            <v>3258011</v>
          </cell>
        </row>
        <row r="871">
          <cell r="C871">
            <v>11101</v>
          </cell>
          <cell r="E871">
            <v>36</v>
          </cell>
          <cell r="G871">
            <v>3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36</v>
          </cell>
          <cell r="G872">
            <v>3</v>
          </cell>
          <cell r="U872">
            <v>3995000</v>
          </cell>
          <cell r="V872">
            <v>1395793</v>
          </cell>
          <cell r="W872">
            <v>1395793</v>
          </cell>
          <cell r="X872">
            <v>854486</v>
          </cell>
          <cell r="Y872">
            <v>854486</v>
          </cell>
        </row>
        <row r="873">
          <cell r="C873">
            <v>11101</v>
          </cell>
          <cell r="E873">
            <v>36</v>
          </cell>
          <cell r="G873">
            <v>3</v>
          </cell>
          <cell r="U873">
            <v>2418542</v>
          </cell>
          <cell r="V873">
            <v>1411205</v>
          </cell>
          <cell r="W873">
            <v>1411205</v>
          </cell>
          <cell r="X873">
            <v>655989</v>
          </cell>
          <cell r="Y873">
            <v>655989</v>
          </cell>
        </row>
        <row r="874">
          <cell r="C874">
            <v>11101</v>
          </cell>
          <cell r="E874">
            <v>36</v>
          </cell>
          <cell r="G874">
            <v>3</v>
          </cell>
          <cell r="U874">
            <v>355851446</v>
          </cell>
          <cell r="V874">
            <v>355851428</v>
          </cell>
          <cell r="W874">
            <v>355851428</v>
          </cell>
          <cell r="X874">
            <v>349263836</v>
          </cell>
          <cell r="Y874">
            <v>0</v>
          </cell>
        </row>
        <row r="875">
          <cell r="C875">
            <v>11101</v>
          </cell>
          <cell r="E875">
            <v>36</v>
          </cell>
          <cell r="G875">
            <v>3</v>
          </cell>
          <cell r="U875">
            <v>57793923</v>
          </cell>
          <cell r="V875">
            <v>57793923</v>
          </cell>
          <cell r="W875">
            <v>57793923</v>
          </cell>
          <cell r="X875">
            <v>57793923</v>
          </cell>
          <cell r="Y875">
            <v>57793923</v>
          </cell>
        </row>
        <row r="876">
          <cell r="C876">
            <v>11101</v>
          </cell>
          <cell r="E876">
            <v>36</v>
          </cell>
          <cell r="G876">
            <v>3</v>
          </cell>
          <cell r="U876">
            <v>140271072</v>
          </cell>
          <cell r="V876">
            <v>135553456</v>
          </cell>
          <cell r="W876">
            <v>135553456</v>
          </cell>
          <cell r="X876">
            <v>135553456</v>
          </cell>
          <cell r="Y876">
            <v>127614884</v>
          </cell>
        </row>
        <row r="877">
          <cell r="C877">
            <v>11101</v>
          </cell>
          <cell r="E877">
            <v>36</v>
          </cell>
          <cell r="G877">
            <v>1</v>
          </cell>
          <cell r="U877">
            <v>2104604</v>
          </cell>
          <cell r="V877">
            <v>1575444</v>
          </cell>
          <cell r="W877">
            <v>1575444</v>
          </cell>
          <cell r="X877">
            <v>1575444</v>
          </cell>
          <cell r="Y877">
            <v>1575444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58018458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57673065</v>
          </cell>
          <cell r="V879">
            <v>54828828.100000001</v>
          </cell>
          <cell r="W879">
            <v>54828828.100000001</v>
          </cell>
          <cell r="X879">
            <v>54828828.100000001</v>
          </cell>
          <cell r="Y879">
            <v>15922868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303094764</v>
          </cell>
          <cell r="V880">
            <v>303092601.19999999</v>
          </cell>
          <cell r="W880">
            <v>303092601.19999999</v>
          </cell>
          <cell r="X880">
            <v>303092601.19999999</v>
          </cell>
          <cell r="Y880">
            <v>225859061.90000001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224378965</v>
          </cell>
          <cell r="V881">
            <v>207326262</v>
          </cell>
          <cell r="W881">
            <v>207326262</v>
          </cell>
          <cell r="X881">
            <v>207326262</v>
          </cell>
          <cell r="Y881">
            <v>132529082.7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20154250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500000000</v>
          </cell>
          <cell r="V886">
            <v>451191672</v>
          </cell>
          <cell r="W886">
            <v>451191672</v>
          </cell>
          <cell r="X886">
            <v>451191672</v>
          </cell>
          <cell r="Y886">
            <v>376881727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8000000</v>
          </cell>
          <cell r="V888">
            <v>6400000</v>
          </cell>
          <cell r="W888">
            <v>6400000</v>
          </cell>
          <cell r="X888">
            <v>6400000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55683970</v>
          </cell>
          <cell r="V889">
            <v>55125195</v>
          </cell>
          <cell r="W889">
            <v>55125195</v>
          </cell>
          <cell r="X889">
            <v>55125195</v>
          </cell>
          <cell r="Y889">
            <v>32297195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19304205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60856295</v>
          </cell>
          <cell r="V891">
            <v>53709275</v>
          </cell>
          <cell r="W891">
            <v>53709275</v>
          </cell>
          <cell r="X891">
            <v>53709275</v>
          </cell>
          <cell r="Y891">
            <v>46456625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24000000</v>
          </cell>
          <cell r="V892">
            <v>24000000</v>
          </cell>
          <cell r="W892">
            <v>24000000</v>
          </cell>
          <cell r="X892">
            <v>24000000</v>
          </cell>
          <cell r="Y892">
            <v>0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175327654</v>
          </cell>
          <cell r="V893">
            <v>45862472</v>
          </cell>
          <cell r="W893">
            <v>45862472</v>
          </cell>
          <cell r="X893">
            <v>45862472</v>
          </cell>
          <cell r="Y893">
            <v>19301200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8000000</v>
          </cell>
          <cell r="V894">
            <v>7990825.2000000002</v>
          </cell>
          <cell r="W894">
            <v>7990825.2000000002</v>
          </cell>
          <cell r="X894">
            <v>7990825.2000000002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59399614</v>
          </cell>
          <cell r="V895">
            <v>58042554</v>
          </cell>
          <cell r="W895">
            <v>58042554</v>
          </cell>
          <cell r="X895">
            <v>58042554</v>
          </cell>
          <cell r="Y895">
            <v>35406190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40100000</v>
          </cell>
          <cell r="V897">
            <v>38094800</v>
          </cell>
          <cell r="W897">
            <v>38094800</v>
          </cell>
          <cell r="X897">
            <v>38094800</v>
          </cell>
          <cell r="Y897">
            <v>27997800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4000000</v>
          </cell>
          <cell r="V898">
            <v>4000000</v>
          </cell>
          <cell r="W898">
            <v>4000000</v>
          </cell>
          <cell r="X898">
            <v>4000000</v>
          </cell>
          <cell r="Y898">
            <v>4000000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5700000</v>
          </cell>
          <cell r="V899">
            <v>5700000</v>
          </cell>
          <cell r="W899">
            <v>5700000</v>
          </cell>
          <cell r="X899">
            <v>5700000</v>
          </cell>
          <cell r="Y899">
            <v>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64613250</v>
          </cell>
          <cell r="V900">
            <v>64613249.119999997</v>
          </cell>
          <cell r="W900">
            <v>64613249.119999997</v>
          </cell>
          <cell r="X900">
            <v>64613249.119999997</v>
          </cell>
          <cell r="Y900">
            <v>64613249.119999997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85452439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39463468</v>
          </cell>
          <cell r="V903">
            <v>39462000</v>
          </cell>
          <cell r="W903">
            <v>39462000</v>
          </cell>
          <cell r="X903">
            <v>39462000</v>
          </cell>
          <cell r="Y903">
            <v>32500500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10275480</v>
          </cell>
          <cell r="V904">
            <v>6890000</v>
          </cell>
          <cell r="W904">
            <v>6890000</v>
          </cell>
          <cell r="X904">
            <v>6890000</v>
          </cell>
          <cell r="Y904">
            <v>6890000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21357853</v>
          </cell>
          <cell r="V905">
            <v>12136800</v>
          </cell>
          <cell r="W905">
            <v>12136800</v>
          </cell>
          <cell r="X905">
            <v>12136800</v>
          </cell>
          <cell r="Y905">
            <v>10374400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88627645</v>
          </cell>
          <cell r="V906">
            <v>82060702</v>
          </cell>
          <cell r="W906">
            <v>82060702</v>
          </cell>
          <cell r="X906">
            <v>82060702</v>
          </cell>
          <cell r="Y906">
            <v>75622902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45600000</v>
          </cell>
          <cell r="V907">
            <v>43915442</v>
          </cell>
          <cell r="W907">
            <v>43915442</v>
          </cell>
          <cell r="X907">
            <v>43915442</v>
          </cell>
          <cell r="Y907">
            <v>43915442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2931496089</v>
          </cell>
          <cell r="V908">
            <v>2931496089</v>
          </cell>
          <cell r="W908">
            <v>2931496089</v>
          </cell>
          <cell r="X908">
            <v>2931496089</v>
          </cell>
          <cell r="Y908">
            <v>868500000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153021756</v>
          </cell>
          <cell r="V909">
            <v>150046332</v>
          </cell>
          <cell r="W909">
            <v>150046332</v>
          </cell>
          <cell r="X909">
            <v>150046332</v>
          </cell>
          <cell r="Y909">
            <v>137294519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10000000</v>
          </cell>
          <cell r="V910">
            <v>9391480</v>
          </cell>
          <cell r="W910">
            <v>9391480</v>
          </cell>
          <cell r="X910">
            <v>9391480</v>
          </cell>
          <cell r="Y910">
            <v>9391480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10000000</v>
          </cell>
          <cell r="V911">
            <v>8000000</v>
          </cell>
          <cell r="W911">
            <v>8000000</v>
          </cell>
          <cell r="X911">
            <v>8000000</v>
          </cell>
          <cell r="Y911">
            <v>1904000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107798706</v>
          </cell>
          <cell r="V912">
            <v>99308931</v>
          </cell>
          <cell r="W912">
            <v>99308931</v>
          </cell>
          <cell r="X912">
            <v>99308931</v>
          </cell>
          <cell r="Y912">
            <v>99308931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3428000</v>
          </cell>
          <cell r="V913">
            <v>3428000</v>
          </cell>
          <cell r="W913">
            <v>3428000</v>
          </cell>
          <cell r="X913">
            <v>3428000</v>
          </cell>
          <cell r="Y913">
            <v>3428000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61233370</v>
          </cell>
          <cell r="V914">
            <v>24951622</v>
          </cell>
          <cell r="W914">
            <v>24951622</v>
          </cell>
          <cell r="X914">
            <v>24951622</v>
          </cell>
          <cell r="Y914">
            <v>15537652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39000000</v>
          </cell>
          <cell r="V915">
            <v>23967365</v>
          </cell>
          <cell r="W915">
            <v>23967365</v>
          </cell>
          <cell r="X915">
            <v>23967365</v>
          </cell>
          <cell r="Y915">
            <v>22011395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29968112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</row>
        <row r="917">
          <cell r="C917">
            <v>11101</v>
          </cell>
          <cell r="E917">
            <v>40</v>
          </cell>
          <cell r="G917">
            <v>3</v>
          </cell>
          <cell r="U917">
            <v>7492028</v>
          </cell>
          <cell r="V917">
            <v>7100100</v>
          </cell>
          <cell r="W917">
            <v>7100100</v>
          </cell>
          <cell r="X917">
            <v>7100100</v>
          </cell>
          <cell r="Y917">
            <v>0</v>
          </cell>
        </row>
        <row r="918">
          <cell r="C918">
            <v>11101</v>
          </cell>
          <cell r="E918">
            <v>40</v>
          </cell>
          <cell r="G918">
            <v>3</v>
          </cell>
          <cell r="U918">
            <v>2564098</v>
          </cell>
          <cell r="V918">
            <v>1627080</v>
          </cell>
          <cell r="W918">
            <v>1627080</v>
          </cell>
          <cell r="X918">
            <v>1627080</v>
          </cell>
          <cell r="Y918">
            <v>1627080</v>
          </cell>
        </row>
        <row r="919">
          <cell r="C919">
            <v>11101</v>
          </cell>
          <cell r="E919">
            <v>40</v>
          </cell>
          <cell r="G919">
            <v>3</v>
          </cell>
          <cell r="U919">
            <v>1816236</v>
          </cell>
          <cell r="V919">
            <v>1152580</v>
          </cell>
          <cell r="W919">
            <v>1152580</v>
          </cell>
          <cell r="X919">
            <v>1152580</v>
          </cell>
          <cell r="Y919">
            <v>1152580</v>
          </cell>
        </row>
        <row r="920">
          <cell r="C920">
            <v>11101</v>
          </cell>
          <cell r="E920">
            <v>40</v>
          </cell>
          <cell r="G920">
            <v>3</v>
          </cell>
          <cell r="U920">
            <v>2376704</v>
          </cell>
          <cell r="V920">
            <v>1539915</v>
          </cell>
          <cell r="W920">
            <v>1539915</v>
          </cell>
          <cell r="X920">
            <v>1022894</v>
          </cell>
          <cell r="Y920">
            <v>1022894</v>
          </cell>
        </row>
        <row r="921">
          <cell r="C921">
            <v>11101</v>
          </cell>
          <cell r="E921">
            <v>40</v>
          </cell>
          <cell r="G921">
            <v>3</v>
          </cell>
          <cell r="U921">
            <v>943853</v>
          </cell>
          <cell r="V921">
            <v>618800</v>
          </cell>
          <cell r="W921">
            <v>618800</v>
          </cell>
          <cell r="X921">
            <v>618800</v>
          </cell>
          <cell r="Y921">
            <v>618800</v>
          </cell>
        </row>
        <row r="922">
          <cell r="C922">
            <v>11101</v>
          </cell>
          <cell r="E922">
            <v>40</v>
          </cell>
          <cell r="G922">
            <v>3</v>
          </cell>
          <cell r="U922">
            <v>104340</v>
          </cell>
          <cell r="V922">
            <v>71000</v>
          </cell>
          <cell r="W922">
            <v>71000</v>
          </cell>
          <cell r="X922">
            <v>71000</v>
          </cell>
          <cell r="Y922">
            <v>71000</v>
          </cell>
        </row>
        <row r="923">
          <cell r="C923">
            <v>11101</v>
          </cell>
          <cell r="E923">
            <v>40</v>
          </cell>
          <cell r="G923">
            <v>3</v>
          </cell>
          <cell r="U923">
            <v>707890</v>
          </cell>
          <cell r="V923">
            <v>464100</v>
          </cell>
          <cell r="W923">
            <v>464100</v>
          </cell>
          <cell r="X923">
            <v>464100</v>
          </cell>
          <cell r="Y923">
            <v>464100</v>
          </cell>
        </row>
        <row r="924">
          <cell r="C924">
            <v>11101</v>
          </cell>
          <cell r="E924">
            <v>40</v>
          </cell>
          <cell r="G924">
            <v>3</v>
          </cell>
          <cell r="U924">
            <v>117982</v>
          </cell>
          <cell r="V924">
            <v>77600</v>
          </cell>
          <cell r="W924">
            <v>77600</v>
          </cell>
          <cell r="X924">
            <v>77600</v>
          </cell>
          <cell r="Y924">
            <v>77600</v>
          </cell>
        </row>
        <row r="925">
          <cell r="C925">
            <v>11101</v>
          </cell>
          <cell r="E925">
            <v>40</v>
          </cell>
          <cell r="G925">
            <v>3</v>
          </cell>
          <cell r="U925">
            <v>117982</v>
          </cell>
          <cell r="V925">
            <v>77600</v>
          </cell>
          <cell r="W925">
            <v>77600</v>
          </cell>
          <cell r="X925">
            <v>77600</v>
          </cell>
          <cell r="Y925">
            <v>77600</v>
          </cell>
        </row>
        <row r="926">
          <cell r="C926">
            <v>11101</v>
          </cell>
          <cell r="E926">
            <v>40</v>
          </cell>
          <cell r="G926">
            <v>3</v>
          </cell>
          <cell r="U926">
            <v>235963</v>
          </cell>
          <cell r="V926">
            <v>155200</v>
          </cell>
          <cell r="W926">
            <v>155200</v>
          </cell>
          <cell r="X926">
            <v>155200</v>
          </cell>
          <cell r="Y926">
            <v>155200</v>
          </cell>
        </row>
        <row r="927">
          <cell r="C927">
            <v>11101</v>
          </cell>
          <cell r="E927">
            <v>40</v>
          </cell>
          <cell r="G927">
            <v>3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</row>
        <row r="928">
          <cell r="C928">
            <v>11101</v>
          </cell>
          <cell r="E928">
            <v>40</v>
          </cell>
          <cell r="G928">
            <v>3</v>
          </cell>
          <cell r="U928">
            <v>192072643</v>
          </cell>
          <cell r="V928">
            <v>181545034</v>
          </cell>
          <cell r="W928">
            <v>181545034</v>
          </cell>
          <cell r="X928">
            <v>181545034</v>
          </cell>
          <cell r="Y928">
            <v>164864699</v>
          </cell>
        </row>
        <row r="929">
          <cell r="C929">
            <v>11101</v>
          </cell>
          <cell r="E929">
            <v>40</v>
          </cell>
          <cell r="G929">
            <v>3</v>
          </cell>
          <cell r="U929">
            <v>29102650</v>
          </cell>
          <cell r="V929">
            <v>29056300</v>
          </cell>
          <cell r="W929">
            <v>29056300</v>
          </cell>
          <cell r="X929">
            <v>29056300</v>
          </cell>
          <cell r="Y929">
            <v>29056300</v>
          </cell>
        </row>
        <row r="930">
          <cell r="C930">
            <v>11101</v>
          </cell>
          <cell r="E930">
            <v>40</v>
          </cell>
          <cell r="G930">
            <v>3</v>
          </cell>
          <cell r="U930">
            <v>1379011</v>
          </cell>
          <cell r="V930">
            <v>934798</v>
          </cell>
          <cell r="W930">
            <v>934798</v>
          </cell>
          <cell r="X930">
            <v>606600</v>
          </cell>
          <cell r="Y930">
            <v>606600</v>
          </cell>
        </row>
        <row r="931">
          <cell r="C931">
            <v>11101</v>
          </cell>
          <cell r="E931">
            <v>40</v>
          </cell>
          <cell r="G931">
            <v>3</v>
          </cell>
          <cell r="U931">
            <v>106605</v>
          </cell>
          <cell r="V931">
            <v>79264</v>
          </cell>
          <cell r="W931">
            <v>79264</v>
          </cell>
          <cell r="X931">
            <v>52843</v>
          </cell>
          <cell r="Y931">
            <v>52843</v>
          </cell>
        </row>
        <row r="932">
          <cell r="C932">
            <v>11101</v>
          </cell>
          <cell r="E932">
            <v>40</v>
          </cell>
          <cell r="G932">
            <v>3</v>
          </cell>
          <cell r="U932">
            <v>1958822</v>
          </cell>
          <cell r="V932">
            <v>1226963</v>
          </cell>
          <cell r="W932">
            <v>1226963</v>
          </cell>
          <cell r="X932">
            <v>1226963</v>
          </cell>
          <cell r="Y932">
            <v>1226963</v>
          </cell>
        </row>
        <row r="933">
          <cell r="C933">
            <v>11101</v>
          </cell>
          <cell r="E933">
            <v>40</v>
          </cell>
          <cell r="G933">
            <v>3</v>
          </cell>
          <cell r="U933">
            <v>940235</v>
          </cell>
          <cell r="V933">
            <v>656776</v>
          </cell>
          <cell r="W933">
            <v>656776</v>
          </cell>
          <cell r="X933">
            <v>433005</v>
          </cell>
          <cell r="Y933">
            <v>433005</v>
          </cell>
        </row>
        <row r="934">
          <cell r="C934">
            <v>11101</v>
          </cell>
          <cell r="E934">
            <v>40</v>
          </cell>
          <cell r="G934">
            <v>3</v>
          </cell>
          <cell r="U934">
            <v>18499503</v>
          </cell>
          <cell r="V934">
            <v>13157928</v>
          </cell>
          <cell r="W934">
            <v>13157928</v>
          </cell>
          <cell r="X934">
            <v>13157928</v>
          </cell>
          <cell r="Y934">
            <v>13157928</v>
          </cell>
        </row>
        <row r="935">
          <cell r="C935">
            <v>11101</v>
          </cell>
          <cell r="E935">
            <v>40</v>
          </cell>
          <cell r="G935">
            <v>3</v>
          </cell>
          <cell r="U935">
            <v>828076</v>
          </cell>
          <cell r="V935">
            <v>552583</v>
          </cell>
          <cell r="W935">
            <v>552583</v>
          </cell>
          <cell r="X935">
            <v>552583</v>
          </cell>
          <cell r="Y935">
            <v>552583</v>
          </cell>
        </row>
        <row r="936">
          <cell r="C936">
            <v>11101</v>
          </cell>
          <cell r="E936">
            <v>40</v>
          </cell>
          <cell r="G936">
            <v>3</v>
          </cell>
          <cell r="U936">
            <v>1288555</v>
          </cell>
          <cell r="V936">
            <v>883567</v>
          </cell>
          <cell r="W936">
            <v>883567</v>
          </cell>
          <cell r="X936">
            <v>883567</v>
          </cell>
          <cell r="Y936">
            <v>883567</v>
          </cell>
        </row>
        <row r="937">
          <cell r="C937">
            <v>11101</v>
          </cell>
          <cell r="E937">
            <v>40</v>
          </cell>
          <cell r="G937">
            <v>3</v>
          </cell>
          <cell r="U937">
            <v>1149957</v>
          </cell>
          <cell r="V937">
            <v>568150</v>
          </cell>
          <cell r="W937">
            <v>568150</v>
          </cell>
          <cell r="X937">
            <v>346686</v>
          </cell>
          <cell r="Y937">
            <v>346686</v>
          </cell>
        </row>
        <row r="938">
          <cell r="C938">
            <v>11101</v>
          </cell>
          <cell r="E938">
            <v>40</v>
          </cell>
          <cell r="G938">
            <v>3</v>
          </cell>
          <cell r="U938">
            <v>799539</v>
          </cell>
          <cell r="V938">
            <v>535036</v>
          </cell>
          <cell r="W938">
            <v>535036</v>
          </cell>
          <cell r="X938">
            <v>396323</v>
          </cell>
          <cell r="Y938">
            <v>396323</v>
          </cell>
        </row>
        <row r="939">
          <cell r="C939">
            <v>11101</v>
          </cell>
          <cell r="E939">
            <v>40</v>
          </cell>
          <cell r="G939">
            <v>3</v>
          </cell>
          <cell r="U939">
            <v>218091110</v>
          </cell>
          <cell r="V939">
            <v>194334454</v>
          </cell>
          <cell r="W939">
            <v>194334454</v>
          </cell>
          <cell r="X939">
            <v>194334454</v>
          </cell>
          <cell r="Y939">
            <v>175635766</v>
          </cell>
        </row>
        <row r="940">
          <cell r="C940">
            <v>11106</v>
          </cell>
          <cell r="E940">
            <v>24</v>
          </cell>
          <cell r="G940">
            <v>3</v>
          </cell>
          <cell r="U940">
            <v>345661700</v>
          </cell>
          <cell r="V940">
            <v>333613533</v>
          </cell>
          <cell r="W940">
            <v>333613533</v>
          </cell>
          <cell r="X940">
            <v>333613533</v>
          </cell>
          <cell r="Y940">
            <v>36800000</v>
          </cell>
        </row>
        <row r="941">
          <cell r="C941">
            <v>11106</v>
          </cell>
          <cell r="E941">
            <v>24</v>
          </cell>
          <cell r="G941">
            <v>3</v>
          </cell>
          <cell r="U941">
            <v>167740000</v>
          </cell>
          <cell r="V941">
            <v>167589251</v>
          </cell>
          <cell r="W941">
            <v>167589251</v>
          </cell>
          <cell r="X941">
            <v>167589251</v>
          </cell>
          <cell r="Y941">
            <v>0</v>
          </cell>
        </row>
        <row r="942">
          <cell r="C942">
            <v>11106</v>
          </cell>
          <cell r="E942">
            <v>24</v>
          </cell>
          <cell r="G942">
            <v>3</v>
          </cell>
          <cell r="U942">
            <v>695089426</v>
          </cell>
          <cell r="V942">
            <v>392548686.86000001</v>
          </cell>
          <cell r="W942">
            <v>392548686.86000001</v>
          </cell>
          <cell r="X942">
            <v>392548686.86000001</v>
          </cell>
          <cell r="Y942">
            <v>392548686.86000001</v>
          </cell>
        </row>
        <row r="943">
          <cell r="C943">
            <v>11106</v>
          </cell>
          <cell r="E943">
            <v>24</v>
          </cell>
          <cell r="G943">
            <v>3</v>
          </cell>
          <cell r="U943">
            <v>28806203</v>
          </cell>
          <cell r="V943">
            <v>7164974</v>
          </cell>
          <cell r="W943">
            <v>7164974</v>
          </cell>
          <cell r="X943">
            <v>7164974</v>
          </cell>
          <cell r="Y943">
            <v>5179260</v>
          </cell>
        </row>
        <row r="944">
          <cell r="C944">
            <v>11106</v>
          </cell>
          <cell r="E944">
            <v>24</v>
          </cell>
          <cell r="G944">
            <v>3</v>
          </cell>
          <cell r="U944">
            <v>70000000</v>
          </cell>
          <cell r="V944">
            <v>59073902</v>
          </cell>
          <cell r="W944">
            <v>59073902</v>
          </cell>
          <cell r="X944">
            <v>59073902</v>
          </cell>
          <cell r="Y944">
            <v>0</v>
          </cell>
        </row>
        <row r="945">
          <cell r="C945">
            <v>11106</v>
          </cell>
          <cell r="E945">
            <v>24</v>
          </cell>
          <cell r="G945">
            <v>3</v>
          </cell>
          <cell r="U945">
            <v>60000000</v>
          </cell>
          <cell r="V945">
            <v>39888800</v>
          </cell>
          <cell r="W945">
            <v>39888800</v>
          </cell>
          <cell r="X945">
            <v>39888800</v>
          </cell>
          <cell r="Y945">
            <v>0</v>
          </cell>
        </row>
        <row r="946">
          <cell r="C946">
            <v>11106</v>
          </cell>
          <cell r="E946">
            <v>24</v>
          </cell>
          <cell r="G946">
            <v>3</v>
          </cell>
          <cell r="U946">
            <v>10000000</v>
          </cell>
          <cell r="V946">
            <v>5280000</v>
          </cell>
          <cell r="W946">
            <v>5280000</v>
          </cell>
          <cell r="X946">
            <v>5280000</v>
          </cell>
          <cell r="Y946">
            <v>0</v>
          </cell>
        </row>
        <row r="947">
          <cell r="C947">
            <v>11106</v>
          </cell>
          <cell r="E947">
            <v>24</v>
          </cell>
          <cell r="G947">
            <v>3</v>
          </cell>
          <cell r="U947">
            <v>151963064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</row>
        <row r="948">
          <cell r="C948">
            <v>11106</v>
          </cell>
          <cell r="E948">
            <v>24</v>
          </cell>
          <cell r="G948">
            <v>3</v>
          </cell>
          <cell r="U948">
            <v>648036936</v>
          </cell>
          <cell r="V948">
            <v>633067608</v>
          </cell>
          <cell r="W948">
            <v>633067608</v>
          </cell>
          <cell r="X948">
            <v>633067608</v>
          </cell>
          <cell r="Y948">
            <v>507431308</v>
          </cell>
        </row>
        <row r="949">
          <cell r="C949">
            <v>11106</v>
          </cell>
          <cell r="E949">
            <v>24</v>
          </cell>
          <cell r="G949">
            <v>3</v>
          </cell>
          <cell r="U949">
            <v>87792097</v>
          </cell>
          <cell r="V949">
            <v>87690892</v>
          </cell>
          <cell r="W949">
            <v>87690892</v>
          </cell>
          <cell r="X949">
            <v>87690892</v>
          </cell>
          <cell r="Y949">
            <v>83511891</v>
          </cell>
        </row>
        <row r="950">
          <cell r="C950">
            <v>11206</v>
          </cell>
          <cell r="E950">
            <v>36</v>
          </cell>
          <cell r="G950">
            <v>3</v>
          </cell>
          <cell r="U950">
            <v>100000000</v>
          </cell>
          <cell r="V950">
            <v>83654929</v>
          </cell>
          <cell r="W950">
            <v>83654929</v>
          </cell>
          <cell r="X950">
            <v>83654929</v>
          </cell>
          <cell r="Y950">
            <v>73199899</v>
          </cell>
        </row>
        <row r="951">
          <cell r="C951">
            <v>11206</v>
          </cell>
          <cell r="E951">
            <v>36</v>
          </cell>
          <cell r="G951">
            <v>3</v>
          </cell>
          <cell r="U951">
            <v>166606896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11206</v>
          </cell>
          <cell r="E952">
            <v>36</v>
          </cell>
          <cell r="G952">
            <v>3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</row>
        <row r="953">
          <cell r="C953">
            <v>11211</v>
          </cell>
          <cell r="E953">
            <v>25</v>
          </cell>
          <cell r="G953">
            <v>1</v>
          </cell>
          <cell r="U953">
            <v>24678757046</v>
          </cell>
          <cell r="V953">
            <v>22671724949</v>
          </cell>
          <cell r="W953">
            <v>22671724949</v>
          </cell>
          <cell r="X953">
            <v>22671724949</v>
          </cell>
          <cell r="Y953">
            <v>19110609402</v>
          </cell>
        </row>
        <row r="954">
          <cell r="C954">
            <v>11215</v>
          </cell>
          <cell r="E954">
            <v>24</v>
          </cell>
          <cell r="G954">
            <v>3</v>
          </cell>
          <cell r="U954">
            <v>2167424</v>
          </cell>
          <cell r="V954">
            <v>2167424</v>
          </cell>
          <cell r="W954">
            <v>2167424</v>
          </cell>
          <cell r="X954">
            <v>1142818</v>
          </cell>
          <cell r="Y954">
            <v>1142818</v>
          </cell>
        </row>
        <row r="955">
          <cell r="C955">
            <v>11215</v>
          </cell>
          <cell r="E955">
            <v>24</v>
          </cell>
          <cell r="G955">
            <v>3</v>
          </cell>
          <cell r="U955">
            <v>1699741</v>
          </cell>
          <cell r="V955">
            <v>1537900</v>
          </cell>
          <cell r="W955">
            <v>1537900</v>
          </cell>
          <cell r="X955">
            <v>1537900</v>
          </cell>
          <cell r="Y955">
            <v>1537900</v>
          </cell>
        </row>
        <row r="956">
          <cell r="C956">
            <v>11215</v>
          </cell>
          <cell r="E956">
            <v>24</v>
          </cell>
          <cell r="G956">
            <v>3</v>
          </cell>
          <cell r="U956">
            <v>206865</v>
          </cell>
          <cell r="V956">
            <v>191830</v>
          </cell>
          <cell r="W956">
            <v>191830</v>
          </cell>
          <cell r="X956">
            <v>191830</v>
          </cell>
          <cell r="Y956">
            <v>191830</v>
          </cell>
        </row>
        <row r="957">
          <cell r="C957">
            <v>11215</v>
          </cell>
          <cell r="E957">
            <v>24</v>
          </cell>
          <cell r="G957">
            <v>3</v>
          </cell>
          <cell r="U957">
            <v>1360060</v>
          </cell>
          <cell r="V957">
            <v>1153400</v>
          </cell>
          <cell r="W957">
            <v>1153400</v>
          </cell>
          <cell r="X957">
            <v>1153400</v>
          </cell>
          <cell r="Y957">
            <v>1153400</v>
          </cell>
        </row>
        <row r="958">
          <cell r="C958">
            <v>11215</v>
          </cell>
          <cell r="E958">
            <v>24</v>
          </cell>
          <cell r="G958">
            <v>3</v>
          </cell>
          <cell r="U958">
            <v>226675</v>
          </cell>
          <cell r="V958">
            <v>193200</v>
          </cell>
          <cell r="W958">
            <v>193200</v>
          </cell>
          <cell r="X958">
            <v>193200</v>
          </cell>
          <cell r="Y958">
            <v>193200</v>
          </cell>
        </row>
        <row r="959">
          <cell r="C959">
            <v>11215</v>
          </cell>
          <cell r="E959">
            <v>24</v>
          </cell>
          <cell r="G959">
            <v>3</v>
          </cell>
          <cell r="U959">
            <v>453352</v>
          </cell>
          <cell r="V959">
            <v>404572</v>
          </cell>
          <cell r="W959">
            <v>404572</v>
          </cell>
          <cell r="X959">
            <v>404572</v>
          </cell>
          <cell r="Y959">
            <v>404572</v>
          </cell>
        </row>
        <row r="960">
          <cell r="C960">
            <v>11215</v>
          </cell>
          <cell r="E960">
            <v>24</v>
          </cell>
          <cell r="G960">
            <v>3</v>
          </cell>
          <cell r="U960">
            <v>9511843</v>
          </cell>
          <cell r="V960">
            <v>3935936</v>
          </cell>
          <cell r="W960">
            <v>3935936</v>
          </cell>
          <cell r="X960">
            <v>3935936</v>
          </cell>
          <cell r="Y960">
            <v>3935936</v>
          </cell>
        </row>
        <row r="961">
          <cell r="C961">
            <v>11215</v>
          </cell>
          <cell r="E961">
            <v>24</v>
          </cell>
          <cell r="G961">
            <v>3</v>
          </cell>
          <cell r="U961">
            <v>2426462</v>
          </cell>
          <cell r="V961">
            <v>2426462</v>
          </cell>
          <cell r="W961">
            <v>2426462</v>
          </cell>
          <cell r="X961">
            <v>676337</v>
          </cell>
          <cell r="Y961">
            <v>676337</v>
          </cell>
        </row>
        <row r="962">
          <cell r="C962">
            <v>11215</v>
          </cell>
          <cell r="E962">
            <v>24</v>
          </cell>
          <cell r="G962">
            <v>3</v>
          </cell>
          <cell r="U962">
            <v>213924</v>
          </cell>
          <cell r="V962">
            <v>213924</v>
          </cell>
          <cell r="W962">
            <v>213924</v>
          </cell>
          <cell r="X962">
            <v>65599</v>
          </cell>
          <cell r="Y962">
            <v>65599</v>
          </cell>
        </row>
        <row r="963">
          <cell r="C963">
            <v>11215</v>
          </cell>
          <cell r="E963">
            <v>24</v>
          </cell>
          <cell r="G963">
            <v>3</v>
          </cell>
          <cell r="U963">
            <v>5046734</v>
          </cell>
          <cell r="V963">
            <v>4395060</v>
          </cell>
          <cell r="W963">
            <v>4395060</v>
          </cell>
          <cell r="X963">
            <v>4395060</v>
          </cell>
          <cell r="Y963">
            <v>4395060</v>
          </cell>
        </row>
        <row r="964">
          <cell r="C964">
            <v>11215</v>
          </cell>
          <cell r="E964">
            <v>24</v>
          </cell>
          <cell r="G964">
            <v>3</v>
          </cell>
          <cell r="U964">
            <v>3574770</v>
          </cell>
          <cell r="V964">
            <v>3112860</v>
          </cell>
          <cell r="W964">
            <v>3112860</v>
          </cell>
          <cell r="X964">
            <v>3112860</v>
          </cell>
          <cell r="Y964">
            <v>3112860</v>
          </cell>
        </row>
        <row r="965">
          <cell r="C965">
            <v>11215</v>
          </cell>
          <cell r="E965">
            <v>24</v>
          </cell>
          <cell r="G965">
            <v>3</v>
          </cell>
          <cell r="U965">
            <v>1624854</v>
          </cell>
          <cell r="V965">
            <v>1624854</v>
          </cell>
          <cell r="W965">
            <v>1624854</v>
          </cell>
          <cell r="X965">
            <v>620456</v>
          </cell>
          <cell r="Y965">
            <v>620456</v>
          </cell>
        </row>
        <row r="966">
          <cell r="C966">
            <v>11215</v>
          </cell>
          <cell r="E966">
            <v>24</v>
          </cell>
          <cell r="G966">
            <v>3</v>
          </cell>
          <cell r="U966">
            <v>1123106</v>
          </cell>
          <cell r="V966">
            <v>1123106</v>
          </cell>
          <cell r="W966">
            <v>1123106</v>
          </cell>
          <cell r="X966">
            <v>344394</v>
          </cell>
          <cell r="Y966">
            <v>344394</v>
          </cell>
        </row>
        <row r="967">
          <cell r="C967">
            <v>11215</v>
          </cell>
          <cell r="E967">
            <v>24</v>
          </cell>
          <cell r="G967">
            <v>3</v>
          </cell>
          <cell r="U967">
            <v>1654405</v>
          </cell>
          <cell r="V967">
            <v>1654405</v>
          </cell>
          <cell r="W967">
            <v>1654405</v>
          </cell>
          <cell r="X967">
            <v>491992</v>
          </cell>
          <cell r="Y967">
            <v>491992</v>
          </cell>
        </row>
        <row r="968">
          <cell r="C968">
            <v>11215</v>
          </cell>
          <cell r="E968">
            <v>24</v>
          </cell>
          <cell r="G968">
            <v>3</v>
          </cell>
          <cell r="U968">
            <v>274233</v>
          </cell>
          <cell r="V968">
            <v>193200</v>
          </cell>
          <cell r="W968">
            <v>193200</v>
          </cell>
          <cell r="X968">
            <v>193200</v>
          </cell>
          <cell r="Y968">
            <v>193200</v>
          </cell>
        </row>
        <row r="969">
          <cell r="C969">
            <v>11215</v>
          </cell>
          <cell r="E969">
            <v>24</v>
          </cell>
          <cell r="G969">
            <v>3</v>
          </cell>
          <cell r="U969">
            <v>2685945</v>
          </cell>
          <cell r="V969">
            <v>2685945</v>
          </cell>
          <cell r="W969">
            <v>2685945</v>
          </cell>
          <cell r="X969">
            <v>0</v>
          </cell>
          <cell r="Y969">
            <v>0</v>
          </cell>
        </row>
        <row r="970">
          <cell r="C970">
            <v>11215</v>
          </cell>
          <cell r="E970">
            <v>24</v>
          </cell>
          <cell r="G970">
            <v>3</v>
          </cell>
          <cell r="U970">
            <v>38506558</v>
          </cell>
          <cell r="V970">
            <v>31946668</v>
          </cell>
          <cell r="W970">
            <v>31946668</v>
          </cell>
          <cell r="X970">
            <v>31946668</v>
          </cell>
          <cell r="Y970">
            <v>31946668</v>
          </cell>
        </row>
        <row r="971">
          <cell r="C971">
            <v>11215</v>
          </cell>
          <cell r="E971">
            <v>24</v>
          </cell>
          <cell r="G971">
            <v>3</v>
          </cell>
          <cell r="U971">
            <v>3096200</v>
          </cell>
          <cell r="V971">
            <v>3088290</v>
          </cell>
          <cell r="W971">
            <v>3088290</v>
          </cell>
          <cell r="X971">
            <v>3088290</v>
          </cell>
          <cell r="Y971">
            <v>3088290</v>
          </cell>
        </row>
        <row r="972">
          <cell r="C972">
            <v>11217</v>
          </cell>
          <cell r="E972">
            <v>33</v>
          </cell>
          <cell r="G972">
            <v>3</v>
          </cell>
          <cell r="U972">
            <v>39076352</v>
          </cell>
          <cell r="V972">
            <v>29076352</v>
          </cell>
          <cell r="W972">
            <v>29076352</v>
          </cell>
          <cell r="X972">
            <v>0</v>
          </cell>
          <cell r="Y972">
            <v>0</v>
          </cell>
        </row>
        <row r="973">
          <cell r="C973">
            <v>11217</v>
          </cell>
          <cell r="E973">
            <v>33</v>
          </cell>
          <cell r="G973">
            <v>3</v>
          </cell>
          <cell r="U973">
            <v>161221500</v>
          </cell>
          <cell r="V973">
            <v>161127940</v>
          </cell>
          <cell r="W973">
            <v>161127940</v>
          </cell>
          <cell r="X973">
            <v>72448390</v>
          </cell>
          <cell r="Y973">
            <v>0</v>
          </cell>
        </row>
        <row r="974">
          <cell r="C974">
            <v>11217</v>
          </cell>
          <cell r="E974">
            <v>33</v>
          </cell>
          <cell r="G974">
            <v>3</v>
          </cell>
          <cell r="U974">
            <v>88453506</v>
          </cell>
          <cell r="V974">
            <v>86952261</v>
          </cell>
          <cell r="W974">
            <v>86952261</v>
          </cell>
          <cell r="X974">
            <v>86952261</v>
          </cell>
          <cell r="Y974">
            <v>75437016</v>
          </cell>
        </row>
        <row r="975">
          <cell r="C975">
            <v>11217</v>
          </cell>
          <cell r="E975">
            <v>33</v>
          </cell>
          <cell r="G975">
            <v>3</v>
          </cell>
          <cell r="U975">
            <v>5000000</v>
          </cell>
          <cell r="V975">
            <v>4759437</v>
          </cell>
          <cell r="W975">
            <v>4759437</v>
          </cell>
          <cell r="X975">
            <v>4759437</v>
          </cell>
          <cell r="Y975">
            <v>4202241</v>
          </cell>
        </row>
        <row r="976">
          <cell r="C976">
            <v>11217</v>
          </cell>
          <cell r="E976">
            <v>33</v>
          </cell>
          <cell r="G976">
            <v>3</v>
          </cell>
          <cell r="U976">
            <v>1632869474</v>
          </cell>
          <cell r="V976">
            <v>1577769571.98</v>
          </cell>
          <cell r="W976">
            <v>1577769571.98</v>
          </cell>
          <cell r="X976">
            <v>1577769571.98</v>
          </cell>
          <cell r="Y976">
            <v>1436948324</v>
          </cell>
        </row>
        <row r="977">
          <cell r="C977">
            <v>11217</v>
          </cell>
          <cell r="E977">
            <v>33</v>
          </cell>
          <cell r="G977">
            <v>3</v>
          </cell>
          <cell r="U977">
            <v>20000000</v>
          </cell>
          <cell r="V977">
            <v>18837999.960000001</v>
          </cell>
          <cell r="W977">
            <v>18837999.960000001</v>
          </cell>
          <cell r="X977">
            <v>18837999.960000001</v>
          </cell>
          <cell r="Y977">
            <v>18837999.960000001</v>
          </cell>
        </row>
        <row r="978">
          <cell r="C978">
            <v>11217</v>
          </cell>
          <cell r="E978">
            <v>33</v>
          </cell>
          <cell r="G978">
            <v>3</v>
          </cell>
          <cell r="U978">
            <v>24023047</v>
          </cell>
          <cell r="V978">
            <v>24023047</v>
          </cell>
          <cell r="W978">
            <v>24023047</v>
          </cell>
          <cell r="X978">
            <v>24023047</v>
          </cell>
          <cell r="Y978">
            <v>18017285.350000001</v>
          </cell>
        </row>
        <row r="979">
          <cell r="C979">
            <v>11217</v>
          </cell>
          <cell r="E979">
            <v>33</v>
          </cell>
          <cell r="G979">
            <v>3</v>
          </cell>
          <cell r="U979">
            <v>60033589</v>
          </cell>
          <cell r="V979">
            <v>60033589</v>
          </cell>
          <cell r="W979">
            <v>60033589</v>
          </cell>
          <cell r="X979">
            <v>60033589</v>
          </cell>
          <cell r="Y979">
            <v>59775435</v>
          </cell>
        </row>
        <row r="980">
          <cell r="C980">
            <v>11218</v>
          </cell>
          <cell r="E980">
            <v>26</v>
          </cell>
          <cell r="G980">
            <v>3</v>
          </cell>
          <cell r="U980">
            <v>294294000</v>
          </cell>
          <cell r="V980">
            <v>272000000</v>
          </cell>
          <cell r="W980">
            <v>272000000</v>
          </cell>
          <cell r="X980">
            <v>0</v>
          </cell>
          <cell r="Y980">
            <v>0</v>
          </cell>
        </row>
        <row r="981">
          <cell r="C981">
            <v>11219</v>
          </cell>
          <cell r="E981">
            <v>29</v>
          </cell>
          <cell r="G981">
            <v>3</v>
          </cell>
          <cell r="U981">
            <v>2972161661</v>
          </cell>
          <cell r="V981">
            <v>2972161661</v>
          </cell>
          <cell r="W981">
            <v>2972161661</v>
          </cell>
          <cell r="X981">
            <v>2972161661</v>
          </cell>
          <cell r="Y981">
            <v>2858758451</v>
          </cell>
        </row>
        <row r="982">
          <cell r="C982">
            <v>11220</v>
          </cell>
          <cell r="E982">
            <v>25</v>
          </cell>
          <cell r="G982">
            <v>1</v>
          </cell>
          <cell r="U982">
            <v>822141109</v>
          </cell>
          <cell r="V982">
            <v>822141109</v>
          </cell>
          <cell r="W982">
            <v>822141109</v>
          </cell>
          <cell r="X982">
            <v>822141109</v>
          </cell>
          <cell r="Y982">
            <v>822141109</v>
          </cell>
        </row>
        <row r="983">
          <cell r="C983">
            <v>11221</v>
          </cell>
          <cell r="E983">
            <v>25</v>
          </cell>
          <cell r="G983">
            <v>1</v>
          </cell>
          <cell r="U983">
            <v>1041756495</v>
          </cell>
          <cell r="V983">
            <v>831861140.36000001</v>
          </cell>
          <cell r="W983">
            <v>831861140.36000001</v>
          </cell>
          <cell r="X983">
            <v>831861140.36000001</v>
          </cell>
          <cell r="Y983">
            <v>592462433.36000001</v>
          </cell>
        </row>
        <row r="984">
          <cell r="C984">
            <v>11222</v>
          </cell>
          <cell r="E984">
            <v>29</v>
          </cell>
          <cell r="G984">
            <v>3</v>
          </cell>
          <cell r="U984">
            <v>76256918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</row>
        <row r="985">
          <cell r="C985">
            <v>11222</v>
          </cell>
          <cell r="E985">
            <v>29</v>
          </cell>
          <cell r="G985">
            <v>3</v>
          </cell>
          <cell r="U985">
            <v>162773613</v>
          </cell>
          <cell r="V985">
            <v>51038197.200000003</v>
          </cell>
          <cell r="W985">
            <v>51038197.200000003</v>
          </cell>
          <cell r="X985">
            <v>51038197.200000003</v>
          </cell>
          <cell r="Y985">
            <v>0</v>
          </cell>
        </row>
        <row r="986">
          <cell r="C986">
            <v>11224</v>
          </cell>
          <cell r="E986">
            <v>25</v>
          </cell>
          <cell r="G986">
            <v>3</v>
          </cell>
          <cell r="U986">
            <v>33200000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  <row r="987">
          <cell r="C987">
            <v>11225</v>
          </cell>
          <cell r="E987">
            <v>25</v>
          </cell>
          <cell r="G987">
            <v>1</v>
          </cell>
          <cell r="U987">
            <v>46848496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12106</v>
          </cell>
          <cell r="E988">
            <v>36</v>
          </cell>
          <cell r="G988">
            <v>3</v>
          </cell>
          <cell r="U988">
            <v>56000000</v>
          </cell>
          <cell r="V988">
            <v>56000000</v>
          </cell>
          <cell r="W988">
            <v>56000000</v>
          </cell>
          <cell r="X988">
            <v>56000000</v>
          </cell>
          <cell r="Y988">
            <v>56000000</v>
          </cell>
        </row>
        <row r="989">
          <cell r="C989">
            <v>12106</v>
          </cell>
          <cell r="E989">
            <v>36</v>
          </cell>
          <cell r="G989">
            <v>3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12106</v>
          </cell>
          <cell r="E990">
            <v>36</v>
          </cell>
          <cell r="G990">
            <v>3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</row>
        <row r="991">
          <cell r="C991">
            <v>12106</v>
          </cell>
          <cell r="E991">
            <v>36</v>
          </cell>
          <cell r="G991">
            <v>3</v>
          </cell>
          <cell r="U991">
            <v>283228082</v>
          </cell>
          <cell r="V991">
            <v>33228082</v>
          </cell>
          <cell r="W991">
            <v>33228082</v>
          </cell>
          <cell r="X991">
            <v>3228082</v>
          </cell>
          <cell r="Y991">
            <v>0</v>
          </cell>
        </row>
        <row r="992">
          <cell r="C992">
            <v>12112</v>
          </cell>
          <cell r="E992">
            <v>23</v>
          </cell>
          <cell r="G992">
            <v>3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</row>
        <row r="993">
          <cell r="C993">
            <v>12112</v>
          </cell>
          <cell r="E993">
            <v>23</v>
          </cell>
          <cell r="G993">
            <v>3</v>
          </cell>
          <cell r="U993">
            <v>60771496</v>
          </cell>
          <cell r="V993">
            <v>43059900</v>
          </cell>
          <cell r="W993">
            <v>43059900</v>
          </cell>
          <cell r="X993">
            <v>43059900</v>
          </cell>
          <cell r="Y993">
            <v>43059900</v>
          </cell>
        </row>
        <row r="994">
          <cell r="C994">
            <v>12112</v>
          </cell>
          <cell r="E994">
            <v>23</v>
          </cell>
          <cell r="G994">
            <v>3</v>
          </cell>
          <cell r="U994">
            <v>45662798</v>
          </cell>
          <cell r="V994">
            <v>30498600</v>
          </cell>
          <cell r="W994">
            <v>30498600</v>
          </cell>
          <cell r="X994">
            <v>30498600</v>
          </cell>
          <cell r="Y994">
            <v>30498600</v>
          </cell>
        </row>
        <row r="995">
          <cell r="C995">
            <v>12112</v>
          </cell>
          <cell r="E995">
            <v>23</v>
          </cell>
          <cell r="G995">
            <v>3</v>
          </cell>
          <cell r="U995">
            <v>44975521</v>
          </cell>
          <cell r="V995">
            <v>44975521</v>
          </cell>
          <cell r="W995">
            <v>44975521</v>
          </cell>
          <cell r="X995">
            <v>10473008</v>
          </cell>
          <cell r="Y995">
            <v>10473008</v>
          </cell>
        </row>
        <row r="996">
          <cell r="C996">
            <v>12112</v>
          </cell>
          <cell r="E996">
            <v>23</v>
          </cell>
          <cell r="G996">
            <v>3</v>
          </cell>
          <cell r="U996">
            <v>22089740</v>
          </cell>
          <cell r="V996">
            <v>15059500</v>
          </cell>
          <cell r="W996">
            <v>15059500</v>
          </cell>
          <cell r="X996">
            <v>15059500</v>
          </cell>
          <cell r="Y996">
            <v>15059500</v>
          </cell>
        </row>
        <row r="997">
          <cell r="C997">
            <v>12112</v>
          </cell>
          <cell r="E997">
            <v>23</v>
          </cell>
          <cell r="G997">
            <v>3</v>
          </cell>
          <cell r="U997">
            <v>22181410</v>
          </cell>
          <cell r="V997">
            <v>15596000</v>
          </cell>
          <cell r="W997">
            <v>15596000</v>
          </cell>
          <cell r="X997">
            <v>15596000</v>
          </cell>
          <cell r="Y997">
            <v>15596000</v>
          </cell>
        </row>
        <row r="998">
          <cell r="C998">
            <v>12112</v>
          </cell>
          <cell r="E998">
            <v>23</v>
          </cell>
          <cell r="G998">
            <v>3</v>
          </cell>
          <cell r="U998">
            <v>19396718</v>
          </cell>
          <cell r="V998">
            <v>11295700</v>
          </cell>
          <cell r="W998">
            <v>11295700</v>
          </cell>
          <cell r="X998">
            <v>11295700</v>
          </cell>
          <cell r="Y998">
            <v>11295700</v>
          </cell>
        </row>
        <row r="999">
          <cell r="C999">
            <v>12112</v>
          </cell>
          <cell r="E999">
            <v>23</v>
          </cell>
          <cell r="G999">
            <v>3</v>
          </cell>
          <cell r="U999">
            <v>3299453</v>
          </cell>
          <cell r="V999">
            <v>1892100</v>
          </cell>
          <cell r="W999">
            <v>1892100</v>
          </cell>
          <cell r="X999">
            <v>1892100</v>
          </cell>
          <cell r="Y999">
            <v>1892100</v>
          </cell>
        </row>
        <row r="1000">
          <cell r="C1000">
            <v>12112</v>
          </cell>
          <cell r="E1000">
            <v>23</v>
          </cell>
          <cell r="G1000">
            <v>3</v>
          </cell>
          <cell r="U1000">
            <v>3299453</v>
          </cell>
          <cell r="V1000">
            <v>1892100</v>
          </cell>
          <cell r="W1000">
            <v>1892100</v>
          </cell>
          <cell r="X1000">
            <v>1892100</v>
          </cell>
          <cell r="Y1000">
            <v>1892100</v>
          </cell>
        </row>
        <row r="1001">
          <cell r="C1001">
            <v>12112</v>
          </cell>
          <cell r="E1001">
            <v>23</v>
          </cell>
          <cell r="G1001">
            <v>3</v>
          </cell>
          <cell r="U1001">
            <v>6498906</v>
          </cell>
          <cell r="V1001">
            <v>3767300</v>
          </cell>
          <cell r="W1001">
            <v>3767300</v>
          </cell>
          <cell r="X1001">
            <v>3767300</v>
          </cell>
          <cell r="Y1001">
            <v>3767300</v>
          </cell>
        </row>
        <row r="1002">
          <cell r="C1002">
            <v>12112</v>
          </cell>
          <cell r="E1002">
            <v>23</v>
          </cell>
          <cell r="G1002">
            <v>3</v>
          </cell>
          <cell r="U1002">
            <v>27507343</v>
          </cell>
          <cell r="V1002">
            <v>8472817</v>
          </cell>
          <cell r="W1002">
            <v>8472817</v>
          </cell>
          <cell r="X1002">
            <v>8472817</v>
          </cell>
          <cell r="Y1002">
            <v>8472817</v>
          </cell>
        </row>
        <row r="1003">
          <cell r="C1003">
            <v>12112</v>
          </cell>
          <cell r="E1003">
            <v>23</v>
          </cell>
          <cell r="G1003">
            <v>3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</row>
        <row r="1004">
          <cell r="C1004">
            <v>12112</v>
          </cell>
          <cell r="E1004">
            <v>23</v>
          </cell>
          <cell r="G1004">
            <v>3</v>
          </cell>
          <cell r="U1004">
            <v>301621208</v>
          </cell>
          <cell r="V1004">
            <v>220802772</v>
          </cell>
          <cell r="W1004">
            <v>220802772</v>
          </cell>
          <cell r="X1004">
            <v>220802772</v>
          </cell>
          <cell r="Y1004">
            <v>220802772</v>
          </cell>
        </row>
        <row r="1005">
          <cell r="C1005">
            <v>12112</v>
          </cell>
          <cell r="E1005">
            <v>23</v>
          </cell>
          <cell r="G1005">
            <v>3</v>
          </cell>
          <cell r="U1005">
            <v>27164890</v>
          </cell>
          <cell r="V1005">
            <v>25777194</v>
          </cell>
          <cell r="W1005">
            <v>25777194</v>
          </cell>
          <cell r="X1005">
            <v>8076869</v>
          </cell>
          <cell r="Y1005">
            <v>8076869</v>
          </cell>
        </row>
        <row r="1006">
          <cell r="C1006">
            <v>12112</v>
          </cell>
          <cell r="E1006">
            <v>23</v>
          </cell>
          <cell r="G1006">
            <v>3</v>
          </cell>
          <cell r="U1006">
            <v>15975423</v>
          </cell>
          <cell r="V1006">
            <v>13519368</v>
          </cell>
          <cell r="W1006">
            <v>13519368</v>
          </cell>
          <cell r="X1006">
            <v>3191387</v>
          </cell>
          <cell r="Y1006">
            <v>3191387</v>
          </cell>
        </row>
        <row r="1007">
          <cell r="C1007">
            <v>12112</v>
          </cell>
          <cell r="E1007">
            <v>23</v>
          </cell>
          <cell r="G1007">
            <v>3</v>
          </cell>
          <cell r="U1007">
            <v>29578821</v>
          </cell>
          <cell r="V1007">
            <v>29388055</v>
          </cell>
          <cell r="W1007">
            <v>29388055</v>
          </cell>
          <cell r="X1007">
            <v>5421706</v>
          </cell>
          <cell r="Y1007">
            <v>5421706</v>
          </cell>
        </row>
        <row r="1008">
          <cell r="C1008">
            <v>12112</v>
          </cell>
          <cell r="E1008">
            <v>23</v>
          </cell>
          <cell r="G1008">
            <v>3</v>
          </cell>
          <cell r="U1008">
            <v>3361985</v>
          </cell>
          <cell r="V1008">
            <v>2575106</v>
          </cell>
          <cell r="W1008">
            <v>2575106</v>
          </cell>
          <cell r="X1008">
            <v>607881</v>
          </cell>
          <cell r="Y1008">
            <v>607881</v>
          </cell>
        </row>
        <row r="1009">
          <cell r="C1009">
            <v>12112</v>
          </cell>
          <cell r="E1009">
            <v>23</v>
          </cell>
          <cell r="G1009">
            <v>3</v>
          </cell>
          <cell r="U1009">
            <v>38273436</v>
          </cell>
          <cell r="V1009">
            <v>29171444</v>
          </cell>
          <cell r="W1009">
            <v>29171444</v>
          </cell>
          <cell r="X1009">
            <v>29171444</v>
          </cell>
          <cell r="Y1009">
            <v>29171444</v>
          </cell>
        </row>
        <row r="1010">
          <cell r="C1010">
            <v>12112</v>
          </cell>
          <cell r="E1010">
            <v>23</v>
          </cell>
          <cell r="G1010">
            <v>3</v>
          </cell>
          <cell r="U1010">
            <v>22547199</v>
          </cell>
          <cell r="V1010">
            <v>20037303</v>
          </cell>
          <cell r="W1010">
            <v>20037303</v>
          </cell>
          <cell r="X1010">
            <v>4559127</v>
          </cell>
          <cell r="Y1010">
            <v>4559127</v>
          </cell>
        </row>
        <row r="1011">
          <cell r="C1011">
            <v>12112</v>
          </cell>
          <cell r="E1011">
            <v>23</v>
          </cell>
          <cell r="G1011">
            <v>3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</row>
        <row r="1012">
          <cell r="C1012">
            <v>12112</v>
          </cell>
          <cell r="E1012">
            <v>23</v>
          </cell>
          <cell r="G1012">
            <v>3</v>
          </cell>
          <cell r="U1012">
            <v>20000000</v>
          </cell>
          <cell r="V1012">
            <v>20000000</v>
          </cell>
          <cell r="W1012">
            <v>20000000</v>
          </cell>
          <cell r="X1012">
            <v>20000000</v>
          </cell>
          <cell r="Y1012">
            <v>20000000</v>
          </cell>
        </row>
        <row r="1013">
          <cell r="C1013">
            <v>12113</v>
          </cell>
          <cell r="E1013">
            <v>36</v>
          </cell>
          <cell r="G1013">
            <v>3</v>
          </cell>
          <cell r="U1013">
            <v>45950624</v>
          </cell>
          <cell r="V1013">
            <v>24938280</v>
          </cell>
          <cell r="W1013">
            <v>24938280</v>
          </cell>
          <cell r="X1013">
            <v>24938280</v>
          </cell>
          <cell r="Y1013">
            <v>0</v>
          </cell>
        </row>
        <row r="1014">
          <cell r="C1014">
            <v>12114</v>
          </cell>
          <cell r="E1014">
            <v>29</v>
          </cell>
          <cell r="G1014">
            <v>3</v>
          </cell>
          <cell r="U1014">
            <v>141102900</v>
          </cell>
          <cell r="V1014">
            <v>129839715</v>
          </cell>
          <cell r="W1014">
            <v>129839715</v>
          </cell>
          <cell r="X1014">
            <v>129839715</v>
          </cell>
          <cell r="Y1014">
            <v>129839715</v>
          </cell>
        </row>
        <row r="1015">
          <cell r="C1015">
            <v>12114</v>
          </cell>
          <cell r="E1015">
            <v>29</v>
          </cell>
          <cell r="G1015">
            <v>3</v>
          </cell>
          <cell r="U1015">
            <v>170000000</v>
          </cell>
          <cell r="V1015">
            <v>88000000</v>
          </cell>
          <cell r="W1015">
            <v>88000000</v>
          </cell>
          <cell r="X1015">
            <v>88000000</v>
          </cell>
          <cell r="Y1015">
            <v>46200000</v>
          </cell>
        </row>
        <row r="1016">
          <cell r="C1016">
            <v>12114</v>
          </cell>
          <cell r="E1016">
            <v>29</v>
          </cell>
          <cell r="G1016">
            <v>3</v>
          </cell>
          <cell r="U1016">
            <v>126000000</v>
          </cell>
          <cell r="V1016">
            <v>75955355</v>
          </cell>
          <cell r="W1016">
            <v>75955355</v>
          </cell>
          <cell r="X1016">
            <v>75955355</v>
          </cell>
          <cell r="Y1016">
            <v>71965830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5892288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42390535</v>
          </cell>
          <cell r="V1018">
            <v>23836280</v>
          </cell>
          <cell r="W1018">
            <v>23836280</v>
          </cell>
          <cell r="X1018">
            <v>23836280</v>
          </cell>
          <cell r="Y1018">
            <v>23836280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32318296</v>
          </cell>
          <cell r="V1019">
            <v>16887980</v>
          </cell>
          <cell r="W1019">
            <v>16887980</v>
          </cell>
          <cell r="X1019">
            <v>16887980</v>
          </cell>
          <cell r="Y1019">
            <v>16887980</v>
          </cell>
        </row>
        <row r="1020">
          <cell r="C1020">
            <v>12201</v>
          </cell>
          <cell r="E1020">
            <v>23</v>
          </cell>
          <cell r="G1020">
            <v>3</v>
          </cell>
          <cell r="U1020">
            <v>31155384</v>
          </cell>
          <cell r="V1020">
            <v>22624046</v>
          </cell>
          <cell r="W1020">
            <v>22624046</v>
          </cell>
          <cell r="X1020">
            <v>1194507</v>
          </cell>
          <cell r="Y1020">
            <v>1194507</v>
          </cell>
        </row>
        <row r="1021">
          <cell r="C1021">
            <v>12201</v>
          </cell>
          <cell r="E1021">
            <v>23</v>
          </cell>
          <cell r="G1021">
            <v>3</v>
          </cell>
          <cell r="U1021">
            <v>23348950</v>
          </cell>
          <cell r="V1021">
            <v>7849300</v>
          </cell>
          <cell r="W1021">
            <v>7849300</v>
          </cell>
          <cell r="X1021">
            <v>7849300</v>
          </cell>
          <cell r="Y1021">
            <v>7849300</v>
          </cell>
        </row>
        <row r="1022">
          <cell r="C1022">
            <v>12201</v>
          </cell>
          <cell r="E1022">
            <v>23</v>
          </cell>
          <cell r="G1022">
            <v>3</v>
          </cell>
          <cell r="U1022">
            <v>25756488</v>
          </cell>
          <cell r="V1022">
            <v>4984800</v>
          </cell>
          <cell r="W1022">
            <v>4984800</v>
          </cell>
          <cell r="X1022">
            <v>4984800</v>
          </cell>
          <cell r="Y1022">
            <v>4945400</v>
          </cell>
        </row>
        <row r="1023">
          <cell r="C1023">
            <v>12201</v>
          </cell>
          <cell r="E1023">
            <v>23</v>
          </cell>
          <cell r="G1023">
            <v>3</v>
          </cell>
          <cell r="U1023">
            <v>22511712</v>
          </cell>
          <cell r="V1023">
            <v>5888700</v>
          </cell>
          <cell r="W1023">
            <v>5888700</v>
          </cell>
          <cell r="X1023">
            <v>5888700</v>
          </cell>
          <cell r="Y1023">
            <v>5888700</v>
          </cell>
        </row>
        <row r="1024">
          <cell r="C1024">
            <v>12201</v>
          </cell>
          <cell r="E1024">
            <v>23</v>
          </cell>
          <cell r="G1024">
            <v>3</v>
          </cell>
          <cell r="U1024">
            <v>9418617</v>
          </cell>
          <cell r="V1024">
            <v>985400</v>
          </cell>
          <cell r="W1024">
            <v>985400</v>
          </cell>
          <cell r="X1024">
            <v>985400</v>
          </cell>
          <cell r="Y1024">
            <v>985400</v>
          </cell>
        </row>
        <row r="1025">
          <cell r="C1025">
            <v>12201</v>
          </cell>
          <cell r="E1025">
            <v>23</v>
          </cell>
          <cell r="G1025">
            <v>3</v>
          </cell>
          <cell r="U1025">
            <v>9418617</v>
          </cell>
          <cell r="V1025">
            <v>985400</v>
          </cell>
          <cell r="W1025">
            <v>985400</v>
          </cell>
          <cell r="X1025">
            <v>985400</v>
          </cell>
          <cell r="Y1025">
            <v>985400</v>
          </cell>
        </row>
        <row r="1026">
          <cell r="C1026">
            <v>12201</v>
          </cell>
          <cell r="E1026">
            <v>23</v>
          </cell>
          <cell r="G1026">
            <v>3</v>
          </cell>
          <cell r="U1026">
            <v>10837230</v>
          </cell>
          <cell r="V1026">
            <v>1963500</v>
          </cell>
          <cell r="W1026">
            <v>1963500</v>
          </cell>
          <cell r="X1026">
            <v>1963500</v>
          </cell>
          <cell r="Y1026">
            <v>1963500</v>
          </cell>
        </row>
        <row r="1027">
          <cell r="C1027">
            <v>12201</v>
          </cell>
          <cell r="E1027">
            <v>23</v>
          </cell>
          <cell r="G1027">
            <v>3</v>
          </cell>
          <cell r="U1027">
            <v>425800207</v>
          </cell>
          <cell r="V1027">
            <v>352004492.97000003</v>
          </cell>
          <cell r="W1027">
            <v>352004492.97000003</v>
          </cell>
          <cell r="X1027">
            <v>352004492.97000003</v>
          </cell>
          <cell r="Y1027">
            <v>294665566</v>
          </cell>
        </row>
        <row r="1028">
          <cell r="C1028">
            <v>12201</v>
          </cell>
          <cell r="E1028">
            <v>23</v>
          </cell>
          <cell r="G1028">
            <v>3</v>
          </cell>
          <cell r="U1028">
            <v>356000000</v>
          </cell>
          <cell r="V1028">
            <v>240611754</v>
          </cell>
          <cell r="W1028">
            <v>240611754</v>
          </cell>
          <cell r="X1028">
            <v>240611754</v>
          </cell>
          <cell r="Y1028">
            <v>176719186</v>
          </cell>
        </row>
        <row r="1029">
          <cell r="C1029">
            <v>12201</v>
          </cell>
          <cell r="E1029">
            <v>23</v>
          </cell>
          <cell r="G1029">
            <v>3</v>
          </cell>
          <cell r="U1029">
            <v>16163094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12201</v>
          </cell>
          <cell r="E1030">
            <v>23</v>
          </cell>
          <cell r="G1030">
            <v>3</v>
          </cell>
          <cell r="U1030">
            <v>722040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12201</v>
          </cell>
          <cell r="E1031">
            <v>23</v>
          </cell>
          <cell r="G1031">
            <v>3</v>
          </cell>
          <cell r="U1031">
            <v>20707043</v>
          </cell>
          <cell r="V1031">
            <v>9450414</v>
          </cell>
          <cell r="W1031">
            <v>9450414</v>
          </cell>
          <cell r="X1031">
            <v>1779490</v>
          </cell>
          <cell r="Y1031">
            <v>1779490</v>
          </cell>
        </row>
        <row r="1032">
          <cell r="C1032">
            <v>12201</v>
          </cell>
          <cell r="E1032">
            <v>23</v>
          </cell>
          <cell r="G1032">
            <v>3</v>
          </cell>
          <cell r="U1032">
            <v>14074863</v>
          </cell>
          <cell r="V1032">
            <v>6526516</v>
          </cell>
          <cell r="W1032">
            <v>6526516</v>
          </cell>
          <cell r="X1032">
            <v>374309</v>
          </cell>
          <cell r="Y1032">
            <v>374309</v>
          </cell>
        </row>
        <row r="1033">
          <cell r="C1033">
            <v>12201</v>
          </cell>
          <cell r="E1033">
            <v>23</v>
          </cell>
          <cell r="G1033">
            <v>3</v>
          </cell>
          <cell r="U1033">
            <v>20876829</v>
          </cell>
          <cell r="V1033">
            <v>14130076</v>
          </cell>
          <cell r="W1033">
            <v>14130076</v>
          </cell>
          <cell r="X1033">
            <v>594436</v>
          </cell>
          <cell r="Y1033">
            <v>594436</v>
          </cell>
        </row>
        <row r="1034">
          <cell r="C1034">
            <v>12201</v>
          </cell>
          <cell r="E1034">
            <v>23</v>
          </cell>
          <cell r="G1034">
            <v>3</v>
          </cell>
          <cell r="U1034">
            <v>6749830</v>
          </cell>
          <cell r="V1034">
            <v>1243143</v>
          </cell>
          <cell r="W1034">
            <v>1243143</v>
          </cell>
          <cell r="X1034">
            <v>71298</v>
          </cell>
          <cell r="Y1034">
            <v>71298</v>
          </cell>
        </row>
        <row r="1035">
          <cell r="C1035">
            <v>12201</v>
          </cell>
          <cell r="E1035">
            <v>23</v>
          </cell>
          <cell r="G1035">
            <v>3</v>
          </cell>
          <cell r="U1035">
            <v>20876829</v>
          </cell>
          <cell r="V1035">
            <v>9634142</v>
          </cell>
          <cell r="W1035">
            <v>9634142</v>
          </cell>
          <cell r="X1035">
            <v>534725</v>
          </cell>
          <cell r="Y1035">
            <v>534725</v>
          </cell>
        </row>
        <row r="1036">
          <cell r="C1036">
            <v>12201</v>
          </cell>
          <cell r="E1036">
            <v>23</v>
          </cell>
          <cell r="G1036">
            <v>3</v>
          </cell>
          <cell r="U1036">
            <v>51000000</v>
          </cell>
          <cell r="V1036">
            <v>29986810</v>
          </cell>
          <cell r="W1036">
            <v>29986810</v>
          </cell>
          <cell r="X1036">
            <v>29986810</v>
          </cell>
          <cell r="Y1036">
            <v>23973740</v>
          </cell>
        </row>
        <row r="1037">
          <cell r="C1037">
            <v>12201</v>
          </cell>
          <cell r="E1037">
            <v>23</v>
          </cell>
          <cell r="G1037">
            <v>3</v>
          </cell>
          <cell r="U1037">
            <v>11000000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</row>
        <row r="1038">
          <cell r="C1038">
            <v>12201</v>
          </cell>
          <cell r="E1038">
            <v>23</v>
          </cell>
          <cell r="G1038">
            <v>3</v>
          </cell>
          <cell r="U1038">
            <v>21000000</v>
          </cell>
          <cell r="V1038">
            <v>20000000</v>
          </cell>
          <cell r="W1038">
            <v>20000000</v>
          </cell>
          <cell r="X1038">
            <v>20000000</v>
          </cell>
          <cell r="Y1038">
            <v>20000000</v>
          </cell>
        </row>
        <row r="1039">
          <cell r="C1039">
            <v>12201</v>
          </cell>
          <cell r="E1039">
            <v>23</v>
          </cell>
          <cell r="G1039">
            <v>3</v>
          </cell>
          <cell r="U1039">
            <v>131000000</v>
          </cell>
          <cell r="V1039">
            <v>130114600</v>
          </cell>
          <cell r="W1039">
            <v>130114600</v>
          </cell>
          <cell r="X1039">
            <v>92177400</v>
          </cell>
          <cell r="Y1039">
            <v>0</v>
          </cell>
        </row>
        <row r="1040">
          <cell r="C1040">
            <v>12201</v>
          </cell>
          <cell r="E1040">
            <v>23</v>
          </cell>
          <cell r="G1040">
            <v>3</v>
          </cell>
          <cell r="U1040">
            <v>274969435</v>
          </cell>
          <cell r="V1040">
            <v>184613733</v>
          </cell>
          <cell r="W1040">
            <v>184613733</v>
          </cell>
          <cell r="X1040">
            <v>184613733</v>
          </cell>
          <cell r="Y1040">
            <v>184613733</v>
          </cell>
        </row>
        <row r="1041">
          <cell r="C1041">
            <v>12201</v>
          </cell>
          <cell r="E1041">
            <v>23</v>
          </cell>
          <cell r="G1041">
            <v>3</v>
          </cell>
          <cell r="U1041">
            <v>1058532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12201</v>
          </cell>
          <cell r="E1042">
            <v>23</v>
          </cell>
          <cell r="G1042">
            <v>3</v>
          </cell>
          <cell r="U1042">
            <v>27718982</v>
          </cell>
          <cell r="V1042">
            <v>17639288</v>
          </cell>
          <cell r="W1042">
            <v>17639288</v>
          </cell>
          <cell r="X1042">
            <v>17639288</v>
          </cell>
          <cell r="Y1042">
            <v>17639288</v>
          </cell>
        </row>
        <row r="1043">
          <cell r="C1043">
            <v>12201</v>
          </cell>
          <cell r="E1043">
            <v>23</v>
          </cell>
          <cell r="G1043">
            <v>3</v>
          </cell>
          <cell r="U1043">
            <v>100565644</v>
          </cell>
          <cell r="V1043">
            <v>83744149</v>
          </cell>
          <cell r="W1043">
            <v>83744149</v>
          </cell>
          <cell r="X1043">
            <v>83744149</v>
          </cell>
          <cell r="Y1043">
            <v>83744149</v>
          </cell>
        </row>
        <row r="1044">
          <cell r="C1044">
            <v>12201</v>
          </cell>
          <cell r="E1044">
            <v>23</v>
          </cell>
          <cell r="G1044">
            <v>3</v>
          </cell>
          <cell r="U1044">
            <v>138988555</v>
          </cell>
          <cell r="V1044">
            <v>138988555</v>
          </cell>
          <cell r="W1044">
            <v>138988555</v>
          </cell>
          <cell r="X1044">
            <v>138988555</v>
          </cell>
          <cell r="Y1044">
            <v>138988555</v>
          </cell>
        </row>
        <row r="1045">
          <cell r="C1045">
            <v>12205</v>
          </cell>
          <cell r="E1045">
            <v>21</v>
          </cell>
          <cell r="G1045">
            <v>3</v>
          </cell>
          <cell r="U1045">
            <v>2568064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</row>
        <row r="1046">
          <cell r="C1046">
            <v>12209</v>
          </cell>
          <cell r="E1046">
            <v>14</v>
          </cell>
          <cell r="G1046">
            <v>3</v>
          </cell>
          <cell r="U1046">
            <v>258000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</row>
        <row r="1047">
          <cell r="C1047">
            <v>12210</v>
          </cell>
          <cell r="E1047">
            <v>14</v>
          </cell>
          <cell r="G1047">
            <v>3</v>
          </cell>
          <cell r="U1047">
            <v>500000</v>
          </cell>
          <cell r="V1047">
            <v>400000</v>
          </cell>
          <cell r="W1047">
            <v>400000</v>
          </cell>
          <cell r="X1047">
            <v>400000</v>
          </cell>
          <cell r="Y1047">
            <v>0</v>
          </cell>
        </row>
        <row r="1048">
          <cell r="C1048">
            <v>12211</v>
          </cell>
          <cell r="E1048">
            <v>24</v>
          </cell>
          <cell r="G1048">
            <v>3</v>
          </cell>
          <cell r="U1048">
            <v>110000000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</row>
        <row r="1049">
          <cell r="C1049">
            <v>12211</v>
          </cell>
          <cell r="E1049">
            <v>24</v>
          </cell>
          <cell r="G1049">
            <v>3</v>
          </cell>
          <cell r="U1049">
            <v>80000000</v>
          </cell>
          <cell r="V1049">
            <v>17726905.690000001</v>
          </cell>
          <cell r="W1049">
            <v>17726905.690000001</v>
          </cell>
          <cell r="X1049">
            <v>17726905.690000001</v>
          </cell>
          <cell r="Y1049">
            <v>17726905.690000001</v>
          </cell>
        </row>
        <row r="1050">
          <cell r="C1050">
            <v>12211</v>
          </cell>
          <cell r="E1050">
            <v>24</v>
          </cell>
          <cell r="G1050">
            <v>3</v>
          </cell>
          <cell r="U1050">
            <v>20000000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</row>
        <row r="1051">
          <cell r="C1051">
            <v>12502</v>
          </cell>
          <cell r="E1051">
            <v>33</v>
          </cell>
          <cell r="G1051">
            <v>3</v>
          </cell>
          <cell r="U1051">
            <v>10000000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</row>
        <row r="1052">
          <cell r="C1052">
            <v>12502</v>
          </cell>
          <cell r="E1052">
            <v>33</v>
          </cell>
          <cell r="G1052">
            <v>3</v>
          </cell>
          <cell r="U1052">
            <v>10000000</v>
          </cell>
          <cell r="V1052">
            <v>8767000</v>
          </cell>
          <cell r="W1052">
            <v>8767000</v>
          </cell>
          <cell r="X1052">
            <v>8767000</v>
          </cell>
          <cell r="Y1052">
            <v>0</v>
          </cell>
        </row>
        <row r="1053">
          <cell r="C1053">
            <v>12502</v>
          </cell>
          <cell r="E1053">
            <v>33</v>
          </cell>
          <cell r="G1053">
            <v>3</v>
          </cell>
          <cell r="U1053">
            <v>30000000</v>
          </cell>
          <cell r="V1053">
            <v>25000000</v>
          </cell>
          <cell r="W1053">
            <v>25000000</v>
          </cell>
          <cell r="X1053">
            <v>25000000</v>
          </cell>
          <cell r="Y1053">
            <v>14922600</v>
          </cell>
        </row>
        <row r="1054">
          <cell r="C1054">
            <v>12502</v>
          </cell>
          <cell r="E1054">
            <v>33</v>
          </cell>
          <cell r="G1054">
            <v>3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12502</v>
          </cell>
          <cell r="E1055">
            <v>33</v>
          </cell>
          <cell r="G1055">
            <v>3</v>
          </cell>
          <cell r="U1055">
            <v>62000000</v>
          </cell>
          <cell r="V1055">
            <v>48619302</v>
          </cell>
          <cell r="W1055">
            <v>48619302</v>
          </cell>
          <cell r="X1055">
            <v>48619302</v>
          </cell>
          <cell r="Y1055">
            <v>0</v>
          </cell>
        </row>
        <row r="1056">
          <cell r="C1056">
            <v>12502</v>
          </cell>
          <cell r="E1056">
            <v>33</v>
          </cell>
          <cell r="G1056">
            <v>3</v>
          </cell>
          <cell r="U1056">
            <v>285629900</v>
          </cell>
          <cell r="V1056">
            <v>283630302</v>
          </cell>
          <cell r="W1056">
            <v>283630302</v>
          </cell>
          <cell r="X1056">
            <v>185629900</v>
          </cell>
          <cell r="Y1056">
            <v>106879900</v>
          </cell>
        </row>
        <row r="1057">
          <cell r="C1057">
            <v>12502</v>
          </cell>
          <cell r="E1057">
            <v>33</v>
          </cell>
          <cell r="G1057">
            <v>3</v>
          </cell>
          <cell r="U1057">
            <v>3900000</v>
          </cell>
          <cell r="V1057">
            <v>3285000</v>
          </cell>
          <cell r="W1057">
            <v>3285000</v>
          </cell>
          <cell r="X1057">
            <v>3285000</v>
          </cell>
          <cell r="Y1057">
            <v>0</v>
          </cell>
        </row>
        <row r="1058">
          <cell r="C1058">
            <v>12502</v>
          </cell>
          <cell r="E1058">
            <v>33</v>
          </cell>
          <cell r="G1058">
            <v>3</v>
          </cell>
          <cell r="U1058">
            <v>95293292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</row>
        <row r="1059">
          <cell r="C1059">
            <v>12502</v>
          </cell>
          <cell r="E1059">
            <v>33</v>
          </cell>
          <cell r="G1059">
            <v>3</v>
          </cell>
          <cell r="U1059">
            <v>37751549</v>
          </cell>
          <cell r="V1059">
            <v>37689400</v>
          </cell>
          <cell r="W1059">
            <v>37689400</v>
          </cell>
          <cell r="X1059">
            <v>37689400</v>
          </cell>
          <cell r="Y1059">
            <v>0</v>
          </cell>
        </row>
        <row r="1060">
          <cell r="C1060">
            <v>12503</v>
          </cell>
          <cell r="E1060">
            <v>21</v>
          </cell>
          <cell r="G1060">
            <v>3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</row>
        <row r="1061">
          <cell r="C1061">
            <v>12503</v>
          </cell>
          <cell r="E1061">
            <v>21</v>
          </cell>
          <cell r="G1061">
            <v>3</v>
          </cell>
          <cell r="U1061">
            <v>190017603</v>
          </cell>
          <cell r="V1061">
            <v>146655103</v>
          </cell>
          <cell r="W1061">
            <v>146655103</v>
          </cell>
          <cell r="X1061">
            <v>146655103</v>
          </cell>
          <cell r="Y1061">
            <v>141778603</v>
          </cell>
        </row>
        <row r="1062">
          <cell r="C1062">
            <v>12504</v>
          </cell>
          <cell r="E1062">
            <v>22</v>
          </cell>
          <cell r="G1062">
            <v>3</v>
          </cell>
          <cell r="U1062">
            <v>9684229</v>
          </cell>
          <cell r="V1062">
            <v>9684229</v>
          </cell>
          <cell r="W1062">
            <v>9684229</v>
          </cell>
          <cell r="X1062">
            <v>9684229</v>
          </cell>
          <cell r="Y1062">
            <v>9684229</v>
          </cell>
        </row>
        <row r="1063">
          <cell r="C1063">
            <v>12504</v>
          </cell>
          <cell r="E1063">
            <v>22</v>
          </cell>
          <cell r="G1063">
            <v>3</v>
          </cell>
          <cell r="U1063">
            <v>23000000</v>
          </cell>
          <cell r="V1063">
            <v>22533333</v>
          </cell>
          <cell r="W1063">
            <v>22533333</v>
          </cell>
          <cell r="X1063">
            <v>22533333</v>
          </cell>
          <cell r="Y1063">
            <v>22533333</v>
          </cell>
        </row>
        <row r="1064">
          <cell r="C1064">
            <v>12504</v>
          </cell>
          <cell r="E1064">
            <v>22</v>
          </cell>
          <cell r="G1064">
            <v>3</v>
          </cell>
          <cell r="U1064">
            <v>60000000</v>
          </cell>
          <cell r="V1064">
            <v>60000000</v>
          </cell>
          <cell r="W1064">
            <v>60000000</v>
          </cell>
          <cell r="X1064">
            <v>60000000</v>
          </cell>
          <cell r="Y1064">
            <v>60000000</v>
          </cell>
        </row>
        <row r="1065">
          <cell r="C1065">
            <v>12504</v>
          </cell>
          <cell r="E1065">
            <v>22</v>
          </cell>
          <cell r="G1065">
            <v>3</v>
          </cell>
          <cell r="U1065">
            <v>47000000</v>
          </cell>
          <cell r="V1065">
            <v>47000000</v>
          </cell>
          <cell r="W1065">
            <v>47000000</v>
          </cell>
          <cell r="X1065">
            <v>47000000</v>
          </cell>
          <cell r="Y1065">
            <v>47000000</v>
          </cell>
        </row>
        <row r="1066">
          <cell r="C1066">
            <v>12504</v>
          </cell>
          <cell r="E1066">
            <v>22</v>
          </cell>
          <cell r="G1066">
            <v>3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</row>
        <row r="1067">
          <cell r="C1067">
            <v>12504</v>
          </cell>
          <cell r="E1067">
            <v>22</v>
          </cell>
          <cell r="G1067">
            <v>3</v>
          </cell>
          <cell r="U1067">
            <v>100000000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12505</v>
          </cell>
          <cell r="E1068">
            <v>21</v>
          </cell>
          <cell r="G1068">
            <v>3</v>
          </cell>
          <cell r="U1068">
            <v>38000000</v>
          </cell>
          <cell r="V1068">
            <v>37990842.700000003</v>
          </cell>
          <cell r="W1068">
            <v>37990842.700000003</v>
          </cell>
          <cell r="X1068">
            <v>37990842.700000003</v>
          </cell>
          <cell r="Y1068">
            <v>37990842.700000003</v>
          </cell>
        </row>
        <row r="1069">
          <cell r="C1069">
            <v>12505</v>
          </cell>
          <cell r="E1069">
            <v>21</v>
          </cell>
          <cell r="G1069">
            <v>3</v>
          </cell>
          <cell r="U1069">
            <v>5617955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</row>
        <row r="1070">
          <cell r="C1070">
            <v>12509</v>
          </cell>
          <cell r="E1070">
            <v>23</v>
          </cell>
          <cell r="G1070">
            <v>3</v>
          </cell>
          <cell r="U1070">
            <v>4670688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12509</v>
          </cell>
          <cell r="E1071">
            <v>23</v>
          </cell>
          <cell r="G1071">
            <v>3</v>
          </cell>
          <cell r="U1071">
            <v>1410399</v>
          </cell>
          <cell r="V1071">
            <v>908800</v>
          </cell>
          <cell r="W1071">
            <v>908800</v>
          </cell>
          <cell r="X1071">
            <v>908800</v>
          </cell>
          <cell r="Y1071">
            <v>908800</v>
          </cell>
        </row>
        <row r="1072">
          <cell r="C1072">
            <v>12509</v>
          </cell>
          <cell r="E1072">
            <v>23</v>
          </cell>
          <cell r="G1072">
            <v>3</v>
          </cell>
          <cell r="U1072">
            <v>915700</v>
          </cell>
          <cell r="V1072">
            <v>643900</v>
          </cell>
          <cell r="W1072">
            <v>643900</v>
          </cell>
          <cell r="X1072">
            <v>643900</v>
          </cell>
          <cell r="Y1072">
            <v>643900</v>
          </cell>
        </row>
        <row r="1073">
          <cell r="C1073">
            <v>12509</v>
          </cell>
          <cell r="E1073">
            <v>23</v>
          </cell>
          <cell r="G1073">
            <v>3</v>
          </cell>
          <cell r="U1073">
            <v>3489356</v>
          </cell>
          <cell r="V1073">
            <v>869526</v>
          </cell>
          <cell r="W1073">
            <v>869526</v>
          </cell>
          <cell r="X1073">
            <v>869526</v>
          </cell>
          <cell r="Y1073">
            <v>869526</v>
          </cell>
        </row>
        <row r="1074">
          <cell r="C1074">
            <v>12509</v>
          </cell>
          <cell r="E1074">
            <v>23</v>
          </cell>
          <cell r="G1074">
            <v>3</v>
          </cell>
          <cell r="U1074">
            <v>1371123</v>
          </cell>
          <cell r="V1074">
            <v>362400</v>
          </cell>
          <cell r="W1074">
            <v>362400</v>
          </cell>
          <cell r="X1074">
            <v>362400</v>
          </cell>
          <cell r="Y1074">
            <v>362400</v>
          </cell>
        </row>
        <row r="1075">
          <cell r="C1075">
            <v>12509</v>
          </cell>
          <cell r="E1075">
            <v>23</v>
          </cell>
          <cell r="G1075">
            <v>3</v>
          </cell>
          <cell r="U1075">
            <v>670352</v>
          </cell>
          <cell r="V1075">
            <v>39200</v>
          </cell>
          <cell r="W1075">
            <v>39200</v>
          </cell>
          <cell r="X1075">
            <v>39200</v>
          </cell>
          <cell r="Y1075">
            <v>39200</v>
          </cell>
        </row>
        <row r="1076">
          <cell r="C1076">
            <v>12509</v>
          </cell>
          <cell r="E1076">
            <v>23</v>
          </cell>
          <cell r="G1076">
            <v>3</v>
          </cell>
          <cell r="U1076">
            <v>1278342</v>
          </cell>
          <cell r="V1076">
            <v>272000</v>
          </cell>
          <cell r="W1076">
            <v>272000</v>
          </cell>
          <cell r="X1076">
            <v>272000</v>
          </cell>
          <cell r="Y1076">
            <v>272000</v>
          </cell>
        </row>
        <row r="1077">
          <cell r="C1077">
            <v>12509</v>
          </cell>
          <cell r="E1077">
            <v>23</v>
          </cell>
          <cell r="G1077">
            <v>3</v>
          </cell>
          <cell r="U1077">
            <v>546390</v>
          </cell>
          <cell r="V1077">
            <v>45600</v>
          </cell>
          <cell r="W1077">
            <v>45600</v>
          </cell>
          <cell r="X1077">
            <v>45600</v>
          </cell>
          <cell r="Y1077">
            <v>45600</v>
          </cell>
        </row>
        <row r="1078">
          <cell r="C1078">
            <v>12509</v>
          </cell>
          <cell r="E1078">
            <v>23</v>
          </cell>
          <cell r="G1078">
            <v>3</v>
          </cell>
          <cell r="U1078">
            <v>546390</v>
          </cell>
          <cell r="V1078">
            <v>45600</v>
          </cell>
          <cell r="W1078">
            <v>45600</v>
          </cell>
          <cell r="X1078">
            <v>45600</v>
          </cell>
          <cell r="Y1078">
            <v>45600</v>
          </cell>
        </row>
        <row r="1079">
          <cell r="C1079">
            <v>12509</v>
          </cell>
          <cell r="E1079">
            <v>23</v>
          </cell>
          <cell r="G1079">
            <v>3</v>
          </cell>
          <cell r="U1079">
            <v>592780</v>
          </cell>
          <cell r="V1079">
            <v>91000</v>
          </cell>
          <cell r="W1079">
            <v>91000</v>
          </cell>
          <cell r="X1079">
            <v>91000</v>
          </cell>
          <cell r="Y1079">
            <v>91000</v>
          </cell>
        </row>
        <row r="1080">
          <cell r="C1080">
            <v>12509</v>
          </cell>
          <cell r="E1080">
            <v>23</v>
          </cell>
          <cell r="G1080">
            <v>3</v>
          </cell>
          <cell r="U1080">
            <v>336400922</v>
          </cell>
          <cell r="V1080">
            <v>266773119</v>
          </cell>
          <cell r="W1080">
            <v>266773119</v>
          </cell>
          <cell r="X1080">
            <v>266773119</v>
          </cell>
          <cell r="Y1080">
            <v>174997886</v>
          </cell>
        </row>
        <row r="1081">
          <cell r="C1081">
            <v>12509</v>
          </cell>
          <cell r="E1081">
            <v>23</v>
          </cell>
          <cell r="G1081">
            <v>3</v>
          </cell>
          <cell r="U1081">
            <v>325701158</v>
          </cell>
          <cell r="V1081">
            <v>298163097</v>
          </cell>
          <cell r="W1081">
            <v>298163097</v>
          </cell>
          <cell r="X1081">
            <v>282620097</v>
          </cell>
          <cell r="Y1081">
            <v>189192443</v>
          </cell>
        </row>
        <row r="1082">
          <cell r="C1082">
            <v>12509</v>
          </cell>
          <cell r="E1082">
            <v>23</v>
          </cell>
          <cell r="G1082">
            <v>3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</row>
        <row r="1083">
          <cell r="C1083">
            <v>12509</v>
          </cell>
          <cell r="E1083">
            <v>23</v>
          </cell>
          <cell r="G1083">
            <v>3</v>
          </cell>
          <cell r="U1083">
            <v>462107593</v>
          </cell>
          <cell r="V1083">
            <v>462107592.12</v>
          </cell>
          <cell r="W1083">
            <v>462107592.12</v>
          </cell>
          <cell r="X1083">
            <v>254368777.12</v>
          </cell>
          <cell r="Y1083">
            <v>254159175.66999999</v>
          </cell>
        </row>
        <row r="1084">
          <cell r="C1084">
            <v>12509</v>
          </cell>
          <cell r="E1084">
            <v>23</v>
          </cell>
          <cell r="G1084">
            <v>3</v>
          </cell>
          <cell r="U1084">
            <v>73848708</v>
          </cell>
          <cell r="V1084">
            <v>73104744</v>
          </cell>
          <cell r="W1084">
            <v>73104744</v>
          </cell>
          <cell r="X1084">
            <v>73104744</v>
          </cell>
          <cell r="Y1084">
            <v>73104744</v>
          </cell>
        </row>
        <row r="1085">
          <cell r="C1085">
            <v>12509</v>
          </cell>
          <cell r="E1085">
            <v>23</v>
          </cell>
          <cell r="G1085">
            <v>3</v>
          </cell>
          <cell r="U1085">
            <v>547291</v>
          </cell>
          <cell r="V1085">
            <v>534787</v>
          </cell>
          <cell r="W1085">
            <v>534787</v>
          </cell>
          <cell r="X1085">
            <v>534787</v>
          </cell>
          <cell r="Y1085">
            <v>534787</v>
          </cell>
        </row>
        <row r="1086">
          <cell r="C1086">
            <v>12509</v>
          </cell>
          <cell r="E1086">
            <v>23</v>
          </cell>
          <cell r="G1086">
            <v>3</v>
          </cell>
          <cell r="U1086">
            <v>851631</v>
          </cell>
          <cell r="V1086">
            <v>820438</v>
          </cell>
          <cell r="W1086">
            <v>820438</v>
          </cell>
          <cell r="X1086">
            <v>820438</v>
          </cell>
          <cell r="Y1086">
            <v>820438</v>
          </cell>
        </row>
        <row r="1087">
          <cell r="C1087">
            <v>12509</v>
          </cell>
          <cell r="E1087">
            <v>23</v>
          </cell>
          <cell r="G1087">
            <v>3</v>
          </cell>
          <cell r="U1087">
            <v>991223</v>
          </cell>
          <cell r="V1087">
            <v>277156</v>
          </cell>
          <cell r="W1087">
            <v>277156</v>
          </cell>
          <cell r="X1087">
            <v>277156</v>
          </cell>
          <cell r="Y1087">
            <v>277156</v>
          </cell>
        </row>
        <row r="1088">
          <cell r="C1088">
            <v>12509</v>
          </cell>
          <cell r="E1088">
            <v>23</v>
          </cell>
          <cell r="G1088">
            <v>3</v>
          </cell>
          <cell r="U1088">
            <v>3493856</v>
          </cell>
          <cell r="V1088">
            <v>302841</v>
          </cell>
          <cell r="W1088">
            <v>302841</v>
          </cell>
          <cell r="X1088">
            <v>302841</v>
          </cell>
          <cell r="Y1088">
            <v>302841</v>
          </cell>
        </row>
        <row r="1089">
          <cell r="C1089">
            <v>12509</v>
          </cell>
          <cell r="E1089">
            <v>23</v>
          </cell>
          <cell r="G1089">
            <v>3</v>
          </cell>
          <cell r="U1089">
            <v>1136800</v>
          </cell>
          <cell r="V1089">
            <v>449873</v>
          </cell>
          <cell r="W1089">
            <v>449873</v>
          </cell>
          <cell r="X1089">
            <v>449873</v>
          </cell>
          <cell r="Y1089">
            <v>449873</v>
          </cell>
        </row>
        <row r="1090">
          <cell r="C1090">
            <v>12509</v>
          </cell>
          <cell r="E1090">
            <v>23</v>
          </cell>
          <cell r="G1090">
            <v>3</v>
          </cell>
          <cell r="U1090">
            <v>665496</v>
          </cell>
          <cell r="V1090">
            <v>40378</v>
          </cell>
          <cell r="W1090">
            <v>40378</v>
          </cell>
          <cell r="X1090">
            <v>40378</v>
          </cell>
          <cell r="Y1090">
            <v>40378</v>
          </cell>
        </row>
        <row r="1091">
          <cell r="C1091">
            <v>12509</v>
          </cell>
          <cell r="E1091">
            <v>23</v>
          </cell>
          <cell r="G1091">
            <v>3</v>
          </cell>
          <cell r="U1091">
            <v>5136800</v>
          </cell>
          <cell r="V1091">
            <v>302842</v>
          </cell>
          <cell r="W1091">
            <v>302842</v>
          </cell>
          <cell r="X1091">
            <v>302842</v>
          </cell>
          <cell r="Y1091">
            <v>302842</v>
          </cell>
        </row>
        <row r="1092">
          <cell r="C1092">
            <v>12509</v>
          </cell>
          <cell r="E1092">
            <v>23</v>
          </cell>
          <cell r="G1092">
            <v>3</v>
          </cell>
          <cell r="U1092">
            <v>49000000</v>
          </cell>
          <cell r="V1092">
            <v>46339511</v>
          </cell>
          <cell r="W1092">
            <v>46339511</v>
          </cell>
          <cell r="X1092">
            <v>46339511</v>
          </cell>
          <cell r="Y1092">
            <v>0</v>
          </cell>
        </row>
        <row r="1093">
          <cell r="C1093">
            <v>12509</v>
          </cell>
          <cell r="E1093">
            <v>23</v>
          </cell>
          <cell r="G1093">
            <v>3</v>
          </cell>
          <cell r="U1093">
            <v>10000000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</row>
        <row r="1094">
          <cell r="C1094">
            <v>12509</v>
          </cell>
          <cell r="E1094">
            <v>23</v>
          </cell>
          <cell r="G1094">
            <v>3</v>
          </cell>
          <cell r="U1094">
            <v>11117602</v>
          </cell>
          <cell r="V1094">
            <v>735501</v>
          </cell>
          <cell r="W1094">
            <v>735501</v>
          </cell>
          <cell r="X1094">
            <v>735501</v>
          </cell>
          <cell r="Y1094">
            <v>735501</v>
          </cell>
        </row>
        <row r="1095">
          <cell r="C1095">
            <v>12603</v>
          </cell>
          <cell r="E1095">
            <v>14</v>
          </cell>
          <cell r="G1095">
            <v>3</v>
          </cell>
          <cell r="U1095">
            <v>7000000</v>
          </cell>
          <cell r="V1095">
            <v>1600000</v>
          </cell>
          <cell r="W1095">
            <v>1600000</v>
          </cell>
          <cell r="X1095">
            <v>1600000</v>
          </cell>
          <cell r="Y1095">
            <v>1132880</v>
          </cell>
        </row>
        <row r="1096">
          <cell r="C1096">
            <v>12603</v>
          </cell>
          <cell r="E1096">
            <v>14</v>
          </cell>
          <cell r="G1096">
            <v>3</v>
          </cell>
          <cell r="U1096">
            <v>84224367</v>
          </cell>
          <cell r="V1096">
            <v>18866666</v>
          </cell>
          <cell r="W1096">
            <v>18866666</v>
          </cell>
          <cell r="X1096">
            <v>18866666</v>
          </cell>
          <cell r="Y1096">
            <v>17266666</v>
          </cell>
        </row>
        <row r="1097">
          <cell r="C1097">
            <v>12603</v>
          </cell>
          <cell r="E1097">
            <v>14</v>
          </cell>
          <cell r="G1097">
            <v>3</v>
          </cell>
          <cell r="U1097">
            <v>10000000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</row>
        <row r="1098">
          <cell r="C1098">
            <v>12603</v>
          </cell>
          <cell r="E1098">
            <v>14</v>
          </cell>
          <cell r="G1098">
            <v>3</v>
          </cell>
          <cell r="U1098">
            <v>15000000</v>
          </cell>
          <cell r="V1098">
            <v>15000000</v>
          </cell>
          <cell r="W1098">
            <v>15000000</v>
          </cell>
          <cell r="X1098">
            <v>15000000</v>
          </cell>
          <cell r="Y1098">
            <v>15000000</v>
          </cell>
        </row>
        <row r="1099">
          <cell r="C1099">
            <v>12604</v>
          </cell>
          <cell r="E1099">
            <v>23</v>
          </cell>
          <cell r="G1099">
            <v>3</v>
          </cell>
          <cell r="U1099">
            <v>15325434</v>
          </cell>
          <cell r="V1099">
            <v>6340000</v>
          </cell>
          <cell r="W1099">
            <v>6340000</v>
          </cell>
          <cell r="X1099">
            <v>6340000</v>
          </cell>
          <cell r="Y1099">
            <v>0</v>
          </cell>
        </row>
        <row r="1100">
          <cell r="C1100">
            <v>12605</v>
          </cell>
          <cell r="E1100">
            <v>26</v>
          </cell>
          <cell r="G1100">
            <v>3</v>
          </cell>
          <cell r="U1100">
            <v>501609882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</row>
        <row r="1101">
          <cell r="C1101">
            <v>12609</v>
          </cell>
          <cell r="E1101">
            <v>22</v>
          </cell>
          <cell r="G1101">
            <v>3</v>
          </cell>
          <cell r="U1101">
            <v>3000000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</row>
        <row r="1102">
          <cell r="C1102">
            <v>12609</v>
          </cell>
          <cell r="E1102">
            <v>22</v>
          </cell>
          <cell r="G1102">
            <v>3</v>
          </cell>
          <cell r="U1102">
            <v>4900000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</row>
        <row r="1103">
          <cell r="C1103">
            <v>12609</v>
          </cell>
          <cell r="E1103">
            <v>22</v>
          </cell>
          <cell r="G1103">
            <v>3</v>
          </cell>
          <cell r="U1103">
            <v>29347142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</row>
        <row r="1104">
          <cell r="C1104">
            <v>12609</v>
          </cell>
          <cell r="E1104">
            <v>22</v>
          </cell>
          <cell r="G1104">
            <v>3</v>
          </cell>
          <cell r="U1104">
            <v>27085404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12610</v>
          </cell>
          <cell r="E1105">
            <v>14</v>
          </cell>
          <cell r="G1105">
            <v>3</v>
          </cell>
          <cell r="U1105">
            <v>4307213</v>
          </cell>
          <cell r="V1105">
            <v>4307213</v>
          </cell>
          <cell r="W1105">
            <v>4307213</v>
          </cell>
          <cell r="X1105">
            <v>4307213</v>
          </cell>
          <cell r="Y1105">
            <v>4307213</v>
          </cell>
        </row>
        <row r="1106">
          <cell r="C1106">
            <v>12611</v>
          </cell>
          <cell r="E1106">
            <v>14</v>
          </cell>
          <cell r="G1106">
            <v>3</v>
          </cell>
          <cell r="U1106">
            <v>500000000</v>
          </cell>
          <cell r="V1106">
            <v>468627347</v>
          </cell>
          <cell r="W1106">
            <v>468627347</v>
          </cell>
          <cell r="X1106">
            <v>400000000</v>
          </cell>
          <cell r="Y1106">
            <v>56528268</v>
          </cell>
        </row>
        <row r="1107">
          <cell r="C1107">
            <v>12612</v>
          </cell>
          <cell r="E1107">
            <v>25</v>
          </cell>
          <cell r="G1107">
            <v>1</v>
          </cell>
          <cell r="U1107">
            <v>250000000</v>
          </cell>
          <cell r="V1107">
            <v>237962249</v>
          </cell>
          <cell r="W1107">
            <v>237962249</v>
          </cell>
          <cell r="X1107">
            <v>237962249</v>
          </cell>
          <cell r="Y1107">
            <v>237962249</v>
          </cell>
        </row>
        <row r="1108">
          <cell r="C1108">
            <v>12613</v>
          </cell>
          <cell r="E1108">
            <v>14</v>
          </cell>
          <cell r="G1108">
            <v>3</v>
          </cell>
          <cell r="U1108">
            <v>17908529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</row>
        <row r="1109">
          <cell r="C1109">
            <v>12613</v>
          </cell>
          <cell r="E1109">
            <v>14</v>
          </cell>
          <cell r="G1109">
            <v>3</v>
          </cell>
          <cell r="U1109">
            <v>26000000</v>
          </cell>
          <cell r="V1109">
            <v>24500000</v>
          </cell>
          <cell r="W1109">
            <v>24500000</v>
          </cell>
          <cell r="X1109">
            <v>24500000</v>
          </cell>
          <cell r="Y1109">
            <v>24500000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3481300</v>
          </cell>
          <cell r="V1110">
            <v>664237</v>
          </cell>
          <cell r="W1110">
            <v>664237</v>
          </cell>
          <cell r="X1110">
            <v>664237</v>
          </cell>
          <cell r="Y1110">
            <v>664237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690114600</v>
          </cell>
          <cell r="V1111">
            <v>690114600</v>
          </cell>
          <cell r="W1111">
            <v>690114600</v>
          </cell>
          <cell r="X1111">
            <v>690114600</v>
          </cell>
          <cell r="Y1111">
            <v>690114600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488845800</v>
          </cell>
          <cell r="V1112">
            <v>488845800</v>
          </cell>
          <cell r="W1112">
            <v>488845800</v>
          </cell>
          <cell r="X1112">
            <v>488845800</v>
          </cell>
          <cell r="Y1112">
            <v>488845800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648330689</v>
          </cell>
          <cell r="V1113">
            <v>644626682</v>
          </cell>
          <cell r="W1113">
            <v>644626682</v>
          </cell>
          <cell r="X1113">
            <v>644626682</v>
          </cell>
          <cell r="Y1113">
            <v>644626682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292897900</v>
          </cell>
          <cell r="V1114">
            <v>292897900</v>
          </cell>
          <cell r="W1114">
            <v>292897900</v>
          </cell>
          <cell r="X1114">
            <v>292897900</v>
          </cell>
          <cell r="Y1114">
            <v>292897900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33304900</v>
          </cell>
          <cell r="V1115">
            <v>33304900</v>
          </cell>
          <cell r="W1115">
            <v>33304900</v>
          </cell>
          <cell r="X1115">
            <v>33304900</v>
          </cell>
          <cell r="Y1115">
            <v>33304900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219718500</v>
          </cell>
          <cell r="V1116">
            <v>219718500</v>
          </cell>
          <cell r="W1116">
            <v>219718500</v>
          </cell>
          <cell r="X1116">
            <v>219718500</v>
          </cell>
          <cell r="Y1116">
            <v>219718500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36725900</v>
          </cell>
          <cell r="V1117">
            <v>36725900</v>
          </cell>
          <cell r="W1117">
            <v>36725900</v>
          </cell>
          <cell r="X1117">
            <v>36725900</v>
          </cell>
          <cell r="Y1117">
            <v>36725900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36725900</v>
          </cell>
          <cell r="V1118">
            <v>36725900</v>
          </cell>
          <cell r="W1118">
            <v>36725900</v>
          </cell>
          <cell r="X1118">
            <v>36725900</v>
          </cell>
          <cell r="Y1118">
            <v>36725900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88328500</v>
          </cell>
          <cell r="V1119">
            <v>73328500</v>
          </cell>
          <cell r="W1119">
            <v>73328500</v>
          </cell>
          <cell r="X1119">
            <v>73328500</v>
          </cell>
          <cell r="Y1119">
            <v>73328500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5710613265.5600004</v>
          </cell>
          <cell r="V1120">
            <v>5710613265</v>
          </cell>
          <cell r="W1120">
            <v>5710613265</v>
          </cell>
          <cell r="X1120">
            <v>5710613265</v>
          </cell>
          <cell r="Y1120">
            <v>5710613265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54183078</v>
          </cell>
          <cell r="V1121">
            <v>34650502</v>
          </cell>
          <cell r="W1121">
            <v>34650502</v>
          </cell>
          <cell r="X1121">
            <v>34650502</v>
          </cell>
          <cell r="Y1121">
            <v>34650502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542652586.03999996</v>
          </cell>
          <cell r="V1122">
            <v>468814644</v>
          </cell>
          <cell r="W1122">
            <v>468814644</v>
          </cell>
          <cell r="X1122">
            <v>468814644</v>
          </cell>
          <cell r="Y1122">
            <v>468814644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103713449</v>
          </cell>
          <cell r="V1123">
            <v>97214240</v>
          </cell>
          <cell r="W1123">
            <v>97214240</v>
          </cell>
          <cell r="X1123">
            <v>97214240</v>
          </cell>
          <cell r="Y1123">
            <v>97214240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149662875</v>
          </cell>
          <cell r="V1124">
            <v>149662875</v>
          </cell>
          <cell r="W1124">
            <v>149662875</v>
          </cell>
          <cell r="X1124">
            <v>149662875</v>
          </cell>
          <cell r="Y1124">
            <v>149662875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260845731</v>
          </cell>
          <cell r="V1125">
            <v>259272554</v>
          </cell>
          <cell r="W1125">
            <v>259272554</v>
          </cell>
          <cell r="X1125">
            <v>259272554</v>
          </cell>
          <cell r="Y1125">
            <v>259272554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199292463</v>
          </cell>
          <cell r="V1126">
            <v>194292463</v>
          </cell>
          <cell r="W1126">
            <v>194292463</v>
          </cell>
          <cell r="X1126">
            <v>194292463</v>
          </cell>
          <cell r="Y1126">
            <v>194292463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1270708180</v>
          </cell>
          <cell r="V1127">
            <v>1242159589</v>
          </cell>
          <cell r="W1127">
            <v>1242159589</v>
          </cell>
          <cell r="X1127">
            <v>1242159589</v>
          </cell>
          <cell r="Y1127">
            <v>1242159589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312236412</v>
          </cell>
          <cell r="V1128">
            <v>312236412</v>
          </cell>
          <cell r="W1128">
            <v>312236412</v>
          </cell>
          <cell r="X1128">
            <v>312236412</v>
          </cell>
          <cell r="Y1128">
            <v>312236412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543242020</v>
          </cell>
          <cell r="V1129">
            <v>543242020</v>
          </cell>
          <cell r="W1129">
            <v>543242020</v>
          </cell>
          <cell r="X1129">
            <v>543242020</v>
          </cell>
          <cell r="Y1129">
            <v>543242020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51806418</v>
          </cell>
          <cell r="V1130">
            <v>51806418</v>
          </cell>
          <cell r="W1130">
            <v>51806418</v>
          </cell>
          <cell r="X1130">
            <v>51806418</v>
          </cell>
          <cell r="Y1130">
            <v>51806418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90683783</v>
          </cell>
          <cell r="V1131">
            <v>59352394</v>
          </cell>
          <cell r="W1131">
            <v>59352394</v>
          </cell>
          <cell r="X1131">
            <v>59352394</v>
          </cell>
          <cell r="Y1131">
            <v>48495316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48041895</v>
          </cell>
          <cell r="V1132">
            <v>25612678</v>
          </cell>
          <cell r="W1132">
            <v>25612678</v>
          </cell>
          <cell r="X1132">
            <v>25612678</v>
          </cell>
          <cell r="Y1132">
            <v>25612678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635937766</v>
          </cell>
          <cell r="V1133">
            <v>625017098</v>
          </cell>
          <cell r="W1133">
            <v>625017098</v>
          </cell>
          <cell r="X1133">
            <v>625017098</v>
          </cell>
          <cell r="Y1133">
            <v>625017098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4423785800</v>
          </cell>
          <cell r="V1134">
            <v>3370955700</v>
          </cell>
          <cell r="W1134">
            <v>3370955700</v>
          </cell>
          <cell r="X1134">
            <v>3370955700</v>
          </cell>
          <cell r="Y1134">
            <v>3370955700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3318480700</v>
          </cell>
          <cell r="V1136">
            <v>2528734200</v>
          </cell>
          <cell r="W1136">
            <v>2528734200</v>
          </cell>
          <cell r="X1136">
            <v>2528734200</v>
          </cell>
          <cell r="Y1136">
            <v>2528734200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554591800</v>
          </cell>
          <cell r="V1137">
            <v>422580200</v>
          </cell>
          <cell r="W1137">
            <v>422580200</v>
          </cell>
          <cell r="X1137">
            <v>422580200</v>
          </cell>
          <cell r="Y1137">
            <v>422580200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554591800</v>
          </cell>
          <cell r="V1138">
            <v>422580200</v>
          </cell>
          <cell r="W1138">
            <v>422580200</v>
          </cell>
          <cell r="X1138">
            <v>422580200</v>
          </cell>
          <cell r="Y1138">
            <v>422580200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1107273600</v>
          </cell>
          <cell r="V1139">
            <v>843733400</v>
          </cell>
          <cell r="W1139">
            <v>843733400</v>
          </cell>
          <cell r="X1139">
            <v>843733400</v>
          </cell>
          <cell r="Y1139">
            <v>843733400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1070839570</v>
          </cell>
          <cell r="V1140">
            <v>874351877</v>
          </cell>
          <cell r="W1140">
            <v>874351877</v>
          </cell>
          <cell r="X1140">
            <v>874351877</v>
          </cell>
          <cell r="Y1140">
            <v>874351877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19040387.829999998</v>
          </cell>
          <cell r="V1141">
            <v>14040387</v>
          </cell>
          <cell r="W1141">
            <v>14040387</v>
          </cell>
          <cell r="X1141">
            <v>14040387</v>
          </cell>
          <cell r="Y1141">
            <v>14040387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16256946</v>
          </cell>
          <cell r="V1142">
            <v>10149442</v>
          </cell>
          <cell r="W1142">
            <v>10149442</v>
          </cell>
          <cell r="X1142">
            <v>10149442</v>
          </cell>
          <cell r="Y1142">
            <v>10149442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8275488536</v>
          </cell>
          <cell r="V1145">
            <v>8266514107</v>
          </cell>
          <cell r="W1145">
            <v>8266514107</v>
          </cell>
          <cell r="X1145">
            <v>8266514107</v>
          </cell>
          <cell r="Y1145">
            <v>8266514107</v>
          </cell>
        </row>
        <row r="1146">
          <cell r="C1146">
            <v>13101</v>
          </cell>
          <cell r="E1146">
            <v>28</v>
          </cell>
          <cell r="G1146">
            <v>3</v>
          </cell>
          <cell r="U1146">
            <v>3918894760.27</v>
          </cell>
          <cell r="V1146">
            <v>3857254721</v>
          </cell>
          <cell r="W1146">
            <v>3857254721</v>
          </cell>
          <cell r="X1146">
            <v>3857254721</v>
          </cell>
          <cell r="Y1146">
            <v>3857254721</v>
          </cell>
        </row>
        <row r="1147">
          <cell r="C1147">
            <v>13101</v>
          </cell>
          <cell r="E1147">
            <v>28</v>
          </cell>
          <cell r="G1147">
            <v>3</v>
          </cell>
          <cell r="U1147">
            <v>200000000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</row>
        <row r="1148">
          <cell r="C1148">
            <v>13101</v>
          </cell>
          <cell r="E1148">
            <v>28</v>
          </cell>
          <cell r="G1148">
            <v>3</v>
          </cell>
          <cell r="U1148">
            <v>1693394404</v>
          </cell>
          <cell r="V1148">
            <v>1688394674</v>
          </cell>
          <cell r="W1148">
            <v>1688394674</v>
          </cell>
          <cell r="X1148">
            <v>1688394674</v>
          </cell>
          <cell r="Y1148">
            <v>1688394674</v>
          </cell>
        </row>
        <row r="1149">
          <cell r="C1149">
            <v>13101</v>
          </cell>
          <cell r="E1149">
            <v>28</v>
          </cell>
          <cell r="G1149">
            <v>3</v>
          </cell>
          <cell r="U1149">
            <v>3782631903.0900002</v>
          </cell>
          <cell r="V1149">
            <v>3782631903</v>
          </cell>
          <cell r="W1149">
            <v>3782631903</v>
          </cell>
          <cell r="X1149">
            <v>3782631903</v>
          </cell>
          <cell r="Y1149">
            <v>3782631903</v>
          </cell>
        </row>
        <row r="1150">
          <cell r="C1150">
            <v>13101</v>
          </cell>
          <cell r="E1150">
            <v>28</v>
          </cell>
          <cell r="G1150">
            <v>3</v>
          </cell>
          <cell r="U1150">
            <v>1074146045</v>
          </cell>
          <cell r="V1150">
            <v>1074146045</v>
          </cell>
          <cell r="W1150">
            <v>1074146045</v>
          </cell>
          <cell r="X1150">
            <v>1074146045</v>
          </cell>
          <cell r="Y1150">
            <v>1074146045</v>
          </cell>
        </row>
        <row r="1151">
          <cell r="C1151">
            <v>13101</v>
          </cell>
          <cell r="E1151">
            <v>28</v>
          </cell>
          <cell r="G1151">
            <v>3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</row>
        <row r="1152">
          <cell r="C1152">
            <v>13101</v>
          </cell>
          <cell r="E1152">
            <v>28</v>
          </cell>
          <cell r="G1152">
            <v>3</v>
          </cell>
          <cell r="U1152">
            <v>104793998.47</v>
          </cell>
          <cell r="V1152">
            <v>104793998</v>
          </cell>
          <cell r="W1152">
            <v>104793998</v>
          </cell>
          <cell r="X1152">
            <v>104793998</v>
          </cell>
          <cell r="Y1152">
            <v>104793998</v>
          </cell>
        </row>
        <row r="1153">
          <cell r="C1153">
            <v>13101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13101</v>
          </cell>
          <cell r="E1154">
            <v>28</v>
          </cell>
          <cell r="G1154">
            <v>3</v>
          </cell>
          <cell r="U1154">
            <v>87123125147</v>
          </cell>
          <cell r="V1154">
            <v>82237362139</v>
          </cell>
          <cell r="W1154">
            <v>82237362139</v>
          </cell>
          <cell r="X1154">
            <v>82237362139</v>
          </cell>
          <cell r="Y1154">
            <v>82237362139</v>
          </cell>
        </row>
        <row r="1155">
          <cell r="C1155">
            <v>13101</v>
          </cell>
          <cell r="E1155">
            <v>28</v>
          </cell>
          <cell r="G1155">
            <v>3</v>
          </cell>
          <cell r="U1155">
            <v>2282738367</v>
          </cell>
          <cell r="V1155">
            <v>2282738367</v>
          </cell>
          <cell r="W1155">
            <v>2282738367</v>
          </cell>
          <cell r="X1155">
            <v>2282738367</v>
          </cell>
          <cell r="Y1155">
            <v>2282738367</v>
          </cell>
        </row>
        <row r="1156">
          <cell r="C1156">
            <v>13101</v>
          </cell>
          <cell r="E1156">
            <v>28</v>
          </cell>
          <cell r="G1156">
            <v>3</v>
          </cell>
          <cell r="U1156">
            <v>55061535</v>
          </cell>
          <cell r="V1156">
            <v>54661535</v>
          </cell>
          <cell r="W1156">
            <v>54661535</v>
          </cell>
          <cell r="X1156">
            <v>54661535</v>
          </cell>
          <cell r="Y1156">
            <v>54661535</v>
          </cell>
        </row>
        <row r="1157">
          <cell r="C1157">
            <v>13101</v>
          </cell>
          <cell r="E1157">
            <v>28</v>
          </cell>
          <cell r="G1157">
            <v>3</v>
          </cell>
          <cell r="U1157">
            <v>484563300</v>
          </cell>
          <cell r="V1157">
            <v>385657300</v>
          </cell>
          <cell r="W1157">
            <v>385657300</v>
          </cell>
          <cell r="X1157">
            <v>385657300</v>
          </cell>
          <cell r="Y1157">
            <v>385657300</v>
          </cell>
        </row>
        <row r="1158">
          <cell r="C1158">
            <v>13101</v>
          </cell>
          <cell r="E1158">
            <v>28</v>
          </cell>
          <cell r="G1158">
            <v>3</v>
          </cell>
          <cell r="U1158">
            <v>363463800</v>
          </cell>
          <cell r="V1158">
            <v>289262200</v>
          </cell>
          <cell r="W1158">
            <v>289262200</v>
          </cell>
          <cell r="X1158">
            <v>289262200</v>
          </cell>
          <cell r="Y1158">
            <v>289262200</v>
          </cell>
        </row>
        <row r="1159">
          <cell r="C1159">
            <v>13101</v>
          </cell>
          <cell r="E1159">
            <v>28</v>
          </cell>
          <cell r="G1159">
            <v>3</v>
          </cell>
          <cell r="U1159">
            <v>60695600</v>
          </cell>
          <cell r="V1159">
            <v>48282500</v>
          </cell>
          <cell r="W1159">
            <v>48282500</v>
          </cell>
          <cell r="X1159">
            <v>48282500</v>
          </cell>
          <cell r="Y1159">
            <v>48282500</v>
          </cell>
        </row>
        <row r="1160">
          <cell r="C1160">
            <v>13101</v>
          </cell>
          <cell r="E1160">
            <v>28</v>
          </cell>
          <cell r="G1160">
            <v>3</v>
          </cell>
          <cell r="U1160">
            <v>60695600</v>
          </cell>
          <cell r="V1160">
            <v>48282500</v>
          </cell>
          <cell r="W1160">
            <v>48282500</v>
          </cell>
          <cell r="X1160">
            <v>48282500</v>
          </cell>
          <cell r="Y1160">
            <v>48282500</v>
          </cell>
        </row>
        <row r="1161">
          <cell r="C1161">
            <v>13101</v>
          </cell>
          <cell r="E1161">
            <v>28</v>
          </cell>
          <cell r="G1161">
            <v>3</v>
          </cell>
          <cell r="U1161">
            <v>121242400</v>
          </cell>
          <cell r="V1161">
            <v>96479900</v>
          </cell>
          <cell r="W1161">
            <v>96479900</v>
          </cell>
          <cell r="X1161">
            <v>96479900</v>
          </cell>
          <cell r="Y1161">
            <v>96479900</v>
          </cell>
        </row>
        <row r="1162">
          <cell r="C1162">
            <v>13101</v>
          </cell>
          <cell r="E1162">
            <v>28</v>
          </cell>
          <cell r="G1162">
            <v>3</v>
          </cell>
          <cell r="U1162">
            <v>216717168.96000001</v>
          </cell>
          <cell r="V1162">
            <v>211930245</v>
          </cell>
          <cell r="W1162">
            <v>211930245</v>
          </cell>
          <cell r="X1162">
            <v>211930245</v>
          </cell>
          <cell r="Y1162">
            <v>211930245</v>
          </cell>
        </row>
        <row r="1163">
          <cell r="C1163">
            <v>13101</v>
          </cell>
          <cell r="E1163">
            <v>28</v>
          </cell>
          <cell r="G1163">
            <v>3</v>
          </cell>
          <cell r="U1163">
            <v>184443.17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13101</v>
          </cell>
          <cell r="E1164">
            <v>28</v>
          </cell>
          <cell r="G1164">
            <v>3</v>
          </cell>
          <cell r="U1164">
            <v>935101093.03999996</v>
          </cell>
          <cell r="V1164">
            <v>933939865</v>
          </cell>
          <cell r="W1164">
            <v>933939865</v>
          </cell>
          <cell r="X1164">
            <v>933939865</v>
          </cell>
          <cell r="Y1164">
            <v>933939865</v>
          </cell>
        </row>
        <row r="1165">
          <cell r="C1165">
            <v>13101</v>
          </cell>
          <cell r="E1165">
            <v>28</v>
          </cell>
          <cell r="G1165">
            <v>3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</row>
        <row r="1166">
          <cell r="C1166">
            <v>13101</v>
          </cell>
          <cell r="E1166">
            <v>28</v>
          </cell>
          <cell r="G1166">
            <v>3</v>
          </cell>
          <cell r="U1166">
            <v>434973507.73000002</v>
          </cell>
          <cell r="V1166">
            <v>432063294</v>
          </cell>
          <cell r="W1166">
            <v>432063294</v>
          </cell>
          <cell r="X1166">
            <v>432063294</v>
          </cell>
          <cell r="Y1166">
            <v>432063294</v>
          </cell>
        </row>
        <row r="1167">
          <cell r="C1167">
            <v>13101</v>
          </cell>
          <cell r="E1167">
            <v>28</v>
          </cell>
          <cell r="G1167">
            <v>3</v>
          </cell>
          <cell r="U1167">
            <v>129948827</v>
          </cell>
          <cell r="V1167">
            <v>129948827</v>
          </cell>
          <cell r="W1167">
            <v>129948827</v>
          </cell>
          <cell r="X1167">
            <v>129948827</v>
          </cell>
          <cell r="Y1167">
            <v>129948827</v>
          </cell>
        </row>
        <row r="1168">
          <cell r="C1168">
            <v>13101</v>
          </cell>
          <cell r="E1168">
            <v>28</v>
          </cell>
          <cell r="G1168">
            <v>3</v>
          </cell>
          <cell r="U1168">
            <v>420047625.87</v>
          </cell>
          <cell r="V1168">
            <v>420047625</v>
          </cell>
          <cell r="W1168">
            <v>420047625</v>
          </cell>
          <cell r="X1168">
            <v>420047625</v>
          </cell>
          <cell r="Y1168">
            <v>420047625</v>
          </cell>
        </row>
        <row r="1169">
          <cell r="C1169">
            <v>13101</v>
          </cell>
          <cell r="E1169">
            <v>28</v>
          </cell>
          <cell r="G1169">
            <v>3</v>
          </cell>
          <cell r="U1169">
            <v>93302026</v>
          </cell>
          <cell r="V1169">
            <v>93302026</v>
          </cell>
          <cell r="W1169">
            <v>93302026</v>
          </cell>
          <cell r="X1169">
            <v>93302026</v>
          </cell>
          <cell r="Y1169">
            <v>93302026</v>
          </cell>
        </row>
        <row r="1170">
          <cell r="C1170">
            <v>13101</v>
          </cell>
          <cell r="E1170">
            <v>28</v>
          </cell>
          <cell r="G1170">
            <v>3</v>
          </cell>
          <cell r="U1170">
            <v>7975006.5300000003</v>
          </cell>
          <cell r="V1170">
            <v>5167304</v>
          </cell>
          <cell r="W1170">
            <v>5167304</v>
          </cell>
          <cell r="X1170">
            <v>5167304</v>
          </cell>
          <cell r="Y1170">
            <v>5167304</v>
          </cell>
        </row>
        <row r="1171">
          <cell r="C1171">
            <v>13101</v>
          </cell>
          <cell r="E1171">
            <v>28</v>
          </cell>
          <cell r="G1171">
            <v>3</v>
          </cell>
          <cell r="U1171">
            <v>7347033475.4399996</v>
          </cell>
          <cell r="V1171">
            <v>7102112223</v>
          </cell>
          <cell r="W1171">
            <v>7102112223</v>
          </cell>
          <cell r="X1171">
            <v>7102112223</v>
          </cell>
          <cell r="Y1171">
            <v>7102112223</v>
          </cell>
        </row>
        <row r="1172">
          <cell r="C1172">
            <v>13101</v>
          </cell>
          <cell r="E1172">
            <v>28</v>
          </cell>
          <cell r="G1172">
            <v>3</v>
          </cell>
          <cell r="U1172">
            <v>1822165596</v>
          </cell>
          <cell r="V1172">
            <v>1662747878</v>
          </cell>
          <cell r="W1172">
            <v>1662747878</v>
          </cell>
          <cell r="X1172">
            <v>1662747878</v>
          </cell>
          <cell r="Y1172">
            <v>1331759088</v>
          </cell>
        </row>
        <row r="1173">
          <cell r="C1173">
            <v>13101</v>
          </cell>
          <cell r="E1173">
            <v>28</v>
          </cell>
          <cell r="G1173">
            <v>3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</row>
        <row r="1174">
          <cell r="C1174">
            <v>13101</v>
          </cell>
          <cell r="E1174">
            <v>28</v>
          </cell>
          <cell r="G1174">
            <v>3</v>
          </cell>
          <cell r="U1174">
            <v>434815085</v>
          </cell>
          <cell r="V1174">
            <v>429553149</v>
          </cell>
          <cell r="W1174">
            <v>429553149</v>
          </cell>
          <cell r="X1174">
            <v>429553149</v>
          </cell>
          <cell r="Y1174">
            <v>429553149</v>
          </cell>
        </row>
        <row r="1175">
          <cell r="C1175">
            <v>13101</v>
          </cell>
          <cell r="E1175">
            <v>28</v>
          </cell>
          <cell r="G1175">
            <v>3</v>
          </cell>
          <cell r="U1175">
            <v>600389425</v>
          </cell>
          <cell r="V1175">
            <v>593255096</v>
          </cell>
          <cell r="W1175">
            <v>593255096</v>
          </cell>
          <cell r="X1175">
            <v>593255096</v>
          </cell>
          <cell r="Y1175">
            <v>543817172</v>
          </cell>
        </row>
        <row r="1176">
          <cell r="C1176">
            <v>13101</v>
          </cell>
          <cell r="E1176">
            <v>28</v>
          </cell>
          <cell r="G1176">
            <v>3</v>
          </cell>
          <cell r="U1176">
            <v>1111863099</v>
          </cell>
          <cell r="V1176">
            <v>906023752.98000002</v>
          </cell>
          <cell r="W1176">
            <v>906023752.98000002</v>
          </cell>
          <cell r="X1176">
            <v>906023752.98000002</v>
          </cell>
          <cell r="Y1176">
            <v>510354023.66000003</v>
          </cell>
        </row>
        <row r="1177">
          <cell r="C1177">
            <v>13103</v>
          </cell>
          <cell r="E1177">
            <v>28</v>
          </cell>
          <cell r="G1177">
            <v>3</v>
          </cell>
          <cell r="U1177">
            <v>3879551</v>
          </cell>
          <cell r="V1177">
            <v>1996940</v>
          </cell>
          <cell r="W1177">
            <v>1996940</v>
          </cell>
          <cell r="X1177">
            <v>1996940</v>
          </cell>
          <cell r="Y1177">
            <v>1996940</v>
          </cell>
        </row>
        <row r="1178">
          <cell r="C1178">
            <v>13103</v>
          </cell>
          <cell r="E1178">
            <v>28</v>
          </cell>
          <cell r="G1178">
            <v>3</v>
          </cell>
          <cell r="U1178">
            <v>7287181636.3500004</v>
          </cell>
          <cell r="V1178">
            <v>6700896336</v>
          </cell>
          <cell r="W1178">
            <v>6700896336</v>
          </cell>
          <cell r="X1178">
            <v>6700896336</v>
          </cell>
          <cell r="Y1178">
            <v>6700896336</v>
          </cell>
        </row>
        <row r="1179">
          <cell r="C1179">
            <v>13103</v>
          </cell>
          <cell r="E1179">
            <v>28</v>
          </cell>
          <cell r="G1179">
            <v>3</v>
          </cell>
          <cell r="U1179">
            <v>92852201</v>
          </cell>
          <cell r="V1179">
            <v>67467852</v>
          </cell>
          <cell r="W1179">
            <v>67467852</v>
          </cell>
          <cell r="X1179">
            <v>67467852</v>
          </cell>
          <cell r="Y1179">
            <v>67467852</v>
          </cell>
        </row>
        <row r="1180">
          <cell r="C1180">
            <v>13103</v>
          </cell>
          <cell r="E1180">
            <v>28</v>
          </cell>
          <cell r="G1180">
            <v>3</v>
          </cell>
          <cell r="U1180">
            <v>182578440</v>
          </cell>
          <cell r="V1180">
            <v>173308134</v>
          </cell>
          <cell r="W1180">
            <v>173308134</v>
          </cell>
          <cell r="X1180">
            <v>173308134</v>
          </cell>
          <cell r="Y1180">
            <v>173308134</v>
          </cell>
        </row>
        <row r="1181">
          <cell r="C1181">
            <v>13103</v>
          </cell>
          <cell r="E1181">
            <v>28</v>
          </cell>
          <cell r="G1181">
            <v>3</v>
          </cell>
          <cell r="U1181">
            <v>638389155.64999998</v>
          </cell>
          <cell r="V1181">
            <v>582437968</v>
          </cell>
          <cell r="W1181">
            <v>582437968</v>
          </cell>
          <cell r="X1181">
            <v>582437968</v>
          </cell>
          <cell r="Y1181">
            <v>582437968</v>
          </cell>
        </row>
        <row r="1182">
          <cell r="C1182">
            <v>13103</v>
          </cell>
          <cell r="E1182">
            <v>28</v>
          </cell>
          <cell r="G1182">
            <v>3</v>
          </cell>
          <cell r="U1182">
            <v>29800690</v>
          </cell>
          <cell r="V1182">
            <v>17665654</v>
          </cell>
          <cell r="W1182">
            <v>17665654</v>
          </cell>
          <cell r="X1182">
            <v>17665654</v>
          </cell>
          <cell r="Y1182">
            <v>17665654</v>
          </cell>
        </row>
        <row r="1183">
          <cell r="C1183">
            <v>13104</v>
          </cell>
          <cell r="E1183">
            <v>28</v>
          </cell>
          <cell r="G1183">
            <v>3</v>
          </cell>
          <cell r="U1183">
            <v>5910371460</v>
          </cell>
          <cell r="V1183">
            <v>5628253029</v>
          </cell>
          <cell r="W1183">
            <v>5628253029</v>
          </cell>
          <cell r="X1183">
            <v>5628253029</v>
          </cell>
          <cell r="Y1183">
            <v>5628253029</v>
          </cell>
        </row>
        <row r="1184">
          <cell r="C1184">
            <v>13104</v>
          </cell>
          <cell r="E1184">
            <v>28</v>
          </cell>
          <cell r="G1184">
            <v>3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13104</v>
          </cell>
          <cell r="E1185">
            <v>28</v>
          </cell>
          <cell r="G1185">
            <v>3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</row>
        <row r="1186">
          <cell r="C1186">
            <v>13104</v>
          </cell>
          <cell r="E1186">
            <v>28</v>
          </cell>
          <cell r="G1186">
            <v>3</v>
          </cell>
          <cell r="U1186">
            <v>6241422860.6300001</v>
          </cell>
          <cell r="V1186">
            <v>5825959001</v>
          </cell>
          <cell r="W1186">
            <v>5825959001</v>
          </cell>
          <cell r="X1186">
            <v>5825959001</v>
          </cell>
          <cell r="Y1186">
            <v>5825959001</v>
          </cell>
        </row>
        <row r="1187">
          <cell r="C1187">
            <v>13104</v>
          </cell>
          <cell r="E1187">
            <v>28</v>
          </cell>
          <cell r="G1187">
            <v>3</v>
          </cell>
          <cell r="U1187">
            <v>646351299</v>
          </cell>
          <cell r="V1187">
            <v>641479275</v>
          </cell>
          <cell r="W1187">
            <v>641479275</v>
          </cell>
          <cell r="X1187">
            <v>641479275</v>
          </cell>
          <cell r="Y1187">
            <v>641479275</v>
          </cell>
        </row>
        <row r="1188">
          <cell r="C1188">
            <v>13104</v>
          </cell>
          <cell r="E1188">
            <v>28</v>
          </cell>
          <cell r="G1188">
            <v>3</v>
          </cell>
          <cell r="U1188">
            <v>772421895.37</v>
          </cell>
          <cell r="V1188">
            <v>664362317</v>
          </cell>
          <cell r="W1188">
            <v>664362317</v>
          </cell>
          <cell r="X1188">
            <v>664362317</v>
          </cell>
          <cell r="Y1188">
            <v>664362317</v>
          </cell>
        </row>
        <row r="1189">
          <cell r="C1189">
            <v>13105</v>
          </cell>
          <cell r="E1189">
            <v>28</v>
          </cell>
          <cell r="G1189">
            <v>3</v>
          </cell>
          <cell r="U1189">
            <v>1136341301</v>
          </cell>
          <cell r="V1189">
            <v>874263101</v>
          </cell>
          <cell r="W1189">
            <v>874263101</v>
          </cell>
          <cell r="X1189">
            <v>874263101</v>
          </cell>
          <cell r="Y1189">
            <v>851251071</v>
          </cell>
        </row>
        <row r="1190">
          <cell r="C1190">
            <v>13105</v>
          </cell>
          <cell r="E1190">
            <v>28</v>
          </cell>
          <cell r="G1190">
            <v>3</v>
          </cell>
          <cell r="U1190">
            <v>127956836</v>
          </cell>
          <cell r="V1190">
            <v>127956836</v>
          </cell>
          <cell r="W1190">
            <v>127956836</v>
          </cell>
          <cell r="X1190">
            <v>127956836</v>
          </cell>
          <cell r="Y1190">
            <v>96480336</v>
          </cell>
        </row>
        <row r="1191">
          <cell r="C1191">
            <v>13105</v>
          </cell>
          <cell r="E1191">
            <v>28</v>
          </cell>
          <cell r="G1191">
            <v>3</v>
          </cell>
          <cell r="U1191">
            <v>1385261455</v>
          </cell>
          <cell r="V1191">
            <v>1260360912</v>
          </cell>
          <cell r="W1191">
            <v>1260360912</v>
          </cell>
          <cell r="X1191">
            <v>1260360912</v>
          </cell>
          <cell r="Y1191">
            <v>1260360912</v>
          </cell>
        </row>
        <row r="1192">
          <cell r="C1192">
            <v>13107</v>
          </cell>
          <cell r="E1192">
            <v>28</v>
          </cell>
          <cell r="G1192">
            <v>3</v>
          </cell>
          <cell r="U1192">
            <v>1008292337</v>
          </cell>
          <cell r="V1192">
            <v>1004693857</v>
          </cell>
          <cell r="W1192">
            <v>1004693857</v>
          </cell>
          <cell r="X1192">
            <v>1004693857</v>
          </cell>
          <cell r="Y1192">
            <v>1004693857</v>
          </cell>
        </row>
        <row r="1193">
          <cell r="C1193">
            <v>13108</v>
          </cell>
          <cell r="E1193">
            <v>28</v>
          </cell>
          <cell r="G1193">
            <v>1</v>
          </cell>
          <cell r="U1193">
            <v>770764259</v>
          </cell>
          <cell r="V1193">
            <v>738808914</v>
          </cell>
          <cell r="W1193">
            <v>738808914</v>
          </cell>
          <cell r="X1193">
            <v>738808914</v>
          </cell>
          <cell r="Y1193">
            <v>738808914</v>
          </cell>
        </row>
        <row r="1194">
          <cell r="C1194">
            <v>13108</v>
          </cell>
          <cell r="E1194">
            <v>28</v>
          </cell>
          <cell r="G1194">
            <v>1</v>
          </cell>
          <cell r="U1194">
            <v>500000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</row>
        <row r="1195">
          <cell r="C1195">
            <v>13108</v>
          </cell>
          <cell r="E1195">
            <v>28</v>
          </cell>
          <cell r="G1195">
            <v>1</v>
          </cell>
          <cell r="U1195">
            <v>18000000</v>
          </cell>
          <cell r="V1195">
            <v>18000000</v>
          </cell>
          <cell r="W1195">
            <v>18000000</v>
          </cell>
          <cell r="X1195">
            <v>18000000</v>
          </cell>
          <cell r="Y1195">
            <v>18000000</v>
          </cell>
        </row>
        <row r="1196">
          <cell r="C1196">
            <v>13108</v>
          </cell>
          <cell r="E1196">
            <v>28</v>
          </cell>
          <cell r="G1196">
            <v>1</v>
          </cell>
          <cell r="U1196">
            <v>34000000</v>
          </cell>
          <cell r="V1196">
            <v>28689308</v>
          </cell>
          <cell r="W1196">
            <v>28689308</v>
          </cell>
          <cell r="X1196">
            <v>28689308</v>
          </cell>
          <cell r="Y1196">
            <v>28689308</v>
          </cell>
        </row>
        <row r="1197">
          <cell r="C1197">
            <v>13108</v>
          </cell>
          <cell r="E1197">
            <v>28</v>
          </cell>
          <cell r="G1197">
            <v>1</v>
          </cell>
          <cell r="U1197">
            <v>45000000</v>
          </cell>
          <cell r="V1197">
            <v>24967113</v>
          </cell>
          <cell r="W1197">
            <v>24967113</v>
          </cell>
          <cell r="X1197">
            <v>24967113</v>
          </cell>
          <cell r="Y1197">
            <v>24967113</v>
          </cell>
        </row>
        <row r="1198">
          <cell r="C1198">
            <v>13108</v>
          </cell>
          <cell r="E1198">
            <v>28</v>
          </cell>
          <cell r="G1198">
            <v>1</v>
          </cell>
          <cell r="U1198">
            <v>70000000</v>
          </cell>
          <cell r="V1198">
            <v>69321246</v>
          </cell>
          <cell r="W1198">
            <v>69321246</v>
          </cell>
          <cell r="X1198">
            <v>69321246</v>
          </cell>
          <cell r="Y1198">
            <v>69321246</v>
          </cell>
        </row>
        <row r="1199">
          <cell r="C1199">
            <v>13108</v>
          </cell>
          <cell r="E1199">
            <v>28</v>
          </cell>
          <cell r="G1199">
            <v>1</v>
          </cell>
          <cell r="U1199">
            <v>5000000</v>
          </cell>
          <cell r="V1199">
            <v>4883607</v>
          </cell>
          <cell r="W1199">
            <v>4883607</v>
          </cell>
          <cell r="X1199">
            <v>4883607</v>
          </cell>
          <cell r="Y1199">
            <v>4883607</v>
          </cell>
        </row>
        <row r="1200">
          <cell r="C1200">
            <v>13108</v>
          </cell>
          <cell r="E1200">
            <v>28</v>
          </cell>
          <cell r="G1200">
            <v>1</v>
          </cell>
          <cell r="U1200">
            <v>45000000</v>
          </cell>
          <cell r="V1200">
            <v>28572600</v>
          </cell>
          <cell r="W1200">
            <v>28572600</v>
          </cell>
          <cell r="X1200">
            <v>28572600</v>
          </cell>
          <cell r="Y1200">
            <v>28572600</v>
          </cell>
        </row>
        <row r="1201">
          <cell r="C1201">
            <v>13108</v>
          </cell>
          <cell r="E1201">
            <v>28</v>
          </cell>
          <cell r="G1201">
            <v>1</v>
          </cell>
          <cell r="U1201">
            <v>6500000</v>
          </cell>
          <cell r="V1201">
            <v>3578200</v>
          </cell>
          <cell r="W1201">
            <v>3578200</v>
          </cell>
          <cell r="X1201">
            <v>3578200</v>
          </cell>
          <cell r="Y1201">
            <v>3578200</v>
          </cell>
        </row>
        <row r="1202">
          <cell r="C1202">
            <v>13108</v>
          </cell>
          <cell r="E1202">
            <v>28</v>
          </cell>
          <cell r="G1202">
            <v>1</v>
          </cell>
          <cell r="U1202">
            <v>34000000</v>
          </cell>
          <cell r="V1202">
            <v>21426900</v>
          </cell>
          <cell r="W1202">
            <v>21426900</v>
          </cell>
          <cell r="X1202">
            <v>21426900</v>
          </cell>
          <cell r="Y1202">
            <v>21426900</v>
          </cell>
        </row>
        <row r="1203">
          <cell r="C1203">
            <v>13108</v>
          </cell>
          <cell r="E1203">
            <v>28</v>
          </cell>
          <cell r="G1203">
            <v>1</v>
          </cell>
          <cell r="U1203">
            <v>13000000</v>
          </cell>
          <cell r="V1203">
            <v>7151700</v>
          </cell>
          <cell r="W1203">
            <v>7151700</v>
          </cell>
          <cell r="X1203">
            <v>7151700</v>
          </cell>
          <cell r="Y1203">
            <v>7151700</v>
          </cell>
        </row>
        <row r="1204">
          <cell r="C1204">
            <v>13108</v>
          </cell>
          <cell r="E1204">
            <v>28</v>
          </cell>
          <cell r="G1204">
            <v>1</v>
          </cell>
          <cell r="U1204">
            <v>6500000</v>
          </cell>
          <cell r="V1204">
            <v>3578200</v>
          </cell>
          <cell r="W1204">
            <v>3578200</v>
          </cell>
          <cell r="X1204">
            <v>3578200</v>
          </cell>
          <cell r="Y1204">
            <v>3578200</v>
          </cell>
        </row>
        <row r="1205">
          <cell r="C1205">
            <v>13108</v>
          </cell>
          <cell r="E1205">
            <v>28</v>
          </cell>
          <cell r="G1205">
            <v>1</v>
          </cell>
          <cell r="U1205">
            <v>95000000</v>
          </cell>
          <cell r="V1205">
            <v>50283046</v>
          </cell>
          <cell r="W1205">
            <v>50283046</v>
          </cell>
          <cell r="X1205">
            <v>50283046</v>
          </cell>
          <cell r="Y1205">
            <v>50283046</v>
          </cell>
        </row>
        <row r="1206">
          <cell r="C1206">
            <v>13108</v>
          </cell>
          <cell r="E1206">
            <v>28</v>
          </cell>
          <cell r="G1206">
            <v>1</v>
          </cell>
          <cell r="U1206">
            <v>70000000</v>
          </cell>
          <cell r="V1206">
            <v>57617400</v>
          </cell>
          <cell r="W1206">
            <v>57617400</v>
          </cell>
          <cell r="X1206">
            <v>57617400</v>
          </cell>
          <cell r="Y1206">
            <v>57617400</v>
          </cell>
        </row>
        <row r="1207">
          <cell r="C1207">
            <v>13108</v>
          </cell>
          <cell r="E1207">
            <v>28</v>
          </cell>
          <cell r="G1207">
            <v>1</v>
          </cell>
          <cell r="U1207">
            <v>100000000</v>
          </cell>
          <cell r="V1207">
            <v>81337700</v>
          </cell>
          <cell r="W1207">
            <v>81337700</v>
          </cell>
          <cell r="X1207">
            <v>81337700</v>
          </cell>
          <cell r="Y1207">
            <v>81337700</v>
          </cell>
        </row>
        <row r="1208">
          <cell r="C1208">
            <v>13108</v>
          </cell>
          <cell r="E1208">
            <v>28</v>
          </cell>
          <cell r="G1208">
            <v>1</v>
          </cell>
          <cell r="U1208">
            <v>5500000</v>
          </cell>
          <cell r="V1208">
            <v>3365800</v>
          </cell>
          <cell r="W1208">
            <v>3365800</v>
          </cell>
          <cell r="X1208">
            <v>3365800</v>
          </cell>
          <cell r="Y1208">
            <v>3365800</v>
          </cell>
        </row>
        <row r="1209">
          <cell r="C1209">
            <v>13108</v>
          </cell>
          <cell r="E1209">
            <v>28</v>
          </cell>
          <cell r="G1209">
            <v>1</v>
          </cell>
          <cell r="U1209">
            <v>70841481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</row>
        <row r="1210">
          <cell r="C1210">
            <v>13108</v>
          </cell>
          <cell r="E1210">
            <v>28</v>
          </cell>
          <cell r="G1210">
            <v>1</v>
          </cell>
          <cell r="U1210">
            <v>70000000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</row>
        <row r="1211">
          <cell r="C1211">
            <v>13110</v>
          </cell>
          <cell r="E1211">
            <v>28</v>
          </cell>
          <cell r="G1211">
            <v>3</v>
          </cell>
          <cell r="U1211">
            <v>3233066325</v>
          </cell>
          <cell r="V1211">
            <v>3233066325</v>
          </cell>
          <cell r="W1211">
            <v>3233066325</v>
          </cell>
          <cell r="X1211">
            <v>3233066325</v>
          </cell>
          <cell r="Y1211">
            <v>3233066325</v>
          </cell>
        </row>
        <row r="1212">
          <cell r="C1212">
            <v>13111</v>
          </cell>
          <cell r="E1212">
            <v>28</v>
          </cell>
          <cell r="G1212">
            <v>3</v>
          </cell>
          <cell r="U1212">
            <v>19310502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13111</v>
          </cell>
          <cell r="E1213">
            <v>28</v>
          </cell>
          <cell r="G1213">
            <v>3</v>
          </cell>
          <cell r="U1213">
            <v>200000000</v>
          </cell>
          <cell r="V1213">
            <v>112468014</v>
          </cell>
          <cell r="W1213">
            <v>112468014</v>
          </cell>
          <cell r="X1213">
            <v>112468014</v>
          </cell>
          <cell r="Y1213">
            <v>112468014</v>
          </cell>
        </row>
        <row r="1214">
          <cell r="C1214">
            <v>13115</v>
          </cell>
          <cell r="E1214">
            <v>28</v>
          </cell>
          <cell r="G1214">
            <v>3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13115</v>
          </cell>
          <cell r="E1215">
            <v>28</v>
          </cell>
          <cell r="G1215">
            <v>3</v>
          </cell>
          <cell r="U1215">
            <v>147050503</v>
          </cell>
          <cell r="V1215">
            <v>147050503</v>
          </cell>
          <cell r="W1215">
            <v>147050503</v>
          </cell>
          <cell r="X1215">
            <v>147050503</v>
          </cell>
          <cell r="Y1215">
            <v>73525252</v>
          </cell>
        </row>
        <row r="1216">
          <cell r="C1216">
            <v>13116</v>
          </cell>
          <cell r="E1216">
            <v>28</v>
          </cell>
          <cell r="G1216">
            <v>3</v>
          </cell>
          <cell r="U1216">
            <v>200839897</v>
          </cell>
          <cell r="V1216">
            <v>120773302</v>
          </cell>
          <cell r="W1216">
            <v>120773302</v>
          </cell>
          <cell r="X1216">
            <v>120773302</v>
          </cell>
          <cell r="Y1216">
            <v>0</v>
          </cell>
        </row>
        <row r="1217">
          <cell r="C1217">
            <v>13116</v>
          </cell>
          <cell r="E1217">
            <v>28</v>
          </cell>
          <cell r="G1217">
            <v>3</v>
          </cell>
          <cell r="U1217">
            <v>26000000</v>
          </cell>
          <cell r="V1217">
            <v>13700000</v>
          </cell>
          <cell r="W1217">
            <v>13700000</v>
          </cell>
          <cell r="X1217">
            <v>13700000</v>
          </cell>
          <cell r="Y1217">
            <v>13700000</v>
          </cell>
        </row>
        <row r="1218">
          <cell r="C1218">
            <v>13125</v>
          </cell>
          <cell r="E1218">
            <v>28</v>
          </cell>
          <cell r="G1218">
            <v>3</v>
          </cell>
          <cell r="U1218">
            <v>559657968</v>
          </cell>
          <cell r="V1218">
            <v>306859492</v>
          </cell>
          <cell r="W1218">
            <v>306859492</v>
          </cell>
          <cell r="X1218">
            <v>306859492</v>
          </cell>
          <cell r="Y1218">
            <v>306859492</v>
          </cell>
        </row>
        <row r="1219">
          <cell r="C1219">
            <v>13150</v>
          </cell>
          <cell r="E1219">
            <v>28</v>
          </cell>
          <cell r="G1219">
            <v>3</v>
          </cell>
          <cell r="U1219">
            <v>619604607</v>
          </cell>
          <cell r="V1219">
            <v>547291608.5</v>
          </cell>
          <cell r="W1219">
            <v>547291608.5</v>
          </cell>
          <cell r="X1219">
            <v>547291608.5</v>
          </cell>
          <cell r="Y1219">
            <v>547291608.5</v>
          </cell>
        </row>
        <row r="1220">
          <cell r="C1220">
            <v>13152</v>
          </cell>
          <cell r="E1220">
            <v>25</v>
          </cell>
          <cell r="G1220">
            <v>3</v>
          </cell>
          <cell r="U1220">
            <v>1076554098</v>
          </cell>
          <cell r="V1220">
            <v>1076554098</v>
          </cell>
          <cell r="W1220">
            <v>1076554098</v>
          </cell>
          <cell r="X1220">
            <v>853687009</v>
          </cell>
          <cell r="Y1220">
            <v>851268214</v>
          </cell>
        </row>
        <row r="1221">
          <cell r="C1221">
            <v>13152</v>
          </cell>
          <cell r="E1221">
            <v>25</v>
          </cell>
          <cell r="G1221">
            <v>3</v>
          </cell>
          <cell r="U1221">
            <v>1086938185</v>
          </cell>
          <cell r="V1221">
            <v>1086556608</v>
          </cell>
          <cell r="W1221">
            <v>1086556608</v>
          </cell>
          <cell r="X1221">
            <v>904587643</v>
          </cell>
          <cell r="Y1221">
            <v>901645714</v>
          </cell>
        </row>
        <row r="1222">
          <cell r="C1222">
            <v>13152</v>
          </cell>
          <cell r="E1222">
            <v>25</v>
          </cell>
          <cell r="G1222">
            <v>3</v>
          </cell>
          <cell r="U1222">
            <v>1067545217</v>
          </cell>
          <cell r="V1222">
            <v>1067545217</v>
          </cell>
          <cell r="W1222">
            <v>1067545217</v>
          </cell>
          <cell r="X1222">
            <v>869424125</v>
          </cell>
          <cell r="Y1222">
            <v>869424125</v>
          </cell>
        </row>
        <row r="1223">
          <cell r="C1223">
            <v>13152</v>
          </cell>
          <cell r="E1223">
            <v>26</v>
          </cell>
          <cell r="G1223">
            <v>3</v>
          </cell>
          <cell r="U1223">
            <v>1499905857</v>
          </cell>
          <cell r="V1223">
            <v>1499905857</v>
          </cell>
          <cell r="W1223">
            <v>1499905857</v>
          </cell>
          <cell r="X1223">
            <v>1499905857</v>
          </cell>
          <cell r="Y1223">
            <v>1499905857</v>
          </cell>
        </row>
        <row r="1224">
          <cell r="C1224">
            <v>13152</v>
          </cell>
          <cell r="E1224">
            <v>26</v>
          </cell>
          <cell r="G1224">
            <v>3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</row>
        <row r="1225">
          <cell r="C1225">
            <v>13160</v>
          </cell>
          <cell r="E1225">
            <v>25</v>
          </cell>
          <cell r="G1225">
            <v>2</v>
          </cell>
          <cell r="U1225">
            <v>10816303555</v>
          </cell>
          <cell r="V1225">
            <v>10476016711.879999</v>
          </cell>
          <cell r="W1225">
            <v>10476016711.879999</v>
          </cell>
          <cell r="X1225">
            <v>10476016711.879999</v>
          </cell>
          <cell r="Y1225">
            <v>10476016711.879999</v>
          </cell>
        </row>
        <row r="1226">
          <cell r="C1226">
            <v>13160</v>
          </cell>
          <cell r="E1226">
            <v>25</v>
          </cell>
          <cell r="G1226">
            <v>2</v>
          </cell>
          <cell r="U1226">
            <v>911621378</v>
          </cell>
          <cell r="V1226">
            <v>911171378</v>
          </cell>
          <cell r="W1226">
            <v>911171378</v>
          </cell>
          <cell r="X1226">
            <v>911171378</v>
          </cell>
          <cell r="Y1226">
            <v>911171378</v>
          </cell>
        </row>
        <row r="1227">
          <cell r="C1227">
            <v>13160</v>
          </cell>
          <cell r="E1227">
            <v>25</v>
          </cell>
          <cell r="G1227">
            <v>2</v>
          </cell>
          <cell r="U1227">
            <v>600466518</v>
          </cell>
          <cell r="V1227">
            <v>600466518</v>
          </cell>
          <cell r="W1227">
            <v>600466518</v>
          </cell>
          <cell r="X1227">
            <v>600466518</v>
          </cell>
          <cell r="Y1227">
            <v>600466518</v>
          </cell>
        </row>
        <row r="1228">
          <cell r="C1228">
            <v>13160</v>
          </cell>
          <cell r="E1228">
            <v>29</v>
          </cell>
          <cell r="G1228">
            <v>3</v>
          </cell>
          <cell r="U1228">
            <v>230000000</v>
          </cell>
          <cell r="V1228">
            <v>136065504</v>
          </cell>
          <cell r="W1228">
            <v>136065504</v>
          </cell>
          <cell r="X1228">
            <v>136065504</v>
          </cell>
          <cell r="Y1228">
            <v>136065504</v>
          </cell>
        </row>
        <row r="1229">
          <cell r="C1229">
            <v>13161</v>
          </cell>
          <cell r="E1229">
            <v>36</v>
          </cell>
          <cell r="G1229">
            <v>3</v>
          </cell>
          <cell r="U1229">
            <v>1321935942</v>
          </cell>
          <cell r="V1229">
            <v>1293337368.5999999</v>
          </cell>
          <cell r="W1229">
            <v>1293337368.5999999</v>
          </cell>
          <cell r="X1229">
            <v>1293337368.5999999</v>
          </cell>
          <cell r="Y1229">
            <v>1293337368.5999999</v>
          </cell>
        </row>
        <row r="1230">
          <cell r="C1230">
            <v>13161</v>
          </cell>
          <cell r="E1230">
            <v>36</v>
          </cell>
          <cell r="G1230">
            <v>3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13162</v>
          </cell>
          <cell r="E1231">
            <v>29</v>
          </cell>
          <cell r="G1231">
            <v>3</v>
          </cell>
          <cell r="U1231">
            <v>321744004</v>
          </cell>
          <cell r="V1231">
            <v>290254472.60000002</v>
          </cell>
          <cell r="W1231">
            <v>290254472.60000002</v>
          </cell>
          <cell r="X1231">
            <v>290254472.60000002</v>
          </cell>
          <cell r="Y1231">
            <v>252652591</v>
          </cell>
        </row>
        <row r="1232">
          <cell r="C1232">
            <v>13162</v>
          </cell>
          <cell r="E1232">
            <v>29</v>
          </cell>
          <cell r="G1232">
            <v>3</v>
          </cell>
          <cell r="U1232">
            <v>347963953</v>
          </cell>
          <cell r="V1232">
            <v>347963953</v>
          </cell>
          <cell r="W1232">
            <v>347963953</v>
          </cell>
          <cell r="X1232">
            <v>347963953</v>
          </cell>
          <cell r="Y1232">
            <v>278371162</v>
          </cell>
        </row>
        <row r="1233">
          <cell r="C1233">
            <v>13162</v>
          </cell>
          <cell r="E1233">
            <v>29</v>
          </cell>
          <cell r="G1233">
            <v>3</v>
          </cell>
          <cell r="U1233">
            <v>321744000</v>
          </cell>
          <cell r="V1233">
            <v>320710245.60000002</v>
          </cell>
          <cell r="W1233">
            <v>320710245.60000002</v>
          </cell>
          <cell r="X1233">
            <v>320710245.60000002</v>
          </cell>
          <cell r="Y1233">
            <v>251564309</v>
          </cell>
        </row>
        <row r="1234">
          <cell r="C1234">
            <v>13173</v>
          </cell>
          <cell r="E1234">
            <v>29</v>
          </cell>
          <cell r="G1234">
            <v>3</v>
          </cell>
          <cell r="U1234">
            <v>321965644</v>
          </cell>
          <cell r="V1234">
            <v>45355157</v>
          </cell>
          <cell r="W1234">
            <v>45355157</v>
          </cell>
          <cell r="X1234">
            <v>45355157</v>
          </cell>
          <cell r="Y1234">
            <v>45355157</v>
          </cell>
        </row>
        <row r="1235">
          <cell r="C1235">
            <v>13174</v>
          </cell>
          <cell r="E1235">
            <v>28</v>
          </cell>
          <cell r="G1235">
            <v>3</v>
          </cell>
          <cell r="U1235">
            <v>100000000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13174</v>
          </cell>
          <cell r="E1236">
            <v>28</v>
          </cell>
          <cell r="G1236">
            <v>3</v>
          </cell>
          <cell r="U1236">
            <v>124133955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13174</v>
          </cell>
          <cell r="E1237">
            <v>28</v>
          </cell>
          <cell r="G1237">
            <v>3</v>
          </cell>
          <cell r="U1237">
            <v>478627484</v>
          </cell>
          <cell r="V1237">
            <v>478627484</v>
          </cell>
          <cell r="W1237">
            <v>478627484</v>
          </cell>
          <cell r="X1237">
            <v>478627484</v>
          </cell>
          <cell r="Y1237">
            <v>478627484</v>
          </cell>
        </row>
        <row r="1238">
          <cell r="C1238">
            <v>13177</v>
          </cell>
          <cell r="E1238">
            <v>28</v>
          </cell>
          <cell r="G1238">
            <v>3</v>
          </cell>
          <cell r="U1238">
            <v>5218444126</v>
          </cell>
          <cell r="V1238">
            <v>3893890757.5</v>
          </cell>
          <cell r="W1238">
            <v>3893890757.5</v>
          </cell>
          <cell r="X1238">
            <v>3893890757.5</v>
          </cell>
          <cell r="Y1238">
            <v>3893890757.5</v>
          </cell>
        </row>
        <row r="1239">
          <cell r="C1239">
            <v>13177</v>
          </cell>
          <cell r="E1239">
            <v>28</v>
          </cell>
          <cell r="G1239">
            <v>3</v>
          </cell>
          <cell r="U1239">
            <v>3296542471</v>
          </cell>
          <cell r="V1239">
            <v>2377987033.5</v>
          </cell>
          <cell r="W1239">
            <v>2377987033.5</v>
          </cell>
          <cell r="X1239">
            <v>2377987033.5</v>
          </cell>
          <cell r="Y1239">
            <v>2377987033.5</v>
          </cell>
        </row>
        <row r="1240">
          <cell r="C1240">
            <v>13203</v>
          </cell>
          <cell r="E1240">
            <v>26</v>
          </cell>
          <cell r="G1240">
            <v>3</v>
          </cell>
          <cell r="U1240">
            <v>121000000</v>
          </cell>
          <cell r="V1240">
            <v>58268005</v>
          </cell>
          <cell r="W1240">
            <v>58268005</v>
          </cell>
          <cell r="X1240">
            <v>58268005</v>
          </cell>
          <cell r="Y1240">
            <v>58268005</v>
          </cell>
        </row>
        <row r="1241">
          <cell r="C1241">
            <v>13204</v>
          </cell>
          <cell r="E1241">
            <v>36</v>
          </cell>
          <cell r="G1241">
            <v>3</v>
          </cell>
          <cell r="U1241">
            <v>260000000</v>
          </cell>
          <cell r="V1241">
            <v>256400000</v>
          </cell>
          <cell r="W1241">
            <v>256400000</v>
          </cell>
          <cell r="X1241">
            <v>256400000</v>
          </cell>
          <cell r="Y1241">
            <v>147741000</v>
          </cell>
        </row>
        <row r="1242">
          <cell r="C1242">
            <v>13301</v>
          </cell>
          <cell r="E1242">
            <v>25</v>
          </cell>
          <cell r="G1242">
            <v>1</v>
          </cell>
          <cell r="U1242">
            <v>128321380</v>
          </cell>
          <cell r="V1242">
            <v>111783448</v>
          </cell>
          <cell r="W1242">
            <v>111783448</v>
          </cell>
          <cell r="X1242">
            <v>111783448</v>
          </cell>
          <cell r="Y1242">
            <v>111783448</v>
          </cell>
        </row>
        <row r="1243">
          <cell r="C1243">
            <v>13302</v>
          </cell>
          <cell r="E1243">
            <v>25</v>
          </cell>
          <cell r="G1243">
            <v>3</v>
          </cell>
          <cell r="U1243">
            <v>1861084</v>
          </cell>
          <cell r="V1243">
            <v>1861084</v>
          </cell>
          <cell r="W1243">
            <v>1861084</v>
          </cell>
          <cell r="X1243">
            <v>1861084</v>
          </cell>
          <cell r="Y1243">
            <v>1861084</v>
          </cell>
        </row>
        <row r="1244">
          <cell r="C1244">
            <v>13303</v>
          </cell>
          <cell r="E1244">
            <v>25</v>
          </cell>
          <cell r="G1244">
            <v>3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13304</v>
          </cell>
          <cell r="E1245">
            <v>25</v>
          </cell>
          <cell r="G1245">
            <v>1</v>
          </cell>
          <cell r="U1245">
            <v>1277730312</v>
          </cell>
          <cell r="V1245">
            <v>1277730312</v>
          </cell>
          <cell r="W1245">
            <v>1277730312</v>
          </cell>
          <cell r="X1245">
            <v>1277730312</v>
          </cell>
          <cell r="Y1245">
            <v>1277730312</v>
          </cell>
        </row>
        <row r="1246">
          <cell r="C1246">
            <v>13401</v>
          </cell>
          <cell r="E1246">
            <v>25</v>
          </cell>
          <cell r="G1246">
            <v>1</v>
          </cell>
          <cell r="U1246">
            <v>533400000</v>
          </cell>
          <cell r="V1246">
            <v>482754204</v>
          </cell>
          <cell r="W1246">
            <v>482754204</v>
          </cell>
          <cell r="X1246">
            <v>482754204</v>
          </cell>
          <cell r="Y1246">
            <v>482754204</v>
          </cell>
        </row>
        <row r="1247">
          <cell r="C1247">
            <v>13402</v>
          </cell>
          <cell r="E1247">
            <v>25</v>
          </cell>
          <cell r="G1247">
            <v>1</v>
          </cell>
          <cell r="U1247">
            <v>370600000</v>
          </cell>
          <cell r="V1247">
            <v>289929832</v>
          </cell>
          <cell r="W1247">
            <v>289929832</v>
          </cell>
          <cell r="X1247">
            <v>289929832</v>
          </cell>
          <cell r="Y1247">
            <v>289929832</v>
          </cell>
        </row>
        <row r="1248">
          <cell r="C1248">
            <v>21211</v>
          </cell>
          <cell r="E1248">
            <v>26</v>
          </cell>
          <cell r="G1248">
            <v>3</v>
          </cell>
          <cell r="U1248">
            <v>1000000000</v>
          </cell>
          <cell r="V1248">
            <v>1000000000</v>
          </cell>
          <cell r="W1248">
            <v>1000000000</v>
          </cell>
          <cell r="X1248">
            <v>1000000000</v>
          </cell>
          <cell r="Y1248">
            <v>0</v>
          </cell>
        </row>
        <row r="1249">
          <cell r="C1249">
            <v>21212</v>
          </cell>
          <cell r="E1249">
            <v>27</v>
          </cell>
          <cell r="G1249">
            <v>3</v>
          </cell>
          <cell r="U1249">
            <v>15000000</v>
          </cell>
          <cell r="V1249">
            <v>15000000</v>
          </cell>
          <cell r="W1249">
            <v>15000000</v>
          </cell>
          <cell r="X1249">
            <v>15000000</v>
          </cell>
          <cell r="Y1249">
            <v>15000000</v>
          </cell>
        </row>
        <row r="1250">
          <cell r="C1250">
            <v>21213</v>
          </cell>
          <cell r="E1250">
            <v>23</v>
          </cell>
          <cell r="G1250">
            <v>3</v>
          </cell>
          <cell r="U1250">
            <v>1776385117</v>
          </cell>
          <cell r="V1250">
            <v>1776385117</v>
          </cell>
          <cell r="W1250">
            <v>1776385117</v>
          </cell>
          <cell r="X1250">
            <v>1776385117</v>
          </cell>
          <cell r="Y1250">
            <v>1776385117</v>
          </cell>
        </row>
        <row r="1251">
          <cell r="C1251">
            <v>21214</v>
          </cell>
          <cell r="E1251">
            <v>35</v>
          </cell>
          <cell r="G1251">
            <v>3</v>
          </cell>
          <cell r="U1251">
            <v>150000000</v>
          </cell>
          <cell r="V1251">
            <v>150000000</v>
          </cell>
          <cell r="W1251">
            <v>150000000</v>
          </cell>
          <cell r="X1251">
            <v>150000000</v>
          </cell>
          <cell r="Y1251">
            <v>150000000</v>
          </cell>
        </row>
        <row r="1252">
          <cell r="C1252">
            <v>21215</v>
          </cell>
          <cell r="E1252">
            <v>26</v>
          </cell>
          <cell r="G1252">
            <v>3</v>
          </cell>
          <cell r="U1252">
            <v>300000000</v>
          </cell>
          <cell r="V1252">
            <v>300000000</v>
          </cell>
          <cell r="W1252">
            <v>300000000</v>
          </cell>
          <cell r="X1252">
            <v>0</v>
          </cell>
          <cell r="Y1252">
            <v>0</v>
          </cell>
        </row>
        <row r="1253">
          <cell r="C1253">
            <v>21216</v>
          </cell>
          <cell r="E1253">
            <v>29</v>
          </cell>
          <cell r="G1253">
            <v>3</v>
          </cell>
          <cell r="U1253">
            <v>400000000</v>
          </cell>
          <cell r="V1253">
            <v>360630400</v>
          </cell>
          <cell r="W1253">
            <v>360630400</v>
          </cell>
          <cell r="X1253">
            <v>360630400</v>
          </cell>
          <cell r="Y1253">
            <v>280000000</v>
          </cell>
        </row>
        <row r="1254">
          <cell r="C1254">
            <v>21217</v>
          </cell>
          <cell r="E1254">
            <v>26</v>
          </cell>
          <cell r="G1254">
            <v>3</v>
          </cell>
          <cell r="U1254">
            <v>349999422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22202</v>
          </cell>
          <cell r="E1255">
            <v>28</v>
          </cell>
          <cell r="G1255">
            <v>3</v>
          </cell>
          <cell r="U1255">
            <v>974453</v>
          </cell>
          <cell r="V1255">
            <v>974453</v>
          </cell>
          <cell r="W1255">
            <v>974453</v>
          </cell>
          <cell r="X1255">
            <v>974453</v>
          </cell>
          <cell r="Y1255">
            <v>974453</v>
          </cell>
        </row>
        <row r="1256">
          <cell r="C1256">
            <v>22203</v>
          </cell>
          <cell r="E1256">
            <v>28</v>
          </cell>
          <cell r="G1256">
            <v>3</v>
          </cell>
          <cell r="U1256">
            <v>25954026</v>
          </cell>
          <cell r="V1256">
            <v>23869977</v>
          </cell>
          <cell r="W1256">
            <v>23869977</v>
          </cell>
          <cell r="X1256">
            <v>23869977</v>
          </cell>
          <cell r="Y1256">
            <v>3346031</v>
          </cell>
        </row>
        <row r="1257">
          <cell r="C1257">
            <v>22203</v>
          </cell>
          <cell r="E1257">
            <v>28</v>
          </cell>
          <cell r="G1257">
            <v>3</v>
          </cell>
          <cell r="U1257">
            <v>31553162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22204</v>
          </cell>
          <cell r="E1258">
            <v>25</v>
          </cell>
          <cell r="G1258">
            <v>2</v>
          </cell>
          <cell r="U1258">
            <v>14873000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22209</v>
          </cell>
          <cell r="E1259">
            <v>26</v>
          </cell>
          <cell r="G1259">
            <v>3</v>
          </cell>
          <cell r="U1259">
            <v>36970035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22301</v>
          </cell>
          <cell r="E1260">
            <v>28</v>
          </cell>
          <cell r="G1260">
            <v>3</v>
          </cell>
          <cell r="U1260">
            <v>47181511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22302</v>
          </cell>
          <cell r="E1261">
            <v>24</v>
          </cell>
          <cell r="G1261">
            <v>3</v>
          </cell>
          <cell r="U1261">
            <v>820177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22303</v>
          </cell>
          <cell r="E1262">
            <v>23</v>
          </cell>
          <cell r="G1262">
            <v>3</v>
          </cell>
          <cell r="U1262">
            <v>8191493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22304</v>
          </cell>
          <cell r="E1263">
            <v>29</v>
          </cell>
          <cell r="G1263">
            <v>3</v>
          </cell>
          <cell r="U1263">
            <v>6612827</v>
          </cell>
          <cell r="V1263">
            <v>5290261</v>
          </cell>
          <cell r="W1263">
            <v>5290261</v>
          </cell>
          <cell r="X1263">
            <v>5290261</v>
          </cell>
          <cell r="Y1263">
            <v>5290261</v>
          </cell>
        </row>
        <row r="1264">
          <cell r="C1264">
            <v>22305</v>
          </cell>
          <cell r="E1264">
            <v>29</v>
          </cell>
          <cell r="G1264">
            <v>3</v>
          </cell>
          <cell r="U1264">
            <v>1160285</v>
          </cell>
          <cell r="V1264">
            <v>1160285</v>
          </cell>
          <cell r="W1264">
            <v>1160285</v>
          </cell>
          <cell r="X1264">
            <v>1160285</v>
          </cell>
          <cell r="Y1264">
            <v>1160285</v>
          </cell>
        </row>
        <row r="1265">
          <cell r="C1265">
            <v>22306</v>
          </cell>
          <cell r="E1265">
            <v>36</v>
          </cell>
          <cell r="G1265">
            <v>3</v>
          </cell>
          <cell r="U1265">
            <v>302933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22307</v>
          </cell>
          <cell r="E1266">
            <v>22</v>
          </cell>
          <cell r="G1266">
            <v>3</v>
          </cell>
          <cell r="U1266">
            <v>1500000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22308</v>
          </cell>
          <cell r="E1267">
            <v>23</v>
          </cell>
          <cell r="G1267">
            <v>3</v>
          </cell>
          <cell r="U1267">
            <v>600000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22309</v>
          </cell>
          <cell r="E1268">
            <v>14</v>
          </cell>
          <cell r="G1268">
            <v>3</v>
          </cell>
          <cell r="U1268">
            <v>350000</v>
          </cell>
          <cell r="V1268">
            <v>350000</v>
          </cell>
          <cell r="W1268">
            <v>350000</v>
          </cell>
          <cell r="X1268">
            <v>350000</v>
          </cell>
          <cell r="Y1268">
            <v>350000</v>
          </cell>
        </row>
        <row r="1269">
          <cell r="C1269">
            <v>22310</v>
          </cell>
          <cell r="E1269">
            <v>14</v>
          </cell>
          <cell r="G1269">
            <v>3</v>
          </cell>
          <cell r="U1269">
            <v>6000000</v>
          </cell>
          <cell r="V1269">
            <v>6000000</v>
          </cell>
          <cell r="W1269">
            <v>6000000</v>
          </cell>
          <cell r="X1269">
            <v>6000000</v>
          </cell>
          <cell r="Y1269">
            <v>6000000</v>
          </cell>
        </row>
        <row r="1270">
          <cell r="C1270">
            <v>22311</v>
          </cell>
          <cell r="E1270">
            <v>14</v>
          </cell>
          <cell r="G1270">
            <v>3</v>
          </cell>
          <cell r="U1270">
            <v>4500000</v>
          </cell>
          <cell r="V1270">
            <v>4500000</v>
          </cell>
          <cell r="W1270">
            <v>4500000</v>
          </cell>
          <cell r="X1270">
            <v>4500000</v>
          </cell>
          <cell r="Y1270">
            <v>4500000</v>
          </cell>
        </row>
        <row r="1271">
          <cell r="C1271">
            <v>22314</v>
          </cell>
          <cell r="E1271">
            <v>29</v>
          </cell>
          <cell r="G1271">
            <v>3</v>
          </cell>
          <cell r="U1271">
            <v>15000000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</row>
        <row r="1272">
          <cell r="C1272">
            <v>22315</v>
          </cell>
          <cell r="E1272">
            <v>25</v>
          </cell>
          <cell r="G1272">
            <v>1</v>
          </cell>
          <cell r="U1272">
            <v>3750000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</row>
        <row r="1273">
          <cell r="C1273">
            <v>22316</v>
          </cell>
          <cell r="E1273">
            <v>25</v>
          </cell>
          <cell r="G1273">
            <v>3</v>
          </cell>
          <cell r="U1273">
            <v>500000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</row>
        <row r="1274">
          <cell r="C1274">
            <v>22317</v>
          </cell>
          <cell r="E1274">
            <v>14</v>
          </cell>
          <cell r="G1274">
            <v>3</v>
          </cell>
          <cell r="U1274">
            <v>800000</v>
          </cell>
          <cell r="V1274">
            <v>800000</v>
          </cell>
          <cell r="W1274">
            <v>800000</v>
          </cell>
          <cell r="X1274">
            <v>800000</v>
          </cell>
          <cell r="Y1274">
            <v>800000</v>
          </cell>
        </row>
        <row r="1275">
          <cell r="C1275">
            <v>22318</v>
          </cell>
          <cell r="E1275">
            <v>14</v>
          </cell>
          <cell r="G1275">
            <v>3</v>
          </cell>
          <cell r="U1275">
            <v>150000</v>
          </cell>
          <cell r="V1275">
            <v>150000</v>
          </cell>
          <cell r="W1275">
            <v>150000</v>
          </cell>
          <cell r="X1275">
            <v>150000</v>
          </cell>
          <cell r="Y1275">
            <v>150000</v>
          </cell>
        </row>
        <row r="1276">
          <cell r="C1276">
            <v>22319</v>
          </cell>
          <cell r="E1276">
            <v>25</v>
          </cell>
          <cell r="G1276">
            <v>1</v>
          </cell>
          <cell r="U1276">
            <v>4000000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</row>
        <row r="1277">
          <cell r="C1277">
            <v>22320</v>
          </cell>
          <cell r="E1277">
            <v>33</v>
          </cell>
          <cell r="G1277">
            <v>3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</row>
        <row r="1278">
          <cell r="C1278">
            <v>22320</v>
          </cell>
          <cell r="E1278">
            <v>33</v>
          </cell>
          <cell r="G1278">
            <v>3</v>
          </cell>
          <cell r="U1278">
            <v>4500000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</row>
        <row r="1279">
          <cell r="C1279">
            <v>22321</v>
          </cell>
          <cell r="E1279">
            <v>24</v>
          </cell>
          <cell r="G1279">
            <v>3</v>
          </cell>
          <cell r="U1279">
            <v>60000000</v>
          </cell>
          <cell r="V1279">
            <v>33772103.960000001</v>
          </cell>
          <cell r="W1279">
            <v>33772103.960000001</v>
          </cell>
          <cell r="X1279">
            <v>33772103.960000001</v>
          </cell>
          <cell r="Y1279">
            <v>21867104</v>
          </cell>
        </row>
        <row r="1280">
          <cell r="C1280">
            <v>22321</v>
          </cell>
          <cell r="E1280">
            <v>24</v>
          </cell>
          <cell r="G1280">
            <v>3</v>
          </cell>
          <cell r="U1280">
            <v>30000000</v>
          </cell>
          <cell r="V1280">
            <v>28622230</v>
          </cell>
          <cell r="W1280">
            <v>28622230</v>
          </cell>
          <cell r="X1280">
            <v>28622230</v>
          </cell>
          <cell r="Y1280">
            <v>0</v>
          </cell>
        </row>
        <row r="1281">
          <cell r="C1281">
            <v>23106</v>
          </cell>
          <cell r="E1281">
            <v>25</v>
          </cell>
          <cell r="G1281">
            <v>2</v>
          </cell>
          <cell r="U1281">
            <v>560000000</v>
          </cell>
          <cell r="V1281">
            <v>287696000</v>
          </cell>
          <cell r="W1281">
            <v>287696000</v>
          </cell>
          <cell r="X1281">
            <v>287696000</v>
          </cell>
          <cell r="Y1281">
            <v>287696000</v>
          </cell>
        </row>
        <row r="1282">
          <cell r="C1282">
            <v>23106</v>
          </cell>
          <cell r="E1282">
            <v>25</v>
          </cell>
          <cell r="G1282">
            <v>2</v>
          </cell>
          <cell r="U1282">
            <v>2240000000</v>
          </cell>
          <cell r="V1282">
            <v>2078001000</v>
          </cell>
          <cell r="W1282">
            <v>2078001000</v>
          </cell>
          <cell r="X1282">
            <v>2078001000</v>
          </cell>
          <cell r="Y1282">
            <v>2078001000</v>
          </cell>
        </row>
        <row r="1283">
          <cell r="C1283">
            <v>23108</v>
          </cell>
          <cell r="E1283">
            <v>25</v>
          </cell>
          <cell r="G1283">
            <v>1</v>
          </cell>
          <cell r="U1283">
            <v>37500000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</row>
        <row r="1284">
          <cell r="C1284">
            <v>23110</v>
          </cell>
          <cell r="E1284">
            <v>28</v>
          </cell>
          <cell r="G1284">
            <v>3</v>
          </cell>
          <cell r="U1284">
            <v>37310000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</row>
        <row r="1285">
          <cell r="C1285">
            <v>23111</v>
          </cell>
          <cell r="E1285">
            <v>28</v>
          </cell>
          <cell r="G1285">
            <v>3</v>
          </cell>
          <cell r="U1285">
            <v>3198000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</row>
        <row r="1286">
          <cell r="C1286">
            <v>23114</v>
          </cell>
          <cell r="E1286">
            <v>25</v>
          </cell>
          <cell r="G1286">
            <v>1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14</v>
          </cell>
          <cell r="G1287">
            <v>3</v>
          </cell>
          <cell r="U1287">
            <v>1401071938</v>
          </cell>
          <cell r="V1287">
            <v>1401068892</v>
          </cell>
          <cell r="W1287">
            <v>1401068892</v>
          </cell>
          <cell r="X1287">
            <v>1401068892</v>
          </cell>
          <cell r="Y1287">
            <v>1297286020</v>
          </cell>
        </row>
        <row r="1288">
          <cell r="C1288">
            <v>25101</v>
          </cell>
          <cell r="E1288">
            <v>14</v>
          </cell>
          <cell r="G1288">
            <v>3</v>
          </cell>
          <cell r="U1288">
            <v>100000000</v>
          </cell>
          <cell r="V1288">
            <v>84189401</v>
          </cell>
          <cell r="W1288">
            <v>84189401</v>
          </cell>
          <cell r="X1288">
            <v>16447852</v>
          </cell>
          <cell r="Y1288">
            <v>0</v>
          </cell>
        </row>
        <row r="1289">
          <cell r="C1289">
            <v>25101</v>
          </cell>
          <cell r="E1289">
            <v>14</v>
          </cell>
          <cell r="G1289">
            <v>3</v>
          </cell>
          <cell r="U1289">
            <v>2782042422</v>
          </cell>
          <cell r="V1289">
            <v>2781829780</v>
          </cell>
          <cell r="W1289">
            <v>2781829780</v>
          </cell>
          <cell r="X1289">
            <v>2781829780</v>
          </cell>
          <cell r="Y1289">
            <v>2743266555.9000001</v>
          </cell>
        </row>
        <row r="1290">
          <cell r="C1290">
            <v>25101</v>
          </cell>
          <cell r="E1290">
            <v>21</v>
          </cell>
          <cell r="G1290">
            <v>3</v>
          </cell>
          <cell r="U1290">
            <v>40000000</v>
          </cell>
          <cell r="V1290">
            <v>40000000</v>
          </cell>
          <cell r="W1290">
            <v>40000000</v>
          </cell>
          <cell r="X1290">
            <v>40000000</v>
          </cell>
          <cell r="Y1290">
            <v>0</v>
          </cell>
        </row>
        <row r="1291">
          <cell r="C1291">
            <v>25101</v>
          </cell>
          <cell r="E1291">
            <v>21</v>
          </cell>
          <cell r="G1291">
            <v>3</v>
          </cell>
          <cell r="U1291">
            <v>200500000</v>
          </cell>
          <cell r="V1291">
            <v>152920408</v>
          </cell>
          <cell r="W1291">
            <v>152920408</v>
          </cell>
          <cell r="X1291">
            <v>152920408</v>
          </cell>
          <cell r="Y1291">
            <v>12495000</v>
          </cell>
        </row>
        <row r="1292">
          <cell r="C1292">
            <v>25101</v>
          </cell>
          <cell r="E1292">
            <v>21</v>
          </cell>
          <cell r="G1292">
            <v>3</v>
          </cell>
          <cell r="U1292">
            <v>241683666</v>
          </cell>
          <cell r="V1292">
            <v>138337519</v>
          </cell>
          <cell r="W1292">
            <v>138337519</v>
          </cell>
          <cell r="X1292">
            <v>138337519</v>
          </cell>
          <cell r="Y1292">
            <v>15087656</v>
          </cell>
        </row>
        <row r="1293">
          <cell r="C1293">
            <v>25101</v>
          </cell>
          <cell r="E1293">
            <v>21</v>
          </cell>
          <cell r="G1293">
            <v>3</v>
          </cell>
          <cell r="U1293">
            <v>45000000</v>
          </cell>
          <cell r="V1293">
            <v>36203995</v>
          </cell>
          <cell r="W1293">
            <v>36203995</v>
          </cell>
          <cell r="X1293">
            <v>36203995</v>
          </cell>
          <cell r="Y1293">
            <v>0</v>
          </cell>
        </row>
        <row r="1294">
          <cell r="C1294">
            <v>25101</v>
          </cell>
          <cell r="E1294">
            <v>22</v>
          </cell>
          <cell r="G1294">
            <v>3</v>
          </cell>
          <cell r="U1294">
            <v>9015187830</v>
          </cell>
          <cell r="V1294">
            <v>7853622450</v>
          </cell>
          <cell r="W1294">
            <v>7853622450</v>
          </cell>
          <cell r="X1294">
            <v>7853622450</v>
          </cell>
          <cell r="Y1294">
            <v>7853622450</v>
          </cell>
        </row>
        <row r="1295">
          <cell r="C1295">
            <v>25101</v>
          </cell>
          <cell r="E1295">
            <v>22</v>
          </cell>
          <cell r="G1295">
            <v>3</v>
          </cell>
          <cell r="U1295">
            <v>150000000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22</v>
          </cell>
          <cell r="G1296">
            <v>3</v>
          </cell>
          <cell r="U1296">
            <v>4298259292</v>
          </cell>
          <cell r="V1296">
            <v>4298259292</v>
          </cell>
          <cell r="W1296">
            <v>4298259292</v>
          </cell>
          <cell r="X1296">
            <v>4298259292</v>
          </cell>
          <cell r="Y1296">
            <v>4298259292</v>
          </cell>
        </row>
        <row r="1297">
          <cell r="C1297">
            <v>25101</v>
          </cell>
          <cell r="E1297">
            <v>22</v>
          </cell>
          <cell r="G1297">
            <v>3</v>
          </cell>
          <cell r="U1297">
            <v>478916334</v>
          </cell>
          <cell r="V1297">
            <v>303386181</v>
          </cell>
          <cell r="W1297">
            <v>303386181</v>
          </cell>
          <cell r="X1297">
            <v>303386181</v>
          </cell>
          <cell r="Y1297">
            <v>283396121</v>
          </cell>
        </row>
        <row r="1298">
          <cell r="C1298">
            <v>25101</v>
          </cell>
          <cell r="E1298">
            <v>22</v>
          </cell>
          <cell r="G1298">
            <v>3</v>
          </cell>
          <cell r="U1298">
            <v>500000000</v>
          </cell>
          <cell r="V1298">
            <v>500000000</v>
          </cell>
          <cell r="W1298">
            <v>500000000</v>
          </cell>
          <cell r="X1298">
            <v>500000000</v>
          </cell>
          <cell r="Y1298">
            <v>500000000</v>
          </cell>
        </row>
        <row r="1299">
          <cell r="C1299">
            <v>25101</v>
          </cell>
          <cell r="E1299">
            <v>23</v>
          </cell>
          <cell r="G1299">
            <v>3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23</v>
          </cell>
          <cell r="G1300">
            <v>3</v>
          </cell>
          <cell r="U1300">
            <v>50000000</v>
          </cell>
          <cell r="V1300">
            <v>50000000</v>
          </cell>
          <cell r="W1300">
            <v>50000000</v>
          </cell>
          <cell r="X1300">
            <v>50000000</v>
          </cell>
          <cell r="Y1300">
            <v>0</v>
          </cell>
        </row>
        <row r="1301">
          <cell r="C1301">
            <v>25101</v>
          </cell>
          <cell r="E1301">
            <v>23</v>
          </cell>
          <cell r="G1301">
            <v>3</v>
          </cell>
          <cell r="U1301">
            <v>10907597690</v>
          </cell>
          <cell r="V1301">
            <v>10888701158</v>
          </cell>
          <cell r="W1301">
            <v>10888701158</v>
          </cell>
          <cell r="X1301">
            <v>10666913981</v>
          </cell>
          <cell r="Y1301">
            <v>10666913981</v>
          </cell>
        </row>
        <row r="1302">
          <cell r="C1302">
            <v>25101</v>
          </cell>
          <cell r="E1302">
            <v>24</v>
          </cell>
          <cell r="G1302">
            <v>3</v>
          </cell>
          <cell r="U1302">
            <v>7518059</v>
          </cell>
          <cell r="V1302">
            <v>3113426</v>
          </cell>
          <cell r="W1302">
            <v>3113426</v>
          </cell>
          <cell r="X1302">
            <v>3113426</v>
          </cell>
          <cell r="Y1302">
            <v>3113426</v>
          </cell>
        </row>
        <row r="1303">
          <cell r="C1303">
            <v>25101</v>
          </cell>
          <cell r="E1303">
            <v>24</v>
          </cell>
          <cell r="G1303">
            <v>3</v>
          </cell>
          <cell r="U1303">
            <v>5528567</v>
          </cell>
          <cell r="V1303">
            <v>2347804</v>
          </cell>
          <cell r="W1303">
            <v>2347804</v>
          </cell>
          <cell r="X1303">
            <v>2347804</v>
          </cell>
          <cell r="Y1303">
            <v>2347804</v>
          </cell>
        </row>
        <row r="1304">
          <cell r="C1304">
            <v>25101</v>
          </cell>
          <cell r="E1304">
            <v>24</v>
          </cell>
          <cell r="G1304">
            <v>3</v>
          </cell>
          <cell r="U1304">
            <v>7265661</v>
          </cell>
          <cell r="V1304">
            <v>4197339</v>
          </cell>
          <cell r="W1304">
            <v>4197339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24</v>
          </cell>
          <cell r="G1305">
            <v>3</v>
          </cell>
          <cell r="U1305">
            <v>3151500</v>
          </cell>
          <cell r="V1305">
            <v>970819</v>
          </cell>
          <cell r="W1305">
            <v>970819</v>
          </cell>
          <cell r="X1305">
            <v>970819</v>
          </cell>
          <cell r="Y1305">
            <v>970819</v>
          </cell>
        </row>
        <row r="1306">
          <cell r="C1306">
            <v>25101</v>
          </cell>
          <cell r="E1306">
            <v>24</v>
          </cell>
          <cell r="G1306">
            <v>3</v>
          </cell>
          <cell r="U1306">
            <v>1011011</v>
          </cell>
          <cell r="V1306">
            <v>153000</v>
          </cell>
          <cell r="W1306">
            <v>153000</v>
          </cell>
          <cell r="X1306">
            <v>153000</v>
          </cell>
          <cell r="Y1306">
            <v>153000</v>
          </cell>
        </row>
        <row r="1307">
          <cell r="C1307">
            <v>25101</v>
          </cell>
          <cell r="E1307">
            <v>24</v>
          </cell>
          <cell r="G1307">
            <v>3</v>
          </cell>
          <cell r="U1307">
            <v>2537862</v>
          </cell>
          <cell r="V1307">
            <v>730014</v>
          </cell>
          <cell r="W1307">
            <v>730014</v>
          </cell>
          <cell r="X1307">
            <v>730014</v>
          </cell>
          <cell r="Y1307">
            <v>730014</v>
          </cell>
        </row>
        <row r="1308">
          <cell r="C1308">
            <v>25101</v>
          </cell>
          <cell r="E1308">
            <v>24</v>
          </cell>
          <cell r="G1308">
            <v>3</v>
          </cell>
          <cell r="U1308">
            <v>1619782</v>
          </cell>
          <cell r="V1308">
            <v>121802</v>
          </cell>
          <cell r="W1308">
            <v>121802</v>
          </cell>
          <cell r="X1308">
            <v>121802</v>
          </cell>
          <cell r="Y1308">
            <v>121802</v>
          </cell>
        </row>
        <row r="1309">
          <cell r="C1309">
            <v>25101</v>
          </cell>
          <cell r="E1309">
            <v>24</v>
          </cell>
          <cell r="G1309">
            <v>3</v>
          </cell>
          <cell r="U1309">
            <v>1619782</v>
          </cell>
          <cell r="V1309">
            <v>146000</v>
          </cell>
          <cell r="W1309">
            <v>146000</v>
          </cell>
          <cell r="X1309">
            <v>146000</v>
          </cell>
          <cell r="Y1309">
            <v>146000</v>
          </cell>
        </row>
        <row r="1310">
          <cell r="C1310">
            <v>25101</v>
          </cell>
          <cell r="E1310">
            <v>24</v>
          </cell>
          <cell r="G1310">
            <v>3</v>
          </cell>
          <cell r="U1310">
            <v>1288306</v>
          </cell>
          <cell r="V1310">
            <v>199705</v>
          </cell>
          <cell r="W1310">
            <v>199705</v>
          </cell>
          <cell r="X1310">
            <v>199705</v>
          </cell>
          <cell r="Y1310">
            <v>199705</v>
          </cell>
        </row>
        <row r="1311">
          <cell r="C1311">
            <v>25101</v>
          </cell>
          <cell r="E1311">
            <v>24</v>
          </cell>
          <cell r="G1311">
            <v>3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24</v>
          </cell>
          <cell r="G1312">
            <v>3</v>
          </cell>
          <cell r="U1312">
            <v>49762517</v>
          </cell>
          <cell r="V1312">
            <v>32866391</v>
          </cell>
          <cell r="W1312">
            <v>32866391</v>
          </cell>
          <cell r="X1312">
            <v>32866391</v>
          </cell>
          <cell r="Y1312">
            <v>32866391</v>
          </cell>
        </row>
        <row r="1313">
          <cell r="C1313">
            <v>25101</v>
          </cell>
          <cell r="E1313">
            <v>24</v>
          </cell>
          <cell r="G1313">
            <v>3</v>
          </cell>
          <cell r="U1313">
            <v>2915963</v>
          </cell>
          <cell r="V1313">
            <v>1613143</v>
          </cell>
          <cell r="W1313">
            <v>1613143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24</v>
          </cell>
          <cell r="G1314">
            <v>3</v>
          </cell>
          <cell r="U1314">
            <v>4688583</v>
          </cell>
          <cell r="V1314">
            <v>2402095</v>
          </cell>
          <cell r="W1314">
            <v>2402095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24</v>
          </cell>
          <cell r="G1315">
            <v>3</v>
          </cell>
          <cell r="U1315">
            <v>997069</v>
          </cell>
          <cell r="V1315">
            <v>212808</v>
          </cell>
          <cell r="W1315">
            <v>212808</v>
          </cell>
          <cell r="X1315">
            <v>0</v>
          </cell>
          <cell r="Y1315">
            <v>0</v>
          </cell>
        </row>
        <row r="1316">
          <cell r="C1316">
            <v>25101</v>
          </cell>
          <cell r="E1316">
            <v>24</v>
          </cell>
          <cell r="G1316">
            <v>3</v>
          </cell>
          <cell r="U1316">
            <v>47393892</v>
          </cell>
          <cell r="V1316">
            <v>47239874</v>
          </cell>
          <cell r="W1316">
            <v>47239874</v>
          </cell>
          <cell r="X1316">
            <v>47239874</v>
          </cell>
          <cell r="Y1316">
            <v>0</v>
          </cell>
        </row>
        <row r="1317">
          <cell r="C1317">
            <v>25101</v>
          </cell>
          <cell r="E1317">
            <v>24</v>
          </cell>
          <cell r="G1317">
            <v>3</v>
          </cell>
          <cell r="U1317">
            <v>5000000</v>
          </cell>
          <cell r="V1317">
            <v>5000000</v>
          </cell>
          <cell r="W1317">
            <v>5000000</v>
          </cell>
          <cell r="X1317">
            <v>5000000</v>
          </cell>
          <cell r="Y1317">
            <v>5000000</v>
          </cell>
        </row>
        <row r="1318">
          <cell r="C1318">
            <v>25101</v>
          </cell>
          <cell r="E1318">
            <v>24</v>
          </cell>
          <cell r="G1318">
            <v>3</v>
          </cell>
          <cell r="U1318">
            <v>2272589</v>
          </cell>
          <cell r="V1318">
            <v>1117250</v>
          </cell>
          <cell r="W1318">
            <v>1117250</v>
          </cell>
          <cell r="X1318">
            <v>0</v>
          </cell>
          <cell r="Y1318">
            <v>0</v>
          </cell>
        </row>
        <row r="1319">
          <cell r="C1319">
            <v>25101</v>
          </cell>
          <cell r="E1319">
            <v>24</v>
          </cell>
          <cell r="G1319">
            <v>3</v>
          </cell>
          <cell r="U1319">
            <v>6185889</v>
          </cell>
          <cell r="V1319">
            <v>5068178</v>
          </cell>
          <cell r="W1319">
            <v>5068178</v>
          </cell>
          <cell r="X1319">
            <v>5068178</v>
          </cell>
          <cell r="Y1319">
            <v>5068178</v>
          </cell>
        </row>
        <row r="1320">
          <cell r="C1320">
            <v>25101</v>
          </cell>
          <cell r="E1320">
            <v>24</v>
          </cell>
          <cell r="G1320">
            <v>3</v>
          </cell>
          <cell r="U1320">
            <v>2999179</v>
          </cell>
          <cell r="V1320">
            <v>1637792</v>
          </cell>
          <cell r="W1320">
            <v>1637792</v>
          </cell>
          <cell r="X1320">
            <v>0</v>
          </cell>
          <cell r="Y1320">
            <v>0</v>
          </cell>
        </row>
        <row r="1321">
          <cell r="C1321">
            <v>25101</v>
          </cell>
          <cell r="E1321">
            <v>24</v>
          </cell>
          <cell r="G1321">
            <v>3</v>
          </cell>
          <cell r="U1321">
            <v>10133732</v>
          </cell>
          <cell r="V1321">
            <v>4346092</v>
          </cell>
          <cell r="W1321">
            <v>4346092</v>
          </cell>
          <cell r="X1321">
            <v>4346092</v>
          </cell>
          <cell r="Y1321">
            <v>4346092</v>
          </cell>
        </row>
        <row r="1322">
          <cell r="C1322">
            <v>25101</v>
          </cell>
          <cell r="E1322">
            <v>24</v>
          </cell>
          <cell r="G1322">
            <v>3</v>
          </cell>
          <cell r="U1322">
            <v>7178059</v>
          </cell>
          <cell r="V1322">
            <v>5511957</v>
          </cell>
          <cell r="W1322">
            <v>5511957</v>
          </cell>
          <cell r="X1322">
            <v>5511957</v>
          </cell>
          <cell r="Y1322">
            <v>5511957</v>
          </cell>
        </row>
        <row r="1323">
          <cell r="C1323">
            <v>25101</v>
          </cell>
          <cell r="E1323">
            <v>24</v>
          </cell>
          <cell r="G1323">
            <v>3</v>
          </cell>
          <cell r="U1323">
            <v>7970047</v>
          </cell>
          <cell r="V1323">
            <v>7970047</v>
          </cell>
          <cell r="W1323">
            <v>7970047</v>
          </cell>
          <cell r="X1323">
            <v>0</v>
          </cell>
          <cell r="Y1323">
            <v>0</v>
          </cell>
        </row>
        <row r="1324">
          <cell r="C1324">
            <v>25101</v>
          </cell>
          <cell r="E1324">
            <v>24</v>
          </cell>
          <cell r="G1324">
            <v>3</v>
          </cell>
          <cell r="U1324">
            <v>3693924</v>
          </cell>
          <cell r="V1324">
            <v>2153849</v>
          </cell>
          <cell r="W1324">
            <v>2153849</v>
          </cell>
          <cell r="X1324">
            <v>2153849</v>
          </cell>
          <cell r="Y1324">
            <v>2153849</v>
          </cell>
        </row>
        <row r="1325">
          <cell r="C1325">
            <v>25101</v>
          </cell>
          <cell r="E1325">
            <v>24</v>
          </cell>
          <cell r="G1325">
            <v>3</v>
          </cell>
          <cell r="U1325">
            <v>414677</v>
          </cell>
          <cell r="V1325">
            <v>359031</v>
          </cell>
          <cell r="W1325">
            <v>359031</v>
          </cell>
          <cell r="X1325">
            <v>359031</v>
          </cell>
          <cell r="Y1325">
            <v>359031</v>
          </cell>
        </row>
        <row r="1326">
          <cell r="C1326">
            <v>25101</v>
          </cell>
          <cell r="E1326">
            <v>24</v>
          </cell>
          <cell r="G1326">
            <v>3</v>
          </cell>
          <cell r="U1326">
            <v>2770442</v>
          </cell>
          <cell r="V1326">
            <v>1619786</v>
          </cell>
          <cell r="W1326">
            <v>1619786</v>
          </cell>
          <cell r="X1326">
            <v>1619786</v>
          </cell>
          <cell r="Y1326">
            <v>1619786</v>
          </cell>
        </row>
        <row r="1327">
          <cell r="C1327">
            <v>25101</v>
          </cell>
          <cell r="E1327">
            <v>24</v>
          </cell>
          <cell r="G1327">
            <v>3</v>
          </cell>
          <cell r="U1327">
            <v>670377</v>
          </cell>
          <cell r="V1327">
            <v>270982</v>
          </cell>
          <cell r="W1327">
            <v>270982</v>
          </cell>
          <cell r="X1327">
            <v>270982</v>
          </cell>
          <cell r="Y1327">
            <v>270982</v>
          </cell>
        </row>
        <row r="1328">
          <cell r="C1328">
            <v>25101</v>
          </cell>
          <cell r="E1328">
            <v>24</v>
          </cell>
          <cell r="G1328">
            <v>3</v>
          </cell>
          <cell r="U1328">
            <v>461736</v>
          </cell>
          <cell r="V1328">
            <v>349182</v>
          </cell>
          <cell r="W1328">
            <v>349182</v>
          </cell>
          <cell r="X1328">
            <v>349182</v>
          </cell>
          <cell r="Y1328">
            <v>349182</v>
          </cell>
        </row>
        <row r="1329">
          <cell r="C1329">
            <v>25101</v>
          </cell>
          <cell r="E1329">
            <v>24</v>
          </cell>
          <cell r="G1329">
            <v>3</v>
          </cell>
          <cell r="U1329">
            <v>923478</v>
          </cell>
          <cell r="V1329">
            <v>462462</v>
          </cell>
          <cell r="W1329">
            <v>462462</v>
          </cell>
          <cell r="X1329">
            <v>462462</v>
          </cell>
          <cell r="Y1329">
            <v>462462</v>
          </cell>
        </row>
        <row r="1330">
          <cell r="C1330">
            <v>25101</v>
          </cell>
          <cell r="E1330">
            <v>24</v>
          </cell>
          <cell r="G1330">
            <v>3</v>
          </cell>
          <cell r="U1330">
            <v>1119665</v>
          </cell>
          <cell r="V1330">
            <v>703101</v>
          </cell>
          <cell r="W1330">
            <v>703101</v>
          </cell>
          <cell r="X1330">
            <v>703101</v>
          </cell>
          <cell r="Y1330">
            <v>703101</v>
          </cell>
        </row>
        <row r="1331">
          <cell r="C1331">
            <v>25101</v>
          </cell>
          <cell r="E1331">
            <v>24</v>
          </cell>
          <cell r="G1331">
            <v>3</v>
          </cell>
          <cell r="U1331">
            <v>1742293</v>
          </cell>
          <cell r="V1331">
            <v>1174545</v>
          </cell>
          <cell r="W1331">
            <v>1174545</v>
          </cell>
          <cell r="X1331">
            <v>1174545</v>
          </cell>
          <cell r="Y1331">
            <v>1174545</v>
          </cell>
        </row>
        <row r="1332">
          <cell r="C1332">
            <v>25101</v>
          </cell>
          <cell r="E1332">
            <v>24</v>
          </cell>
          <cell r="G1332">
            <v>3</v>
          </cell>
          <cell r="U1332">
            <v>5007015</v>
          </cell>
          <cell r="V1332">
            <v>5007015</v>
          </cell>
          <cell r="W1332">
            <v>5007015</v>
          </cell>
          <cell r="X1332">
            <v>0</v>
          </cell>
          <cell r="Y1332">
            <v>0</v>
          </cell>
        </row>
        <row r="1333">
          <cell r="C1333">
            <v>25101</v>
          </cell>
          <cell r="E1333">
            <v>24</v>
          </cell>
          <cell r="G1333">
            <v>3</v>
          </cell>
          <cell r="U1333">
            <v>428827</v>
          </cell>
          <cell r="V1333">
            <v>428827</v>
          </cell>
          <cell r="W1333">
            <v>428827</v>
          </cell>
          <cell r="X1333">
            <v>0</v>
          </cell>
          <cell r="Y1333">
            <v>0</v>
          </cell>
        </row>
        <row r="1334">
          <cell r="C1334">
            <v>25101</v>
          </cell>
          <cell r="E1334">
            <v>24</v>
          </cell>
          <cell r="G1334">
            <v>3</v>
          </cell>
          <cell r="U1334">
            <v>3413872</v>
          </cell>
          <cell r="V1334">
            <v>3413872</v>
          </cell>
          <cell r="W1334">
            <v>3413872</v>
          </cell>
          <cell r="X1334">
            <v>0</v>
          </cell>
          <cell r="Y1334">
            <v>0</v>
          </cell>
        </row>
        <row r="1335">
          <cell r="C1335">
            <v>25101</v>
          </cell>
          <cell r="E1335">
            <v>24</v>
          </cell>
          <cell r="G1335">
            <v>3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25101</v>
          </cell>
          <cell r="E1336">
            <v>24</v>
          </cell>
          <cell r="G1336">
            <v>3</v>
          </cell>
          <cell r="U1336">
            <v>77189448</v>
          </cell>
          <cell r="V1336">
            <v>73624447</v>
          </cell>
          <cell r="W1336">
            <v>73624447</v>
          </cell>
          <cell r="X1336">
            <v>73624447</v>
          </cell>
          <cell r="Y1336">
            <v>73624447</v>
          </cell>
        </row>
        <row r="1337">
          <cell r="C1337">
            <v>25101</v>
          </cell>
          <cell r="E1337">
            <v>24</v>
          </cell>
          <cell r="G1337">
            <v>3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25101</v>
          </cell>
          <cell r="E1338">
            <v>24</v>
          </cell>
          <cell r="G1338">
            <v>3</v>
          </cell>
          <cell r="U1338">
            <v>3366863</v>
          </cell>
          <cell r="V1338">
            <v>3366863</v>
          </cell>
          <cell r="W1338">
            <v>3366863</v>
          </cell>
          <cell r="X1338">
            <v>0</v>
          </cell>
          <cell r="Y1338">
            <v>0</v>
          </cell>
        </row>
        <row r="1339">
          <cell r="C1339">
            <v>25101</v>
          </cell>
          <cell r="E1339">
            <v>24</v>
          </cell>
          <cell r="G1339">
            <v>3</v>
          </cell>
          <cell r="U1339">
            <v>2251355</v>
          </cell>
          <cell r="V1339">
            <v>2251355</v>
          </cell>
          <cell r="W1339">
            <v>2251355</v>
          </cell>
          <cell r="X1339">
            <v>0</v>
          </cell>
          <cell r="Y1339">
            <v>0</v>
          </cell>
        </row>
        <row r="1340">
          <cell r="C1340">
            <v>25101</v>
          </cell>
          <cell r="E1340">
            <v>24</v>
          </cell>
          <cell r="G1340">
            <v>3</v>
          </cell>
          <cell r="U1340">
            <v>6923102</v>
          </cell>
          <cell r="V1340">
            <v>6784913</v>
          </cell>
          <cell r="W1340">
            <v>6784913</v>
          </cell>
          <cell r="X1340">
            <v>6784913</v>
          </cell>
          <cell r="Y1340">
            <v>6784913</v>
          </cell>
        </row>
        <row r="1341">
          <cell r="C1341">
            <v>25101</v>
          </cell>
          <cell r="E1341">
            <v>24</v>
          </cell>
          <cell r="G1341">
            <v>3</v>
          </cell>
          <cell r="U1341">
            <v>14404371</v>
          </cell>
          <cell r="V1341">
            <v>9483428</v>
          </cell>
          <cell r="W1341">
            <v>9483428</v>
          </cell>
          <cell r="X1341">
            <v>9483428</v>
          </cell>
          <cell r="Y1341">
            <v>0</v>
          </cell>
        </row>
        <row r="1342">
          <cell r="C1342">
            <v>25101</v>
          </cell>
          <cell r="E1342">
            <v>24</v>
          </cell>
          <cell r="G1342">
            <v>3</v>
          </cell>
          <cell r="U1342">
            <v>16980000</v>
          </cell>
          <cell r="V1342">
            <v>16382539.35</v>
          </cell>
          <cell r="W1342">
            <v>16382539.35</v>
          </cell>
          <cell r="X1342">
            <v>16382539.35</v>
          </cell>
          <cell r="Y1342">
            <v>683334.4</v>
          </cell>
        </row>
        <row r="1343">
          <cell r="C1343">
            <v>25101</v>
          </cell>
          <cell r="E1343">
            <v>24</v>
          </cell>
          <cell r="G1343">
            <v>3</v>
          </cell>
          <cell r="U1343">
            <v>50572325</v>
          </cell>
          <cell r="V1343">
            <v>38982185.100000001</v>
          </cell>
          <cell r="W1343">
            <v>38982185.100000001</v>
          </cell>
          <cell r="X1343">
            <v>38982185.100000001</v>
          </cell>
          <cell r="Y1343">
            <v>35693645.100000001</v>
          </cell>
        </row>
        <row r="1344">
          <cell r="C1344">
            <v>25101</v>
          </cell>
          <cell r="E1344">
            <v>24</v>
          </cell>
          <cell r="G1344">
            <v>3</v>
          </cell>
          <cell r="U1344">
            <v>12669628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C1345">
            <v>25101</v>
          </cell>
          <cell r="E1345">
            <v>24</v>
          </cell>
          <cell r="G1345">
            <v>3</v>
          </cell>
          <cell r="U1345">
            <v>751914480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25101</v>
          </cell>
          <cell r="E1346">
            <v>24</v>
          </cell>
          <cell r="G1346">
            <v>3</v>
          </cell>
          <cell r="U1346">
            <v>3020000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25101</v>
          </cell>
          <cell r="E1347">
            <v>24</v>
          </cell>
          <cell r="G1347">
            <v>3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25101</v>
          </cell>
          <cell r="E1348">
            <v>26</v>
          </cell>
          <cell r="G1348">
            <v>3</v>
          </cell>
          <cell r="U1348">
            <v>1374050000</v>
          </cell>
          <cell r="V1348">
            <v>1366717016</v>
          </cell>
          <cell r="W1348">
            <v>1366717016</v>
          </cell>
          <cell r="X1348">
            <v>1282861710</v>
          </cell>
          <cell r="Y1348">
            <v>53349390</v>
          </cell>
        </row>
        <row r="1349">
          <cell r="C1349">
            <v>25101</v>
          </cell>
          <cell r="E1349">
            <v>26</v>
          </cell>
          <cell r="G1349">
            <v>3</v>
          </cell>
          <cell r="U1349">
            <v>4950000</v>
          </cell>
          <cell r="V1349">
            <v>4950000</v>
          </cell>
          <cell r="W1349">
            <v>4950000</v>
          </cell>
          <cell r="X1349">
            <v>4950000</v>
          </cell>
          <cell r="Y1349">
            <v>4950000</v>
          </cell>
        </row>
        <row r="1350">
          <cell r="C1350">
            <v>25101</v>
          </cell>
          <cell r="E1350">
            <v>26</v>
          </cell>
          <cell r="G1350">
            <v>3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25101</v>
          </cell>
          <cell r="E1351">
            <v>26</v>
          </cell>
          <cell r="G1351">
            <v>3</v>
          </cell>
          <cell r="U1351">
            <v>1102337006</v>
          </cell>
          <cell r="V1351">
            <v>1102337006</v>
          </cell>
          <cell r="W1351">
            <v>1102337006</v>
          </cell>
          <cell r="X1351">
            <v>1102337006</v>
          </cell>
          <cell r="Y1351">
            <v>1030712000</v>
          </cell>
        </row>
        <row r="1352">
          <cell r="C1352">
            <v>25101</v>
          </cell>
          <cell r="E1352">
            <v>26</v>
          </cell>
          <cell r="G1352">
            <v>3</v>
          </cell>
          <cell r="U1352">
            <v>95662994</v>
          </cell>
          <cell r="V1352">
            <v>86979780</v>
          </cell>
          <cell r="W1352">
            <v>86979780</v>
          </cell>
          <cell r="X1352">
            <v>0</v>
          </cell>
          <cell r="Y1352">
            <v>0</v>
          </cell>
        </row>
        <row r="1353">
          <cell r="C1353">
            <v>25101</v>
          </cell>
          <cell r="E1353">
            <v>27</v>
          </cell>
          <cell r="G1353">
            <v>3</v>
          </cell>
          <cell r="U1353">
            <v>25000000</v>
          </cell>
          <cell r="V1353">
            <v>23769000</v>
          </cell>
          <cell r="W1353">
            <v>23769000</v>
          </cell>
          <cell r="X1353">
            <v>23769000</v>
          </cell>
          <cell r="Y1353">
            <v>0</v>
          </cell>
        </row>
        <row r="1354">
          <cell r="C1354">
            <v>25101</v>
          </cell>
          <cell r="E1354">
            <v>27</v>
          </cell>
          <cell r="G1354">
            <v>3</v>
          </cell>
          <cell r="U1354">
            <v>25000000</v>
          </cell>
          <cell r="V1354">
            <v>25000000</v>
          </cell>
          <cell r="W1354">
            <v>25000000</v>
          </cell>
          <cell r="X1354">
            <v>25000000</v>
          </cell>
          <cell r="Y1354">
            <v>20198221</v>
          </cell>
        </row>
        <row r="1355">
          <cell r="C1355">
            <v>25101</v>
          </cell>
          <cell r="E1355">
            <v>28</v>
          </cell>
          <cell r="G1355">
            <v>3</v>
          </cell>
          <cell r="U1355">
            <v>1000000000</v>
          </cell>
          <cell r="V1355">
            <v>1000000000</v>
          </cell>
          <cell r="W1355">
            <v>1000000000</v>
          </cell>
          <cell r="X1355">
            <v>1000000000</v>
          </cell>
          <cell r="Y1355">
            <v>1000000000</v>
          </cell>
        </row>
        <row r="1356">
          <cell r="C1356">
            <v>25101</v>
          </cell>
          <cell r="E1356">
            <v>28</v>
          </cell>
          <cell r="G1356">
            <v>3</v>
          </cell>
          <cell r="U1356">
            <v>350000000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C1357">
            <v>25101</v>
          </cell>
          <cell r="E1357">
            <v>29</v>
          </cell>
          <cell r="G1357">
            <v>3</v>
          </cell>
          <cell r="U1357">
            <v>58000000</v>
          </cell>
          <cell r="V1357">
            <v>43329600</v>
          </cell>
          <cell r="W1357">
            <v>43329600</v>
          </cell>
          <cell r="X1357">
            <v>43329600</v>
          </cell>
          <cell r="Y1357">
            <v>0</v>
          </cell>
        </row>
        <row r="1358">
          <cell r="C1358">
            <v>25101</v>
          </cell>
          <cell r="E1358">
            <v>29</v>
          </cell>
          <cell r="G1358">
            <v>3</v>
          </cell>
          <cell r="U1358">
            <v>573000000</v>
          </cell>
          <cell r="V1358">
            <v>521393354.62</v>
          </cell>
          <cell r="W1358">
            <v>521393354.62</v>
          </cell>
          <cell r="X1358">
            <v>508477803.62</v>
          </cell>
          <cell r="Y1358">
            <v>5250000</v>
          </cell>
        </row>
        <row r="1359">
          <cell r="C1359">
            <v>25101</v>
          </cell>
          <cell r="E1359">
            <v>30</v>
          </cell>
          <cell r="G1359">
            <v>3</v>
          </cell>
          <cell r="U1359">
            <v>40000000</v>
          </cell>
          <cell r="V1359">
            <v>40000000</v>
          </cell>
          <cell r="W1359">
            <v>40000000</v>
          </cell>
          <cell r="X1359">
            <v>40000000</v>
          </cell>
          <cell r="Y1359">
            <v>40000000</v>
          </cell>
        </row>
        <row r="1360">
          <cell r="C1360">
            <v>25101</v>
          </cell>
          <cell r="E1360">
            <v>30</v>
          </cell>
          <cell r="G1360">
            <v>3</v>
          </cell>
          <cell r="U1360">
            <v>30000000</v>
          </cell>
          <cell r="V1360">
            <v>30000000</v>
          </cell>
          <cell r="W1360">
            <v>30000000</v>
          </cell>
          <cell r="X1360">
            <v>25800000</v>
          </cell>
          <cell r="Y1360">
            <v>0</v>
          </cell>
        </row>
        <row r="1361">
          <cell r="C1361">
            <v>25101</v>
          </cell>
          <cell r="E1361">
            <v>33</v>
          </cell>
          <cell r="G1361">
            <v>3</v>
          </cell>
          <cell r="U1361">
            <v>1501868062</v>
          </cell>
          <cell r="V1361">
            <v>1355640617.55</v>
          </cell>
          <cell r="W1361">
            <v>1355640617.55</v>
          </cell>
          <cell r="X1361">
            <v>1355640617.55</v>
          </cell>
          <cell r="Y1361">
            <v>373346303</v>
          </cell>
        </row>
        <row r="1362">
          <cell r="C1362">
            <v>25101</v>
          </cell>
          <cell r="E1362">
            <v>33</v>
          </cell>
          <cell r="G1362">
            <v>3</v>
          </cell>
          <cell r="U1362">
            <v>923397078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25101</v>
          </cell>
          <cell r="E1363">
            <v>33</v>
          </cell>
          <cell r="G1363">
            <v>3</v>
          </cell>
          <cell r="U1363">
            <v>886038</v>
          </cell>
          <cell r="V1363">
            <v>886038</v>
          </cell>
          <cell r="W1363">
            <v>886038</v>
          </cell>
          <cell r="X1363">
            <v>0</v>
          </cell>
          <cell r="Y1363">
            <v>0</v>
          </cell>
        </row>
        <row r="1364">
          <cell r="C1364">
            <v>25101</v>
          </cell>
          <cell r="E1364">
            <v>33</v>
          </cell>
          <cell r="G1364">
            <v>3</v>
          </cell>
          <cell r="U1364">
            <v>13474936</v>
          </cell>
          <cell r="V1364">
            <v>11957202</v>
          </cell>
          <cell r="W1364">
            <v>11957202</v>
          </cell>
          <cell r="X1364">
            <v>11957202</v>
          </cell>
          <cell r="Y1364">
            <v>11957202</v>
          </cell>
        </row>
        <row r="1365">
          <cell r="C1365">
            <v>25101</v>
          </cell>
          <cell r="E1365">
            <v>33</v>
          </cell>
          <cell r="G1365">
            <v>3</v>
          </cell>
          <cell r="U1365">
            <v>5237447</v>
          </cell>
          <cell r="V1365">
            <v>5237447</v>
          </cell>
          <cell r="W1365">
            <v>5237447</v>
          </cell>
          <cell r="X1365">
            <v>5237447</v>
          </cell>
          <cell r="Y1365">
            <v>5237447</v>
          </cell>
        </row>
        <row r="1366">
          <cell r="C1366">
            <v>25101</v>
          </cell>
          <cell r="E1366">
            <v>33</v>
          </cell>
          <cell r="G1366">
            <v>3</v>
          </cell>
          <cell r="U1366">
            <v>40000000</v>
          </cell>
          <cell r="V1366">
            <v>37048788</v>
          </cell>
          <cell r="W1366">
            <v>37048788</v>
          </cell>
          <cell r="X1366">
            <v>37048788</v>
          </cell>
          <cell r="Y1366">
            <v>30010000</v>
          </cell>
        </row>
        <row r="1367">
          <cell r="C1367">
            <v>25101</v>
          </cell>
          <cell r="E1367">
            <v>35</v>
          </cell>
          <cell r="G1367">
            <v>3</v>
          </cell>
          <cell r="U1367">
            <v>255000000</v>
          </cell>
          <cell r="V1367">
            <v>255000000</v>
          </cell>
          <cell r="W1367">
            <v>255000000</v>
          </cell>
          <cell r="X1367">
            <v>255000000</v>
          </cell>
          <cell r="Y1367">
            <v>255000000</v>
          </cell>
        </row>
        <row r="1368">
          <cell r="C1368">
            <v>25101</v>
          </cell>
          <cell r="E1368">
            <v>36</v>
          </cell>
          <cell r="G1368">
            <v>3</v>
          </cell>
          <cell r="U1368">
            <v>261438362</v>
          </cell>
          <cell r="V1368">
            <v>261406541</v>
          </cell>
          <cell r="W1368">
            <v>261406541</v>
          </cell>
          <cell r="X1368">
            <v>261406541</v>
          </cell>
          <cell r="Y1368">
            <v>234362845</v>
          </cell>
        </row>
        <row r="1369">
          <cell r="C1369">
            <v>25101</v>
          </cell>
          <cell r="E1369">
            <v>36</v>
          </cell>
          <cell r="G1369">
            <v>3</v>
          </cell>
          <cell r="U1369">
            <v>25561638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0">
          <cell r="C1370">
            <v>25101</v>
          </cell>
          <cell r="E1370">
            <v>40</v>
          </cell>
          <cell r="G1370">
            <v>3</v>
          </cell>
          <cell r="U1370">
            <v>3000000000</v>
          </cell>
          <cell r="V1370">
            <v>3000000000</v>
          </cell>
          <cell r="W1370">
            <v>3000000000</v>
          </cell>
          <cell r="X1370">
            <v>3000000000</v>
          </cell>
          <cell r="Y1370">
            <v>3000000000</v>
          </cell>
        </row>
        <row r="1371">
          <cell r="C1371">
            <v>25201</v>
          </cell>
          <cell r="E1371">
            <v>28</v>
          </cell>
          <cell r="G1371">
            <v>3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25202</v>
          </cell>
          <cell r="E1372">
            <v>28</v>
          </cell>
          <cell r="G1372">
            <v>3</v>
          </cell>
          <cell r="U1372">
            <v>245645172</v>
          </cell>
          <cell r="V1372">
            <v>245645172</v>
          </cell>
          <cell r="W1372">
            <v>245645172</v>
          </cell>
          <cell r="X1372">
            <v>80852946</v>
          </cell>
          <cell r="Y1372">
            <v>0</v>
          </cell>
        </row>
        <row r="1373">
          <cell r="C1373">
            <v>25203</v>
          </cell>
          <cell r="E1373">
            <v>28</v>
          </cell>
          <cell r="G1373">
            <v>1</v>
          </cell>
          <cell r="U1373">
            <v>294781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C1374">
            <v>25204</v>
          </cell>
          <cell r="E1374">
            <v>28</v>
          </cell>
          <cell r="G1374">
            <v>3</v>
          </cell>
          <cell r="U1374">
            <v>29474073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5">
          <cell r="C1375">
            <v>25205</v>
          </cell>
          <cell r="E1375">
            <v>28</v>
          </cell>
          <cell r="G1375">
            <v>3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25206</v>
          </cell>
          <cell r="E1376">
            <v>28</v>
          </cell>
          <cell r="G1376">
            <v>3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25206</v>
          </cell>
          <cell r="E1377">
            <v>28</v>
          </cell>
          <cell r="G1377">
            <v>3</v>
          </cell>
          <cell r="U1377">
            <v>202597435</v>
          </cell>
          <cell r="V1377">
            <v>155981920</v>
          </cell>
          <cell r="W1377">
            <v>155981920</v>
          </cell>
          <cell r="X1377">
            <v>155981920</v>
          </cell>
          <cell r="Y1377">
            <v>136917820</v>
          </cell>
        </row>
        <row r="1378">
          <cell r="C1378">
            <v>25206</v>
          </cell>
          <cell r="E1378">
            <v>28</v>
          </cell>
          <cell r="G1378">
            <v>3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25207</v>
          </cell>
          <cell r="E1379">
            <v>28</v>
          </cell>
          <cell r="G1379">
            <v>3</v>
          </cell>
          <cell r="U1379">
            <v>373335698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25208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25208</v>
          </cell>
          <cell r="E1381">
            <v>28</v>
          </cell>
          <cell r="G1381">
            <v>3</v>
          </cell>
          <cell r="U1381">
            <v>16591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25209</v>
          </cell>
          <cell r="E1382">
            <v>28</v>
          </cell>
          <cell r="G1382">
            <v>3</v>
          </cell>
          <cell r="U1382">
            <v>137944816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25210</v>
          </cell>
          <cell r="E1383">
            <v>28</v>
          </cell>
          <cell r="G1383">
            <v>3</v>
          </cell>
          <cell r="U1383">
            <v>23328095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25210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25211</v>
          </cell>
          <cell r="E1385">
            <v>28</v>
          </cell>
          <cell r="G1385">
            <v>3</v>
          </cell>
          <cell r="U1385">
            <v>17131995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25211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25212</v>
          </cell>
          <cell r="E1387">
            <v>28</v>
          </cell>
          <cell r="G1387">
            <v>3</v>
          </cell>
          <cell r="U1387">
            <v>8538519</v>
          </cell>
          <cell r="V1387">
            <v>8538519</v>
          </cell>
          <cell r="W1387">
            <v>8538519</v>
          </cell>
          <cell r="X1387">
            <v>0</v>
          </cell>
          <cell r="Y1387">
            <v>0</v>
          </cell>
        </row>
        <row r="1388">
          <cell r="C1388">
            <v>25213</v>
          </cell>
          <cell r="E1388">
            <v>28</v>
          </cell>
          <cell r="G1388">
            <v>3</v>
          </cell>
          <cell r="U1388">
            <v>403509503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25214</v>
          </cell>
          <cell r="E1389">
            <v>25</v>
          </cell>
          <cell r="G1389">
            <v>1</v>
          </cell>
          <cell r="U1389">
            <v>7574256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25215</v>
          </cell>
          <cell r="E1390">
            <v>25</v>
          </cell>
          <cell r="G1390">
            <v>1</v>
          </cell>
          <cell r="U1390">
            <v>3448318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25220</v>
          </cell>
          <cell r="E1391">
            <v>28</v>
          </cell>
          <cell r="G1391">
            <v>3</v>
          </cell>
          <cell r="U1391">
            <v>62470890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25220</v>
          </cell>
          <cell r="E1392">
            <v>28</v>
          </cell>
          <cell r="G1392">
            <v>3</v>
          </cell>
          <cell r="U1392">
            <v>36170004</v>
          </cell>
          <cell r="V1392">
            <v>36170004</v>
          </cell>
          <cell r="W1392">
            <v>36170004</v>
          </cell>
          <cell r="X1392">
            <v>36170004</v>
          </cell>
          <cell r="Y1392">
            <v>36170004</v>
          </cell>
        </row>
        <row r="1393">
          <cell r="C1393">
            <v>25221</v>
          </cell>
          <cell r="E1393">
            <v>28</v>
          </cell>
          <cell r="G1393">
            <v>3</v>
          </cell>
          <cell r="U1393">
            <v>9181259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25221</v>
          </cell>
          <cell r="E1394">
            <v>28</v>
          </cell>
          <cell r="G1394">
            <v>3</v>
          </cell>
          <cell r="U1394">
            <v>15202838</v>
          </cell>
          <cell r="V1394">
            <v>15202838</v>
          </cell>
          <cell r="W1394">
            <v>15202838</v>
          </cell>
          <cell r="X1394">
            <v>15202838</v>
          </cell>
          <cell r="Y1394">
            <v>15202838</v>
          </cell>
        </row>
        <row r="1395">
          <cell r="C1395">
            <v>25231</v>
          </cell>
          <cell r="E1395">
            <v>26</v>
          </cell>
          <cell r="G1395">
            <v>3</v>
          </cell>
          <cell r="U1395">
            <v>65890249</v>
          </cell>
          <cell r="V1395">
            <v>65890249</v>
          </cell>
          <cell r="W1395">
            <v>65890249</v>
          </cell>
          <cell r="X1395">
            <v>65890249</v>
          </cell>
          <cell r="Y1395">
            <v>0</v>
          </cell>
        </row>
        <row r="1396">
          <cell r="C1396">
            <v>25232</v>
          </cell>
          <cell r="E1396">
            <v>26</v>
          </cell>
          <cell r="G1396">
            <v>3</v>
          </cell>
          <cell r="U1396">
            <v>31442986</v>
          </cell>
          <cell r="V1396">
            <v>31442986</v>
          </cell>
          <cell r="W1396">
            <v>31442986</v>
          </cell>
          <cell r="X1396">
            <v>31442986</v>
          </cell>
          <cell r="Y1396">
            <v>0</v>
          </cell>
        </row>
        <row r="1397">
          <cell r="C1397">
            <v>25241</v>
          </cell>
          <cell r="E1397">
            <v>25</v>
          </cell>
          <cell r="G1397">
            <v>3</v>
          </cell>
          <cell r="U1397">
            <v>621522513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</row>
        <row r="1398">
          <cell r="C1398">
            <v>25242</v>
          </cell>
          <cell r="E1398">
            <v>25</v>
          </cell>
          <cell r="G1398">
            <v>3</v>
          </cell>
          <cell r="U1398">
            <v>48492102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25243</v>
          </cell>
          <cell r="E1399">
            <v>36</v>
          </cell>
          <cell r="G1399">
            <v>3</v>
          </cell>
          <cell r="U1399">
            <v>247737188</v>
          </cell>
          <cell r="V1399">
            <v>247737188</v>
          </cell>
          <cell r="W1399">
            <v>247737188</v>
          </cell>
          <cell r="X1399">
            <v>247737188</v>
          </cell>
          <cell r="Y1399">
            <v>247737188</v>
          </cell>
        </row>
        <row r="1400">
          <cell r="C1400">
            <v>25244</v>
          </cell>
          <cell r="E1400">
            <v>29</v>
          </cell>
          <cell r="G1400">
            <v>3</v>
          </cell>
          <cell r="U1400">
            <v>65563065</v>
          </cell>
          <cell r="V1400">
            <v>6480000</v>
          </cell>
          <cell r="W1400">
            <v>6480000</v>
          </cell>
          <cell r="X1400">
            <v>6480000</v>
          </cell>
          <cell r="Y1400">
            <v>0</v>
          </cell>
        </row>
        <row r="1401">
          <cell r="C1401">
            <v>25301</v>
          </cell>
          <cell r="E1401">
            <v>24</v>
          </cell>
          <cell r="G1401">
            <v>3</v>
          </cell>
          <cell r="U1401">
            <v>250000000</v>
          </cell>
          <cell r="V1401">
            <v>209199612</v>
          </cell>
          <cell r="W1401">
            <v>209199612</v>
          </cell>
          <cell r="X1401">
            <v>208110984</v>
          </cell>
          <cell r="Y1401">
            <v>208110984</v>
          </cell>
        </row>
        <row r="1402">
          <cell r="C1402">
            <v>25301</v>
          </cell>
          <cell r="E1402">
            <v>24</v>
          </cell>
          <cell r="G1402">
            <v>3</v>
          </cell>
          <cell r="U1402">
            <v>604595561</v>
          </cell>
          <cell r="V1402">
            <v>499099332.23000002</v>
          </cell>
          <cell r="W1402">
            <v>499099332.23000002</v>
          </cell>
          <cell r="X1402">
            <v>457871230.23000002</v>
          </cell>
          <cell r="Y1402">
            <v>38662258.659999996</v>
          </cell>
        </row>
        <row r="1403">
          <cell r="C1403">
            <v>25301</v>
          </cell>
          <cell r="E1403">
            <v>24</v>
          </cell>
          <cell r="G1403">
            <v>3</v>
          </cell>
          <cell r="U1403">
            <v>440000000</v>
          </cell>
          <cell r="V1403">
            <v>429845200</v>
          </cell>
          <cell r="W1403">
            <v>429845200</v>
          </cell>
          <cell r="X1403">
            <v>29845200</v>
          </cell>
          <cell r="Y1403">
            <v>0</v>
          </cell>
        </row>
        <row r="1404">
          <cell r="C1404">
            <v>25301</v>
          </cell>
          <cell r="E1404">
            <v>24</v>
          </cell>
          <cell r="G1404">
            <v>3</v>
          </cell>
          <cell r="U1404">
            <v>29536951</v>
          </cell>
          <cell r="V1404">
            <v>29536951</v>
          </cell>
          <cell r="W1404">
            <v>29536951</v>
          </cell>
          <cell r="X1404">
            <v>29536951</v>
          </cell>
          <cell r="Y1404">
            <v>0</v>
          </cell>
        </row>
        <row r="1405">
          <cell r="C1405">
            <v>25301</v>
          </cell>
          <cell r="E1405">
            <v>24</v>
          </cell>
          <cell r="G1405">
            <v>3</v>
          </cell>
          <cell r="U1405">
            <v>30823692</v>
          </cell>
          <cell r="V1405">
            <v>23738874</v>
          </cell>
          <cell r="W1405">
            <v>23738874</v>
          </cell>
          <cell r="X1405">
            <v>23738874</v>
          </cell>
          <cell r="Y1405">
            <v>19573079</v>
          </cell>
        </row>
        <row r="1406">
          <cell r="C1406">
            <v>25301</v>
          </cell>
          <cell r="E1406">
            <v>24</v>
          </cell>
          <cell r="G1406">
            <v>3</v>
          </cell>
          <cell r="U1406">
            <v>74784500</v>
          </cell>
          <cell r="V1406">
            <v>74421500</v>
          </cell>
          <cell r="W1406">
            <v>74421500</v>
          </cell>
          <cell r="X1406">
            <v>74421500</v>
          </cell>
          <cell r="Y1406">
            <v>39784500</v>
          </cell>
        </row>
        <row r="1407">
          <cell r="C1407">
            <v>25301</v>
          </cell>
          <cell r="E1407">
            <v>24</v>
          </cell>
          <cell r="G1407">
            <v>3</v>
          </cell>
          <cell r="U1407">
            <v>180000000</v>
          </cell>
          <cell r="V1407">
            <v>180000000</v>
          </cell>
          <cell r="W1407">
            <v>180000000</v>
          </cell>
          <cell r="X1407">
            <v>19336360</v>
          </cell>
          <cell r="Y1407">
            <v>0</v>
          </cell>
        </row>
        <row r="1408">
          <cell r="C1408">
            <v>25301</v>
          </cell>
          <cell r="E1408">
            <v>24</v>
          </cell>
          <cell r="G1408">
            <v>3</v>
          </cell>
          <cell r="U1408">
            <v>60000000</v>
          </cell>
          <cell r="V1408">
            <v>58876440</v>
          </cell>
          <cell r="W1408">
            <v>58876440</v>
          </cell>
          <cell r="X1408">
            <v>58876440</v>
          </cell>
          <cell r="Y1408">
            <v>0</v>
          </cell>
        </row>
        <row r="1409">
          <cell r="C1409">
            <v>25301</v>
          </cell>
          <cell r="E1409">
            <v>24</v>
          </cell>
          <cell r="G1409">
            <v>3</v>
          </cell>
          <cell r="U1409">
            <v>25000000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25301</v>
          </cell>
          <cell r="E1410">
            <v>24</v>
          </cell>
          <cell r="G1410">
            <v>3</v>
          </cell>
          <cell r="U1410">
            <v>670481710</v>
          </cell>
          <cell r="V1410">
            <v>670422519.51999998</v>
          </cell>
          <cell r="W1410">
            <v>670422519.51999998</v>
          </cell>
          <cell r="X1410">
            <v>670422519.51999998</v>
          </cell>
          <cell r="Y1410">
            <v>0</v>
          </cell>
        </row>
        <row r="1411">
          <cell r="C1411">
            <v>25301</v>
          </cell>
          <cell r="E1411">
            <v>24</v>
          </cell>
          <cell r="G1411">
            <v>3</v>
          </cell>
          <cell r="U1411">
            <v>14953058</v>
          </cell>
          <cell r="V1411">
            <v>14953058</v>
          </cell>
          <cell r="W1411">
            <v>14953058</v>
          </cell>
          <cell r="X1411">
            <v>14953058</v>
          </cell>
          <cell r="Y1411">
            <v>14953058</v>
          </cell>
        </row>
        <row r="1412">
          <cell r="C1412">
            <v>25301</v>
          </cell>
          <cell r="E1412">
            <v>25</v>
          </cell>
          <cell r="G1412">
            <v>1</v>
          </cell>
          <cell r="U1412">
            <v>156383990</v>
          </cell>
          <cell r="V1412">
            <v>156383990</v>
          </cell>
          <cell r="W1412">
            <v>156383990</v>
          </cell>
          <cell r="X1412">
            <v>156383990</v>
          </cell>
          <cell r="Y1412">
            <v>156383990</v>
          </cell>
        </row>
        <row r="1413">
          <cell r="C1413">
            <v>25301</v>
          </cell>
          <cell r="E1413">
            <v>25</v>
          </cell>
          <cell r="G1413">
            <v>1</v>
          </cell>
          <cell r="U1413">
            <v>137901857</v>
          </cell>
          <cell r="V1413">
            <v>137901857</v>
          </cell>
          <cell r="W1413">
            <v>137901857</v>
          </cell>
          <cell r="X1413">
            <v>137901857</v>
          </cell>
          <cell r="Y1413">
            <v>137901857</v>
          </cell>
        </row>
        <row r="1414">
          <cell r="C1414">
            <v>25302</v>
          </cell>
          <cell r="E1414">
            <v>28</v>
          </cell>
          <cell r="G1414">
            <v>3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C1415">
            <v>25302</v>
          </cell>
          <cell r="E1415">
            <v>28</v>
          </cell>
          <cell r="G1415">
            <v>3</v>
          </cell>
          <cell r="U1415">
            <v>442955364</v>
          </cell>
          <cell r="V1415">
            <v>104428154.29000001</v>
          </cell>
          <cell r="W1415">
            <v>104428154.29000001</v>
          </cell>
          <cell r="X1415">
            <v>104428154.29000001</v>
          </cell>
          <cell r="Y1415">
            <v>104428154.29000001</v>
          </cell>
        </row>
        <row r="1416">
          <cell r="C1416">
            <v>25302</v>
          </cell>
          <cell r="E1416">
            <v>28</v>
          </cell>
          <cell r="G1416">
            <v>3</v>
          </cell>
          <cell r="U1416">
            <v>47049030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25302</v>
          </cell>
          <cell r="E1417">
            <v>28</v>
          </cell>
          <cell r="G1417">
            <v>3</v>
          </cell>
          <cell r="U1417">
            <v>801445017</v>
          </cell>
          <cell r="V1417">
            <v>801445017</v>
          </cell>
          <cell r="W1417">
            <v>801445017</v>
          </cell>
          <cell r="X1417">
            <v>801445017</v>
          </cell>
          <cell r="Y1417">
            <v>801445017</v>
          </cell>
        </row>
        <row r="1418">
          <cell r="C1418">
            <v>25302</v>
          </cell>
          <cell r="E1418">
            <v>28</v>
          </cell>
          <cell r="G1418">
            <v>3</v>
          </cell>
          <cell r="U1418">
            <v>272284017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25305</v>
          </cell>
          <cell r="E1419">
            <v>36</v>
          </cell>
          <cell r="G1419">
            <v>3</v>
          </cell>
          <cell r="U1419">
            <v>99611320</v>
          </cell>
          <cell r="V1419">
            <v>99611320</v>
          </cell>
          <cell r="W1419">
            <v>99611320</v>
          </cell>
          <cell r="X1419">
            <v>99611320</v>
          </cell>
          <cell r="Y1419">
            <v>99611320</v>
          </cell>
        </row>
        <row r="1420">
          <cell r="C1420">
            <v>25309</v>
          </cell>
          <cell r="E1420">
            <v>33</v>
          </cell>
          <cell r="G1420">
            <v>3</v>
          </cell>
          <cell r="U1420">
            <v>40000000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C1421">
            <v>25309</v>
          </cell>
          <cell r="E1421">
            <v>33</v>
          </cell>
          <cell r="G1421">
            <v>3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25309</v>
          </cell>
          <cell r="E1422">
            <v>33</v>
          </cell>
          <cell r="G1422">
            <v>3</v>
          </cell>
          <cell r="U1422">
            <v>21000000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25309</v>
          </cell>
          <cell r="E1423">
            <v>33</v>
          </cell>
          <cell r="G1423">
            <v>3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25309</v>
          </cell>
          <cell r="E1424">
            <v>33</v>
          </cell>
          <cell r="G1424">
            <v>3</v>
          </cell>
          <cell r="U1424">
            <v>97297000</v>
          </cell>
          <cell r="V1424">
            <v>54222499.899999999</v>
          </cell>
          <cell r="W1424">
            <v>54222499.899999999</v>
          </cell>
          <cell r="X1424">
            <v>54222499.899999999</v>
          </cell>
          <cell r="Y1424">
            <v>7950900</v>
          </cell>
        </row>
        <row r="1425">
          <cell r="C1425">
            <v>25309</v>
          </cell>
          <cell r="E1425">
            <v>33</v>
          </cell>
          <cell r="G1425">
            <v>3</v>
          </cell>
          <cell r="U1425">
            <v>398372537</v>
          </cell>
          <cell r="V1425">
            <v>368793900</v>
          </cell>
          <cell r="W1425">
            <v>368793900</v>
          </cell>
          <cell r="X1425">
            <v>3951000</v>
          </cell>
          <cell r="Y1425">
            <v>0</v>
          </cell>
        </row>
        <row r="1426">
          <cell r="C1426">
            <v>25309</v>
          </cell>
          <cell r="E1426">
            <v>33</v>
          </cell>
          <cell r="G1426">
            <v>3</v>
          </cell>
          <cell r="U1426">
            <v>42160000</v>
          </cell>
          <cell r="V1426">
            <v>42160000</v>
          </cell>
          <cell r="W1426">
            <v>42160000</v>
          </cell>
          <cell r="X1426">
            <v>0</v>
          </cell>
          <cell r="Y1426">
            <v>0</v>
          </cell>
        </row>
        <row r="1427">
          <cell r="C1427">
            <v>25309</v>
          </cell>
          <cell r="E1427">
            <v>33</v>
          </cell>
          <cell r="G1427">
            <v>3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25310</v>
          </cell>
          <cell r="E1428">
            <v>26</v>
          </cell>
          <cell r="G1428">
            <v>3</v>
          </cell>
          <cell r="U1428">
            <v>787026730</v>
          </cell>
          <cell r="V1428">
            <v>769418001</v>
          </cell>
          <cell r="W1428">
            <v>769418001</v>
          </cell>
          <cell r="X1428">
            <v>0</v>
          </cell>
          <cell r="Y1428">
            <v>0</v>
          </cell>
        </row>
        <row r="1429">
          <cell r="C1429">
            <v>25311</v>
          </cell>
          <cell r="E1429">
            <v>29</v>
          </cell>
          <cell r="G1429">
            <v>3</v>
          </cell>
          <cell r="U1429">
            <v>198027248</v>
          </cell>
          <cell r="V1429">
            <v>198027248</v>
          </cell>
          <cell r="W1429">
            <v>198027248</v>
          </cell>
          <cell r="X1429">
            <v>198027248</v>
          </cell>
          <cell r="Y1429">
            <v>198027248</v>
          </cell>
        </row>
        <row r="1430">
          <cell r="C1430">
            <v>25312</v>
          </cell>
          <cell r="E1430">
            <v>33</v>
          </cell>
          <cell r="G1430">
            <v>3</v>
          </cell>
          <cell r="U1430">
            <v>148633517</v>
          </cell>
          <cell r="V1430">
            <v>96250000</v>
          </cell>
          <cell r="W1430">
            <v>96250000</v>
          </cell>
          <cell r="X1430">
            <v>96250000</v>
          </cell>
          <cell r="Y1430">
            <v>0</v>
          </cell>
        </row>
        <row r="1431">
          <cell r="C1431">
            <v>25312</v>
          </cell>
          <cell r="E1431">
            <v>33</v>
          </cell>
          <cell r="G1431">
            <v>3</v>
          </cell>
          <cell r="U1431">
            <v>184000000</v>
          </cell>
          <cell r="V1431">
            <v>152416503</v>
          </cell>
          <cell r="W1431">
            <v>152416503</v>
          </cell>
          <cell r="X1431">
            <v>152416503</v>
          </cell>
          <cell r="Y1431">
            <v>0</v>
          </cell>
        </row>
        <row r="1432">
          <cell r="C1432">
            <v>25313</v>
          </cell>
          <cell r="E1432">
            <v>33</v>
          </cell>
          <cell r="G1432">
            <v>3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C1433">
            <v>25313</v>
          </cell>
          <cell r="E1433">
            <v>33</v>
          </cell>
          <cell r="G1433">
            <v>3</v>
          </cell>
          <cell r="U1433">
            <v>2502922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C1434">
            <v>25330</v>
          </cell>
          <cell r="E1434">
            <v>23</v>
          </cell>
          <cell r="G1434">
            <v>3</v>
          </cell>
          <cell r="U1434">
            <v>18036588</v>
          </cell>
          <cell r="V1434">
            <v>12260000</v>
          </cell>
          <cell r="W1434">
            <v>12260000</v>
          </cell>
          <cell r="X1434">
            <v>12260000</v>
          </cell>
          <cell r="Y1434">
            <v>4100000</v>
          </cell>
        </row>
        <row r="1435">
          <cell r="C1435">
            <v>25331</v>
          </cell>
          <cell r="E1435">
            <v>14</v>
          </cell>
          <cell r="G1435">
            <v>3</v>
          </cell>
          <cell r="U1435">
            <v>148477785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C1436">
            <v>25332</v>
          </cell>
          <cell r="E1436">
            <v>23</v>
          </cell>
          <cell r="G1436">
            <v>3</v>
          </cell>
          <cell r="U1436">
            <v>41632029</v>
          </cell>
          <cell r="V1436">
            <v>33512049</v>
          </cell>
          <cell r="W1436">
            <v>33512049</v>
          </cell>
          <cell r="X1436">
            <v>33512049</v>
          </cell>
          <cell r="Y1436">
            <v>0</v>
          </cell>
        </row>
        <row r="1437">
          <cell r="C1437">
            <v>25332</v>
          </cell>
          <cell r="E1437">
            <v>23</v>
          </cell>
          <cell r="G1437">
            <v>3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C1438">
            <v>25333</v>
          </cell>
          <cell r="E1438">
            <v>14</v>
          </cell>
          <cell r="G1438">
            <v>3</v>
          </cell>
          <cell r="U1438">
            <v>250289240</v>
          </cell>
          <cell r="V1438">
            <v>245289240</v>
          </cell>
          <cell r="W1438">
            <v>245289240</v>
          </cell>
          <cell r="X1438">
            <v>245289240</v>
          </cell>
          <cell r="Y1438">
            <v>245289240</v>
          </cell>
        </row>
        <row r="1439">
          <cell r="C1439">
            <v>25334</v>
          </cell>
          <cell r="E1439">
            <v>14</v>
          </cell>
          <cell r="G1439">
            <v>3</v>
          </cell>
          <cell r="U1439">
            <v>207750306</v>
          </cell>
          <cell r="V1439">
            <v>198407443</v>
          </cell>
          <cell r="W1439">
            <v>198407443</v>
          </cell>
          <cell r="X1439">
            <v>198407443</v>
          </cell>
          <cell r="Y1439">
            <v>198407443</v>
          </cell>
        </row>
        <row r="1440">
          <cell r="C1440">
            <v>25335</v>
          </cell>
          <cell r="E1440">
            <v>23</v>
          </cell>
          <cell r="G1440">
            <v>3</v>
          </cell>
          <cell r="U1440">
            <v>397298239</v>
          </cell>
          <cell r="V1440">
            <v>397298239</v>
          </cell>
          <cell r="W1440">
            <v>397298239</v>
          </cell>
          <cell r="X1440">
            <v>397298239</v>
          </cell>
          <cell r="Y1440">
            <v>335305999</v>
          </cell>
        </row>
        <row r="1441">
          <cell r="C1441">
            <v>25335</v>
          </cell>
          <cell r="E1441">
            <v>23</v>
          </cell>
          <cell r="G1441">
            <v>3</v>
          </cell>
          <cell r="U1441">
            <v>139258628</v>
          </cell>
          <cell r="V1441">
            <v>126893374</v>
          </cell>
          <cell r="W1441">
            <v>126893374</v>
          </cell>
          <cell r="X1441">
            <v>126893374</v>
          </cell>
          <cell r="Y1441">
            <v>44234102</v>
          </cell>
        </row>
        <row r="1442">
          <cell r="C1442">
            <v>25335</v>
          </cell>
          <cell r="E1442">
            <v>23</v>
          </cell>
          <cell r="G1442">
            <v>3</v>
          </cell>
          <cell r="U1442">
            <v>10341400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25335</v>
          </cell>
          <cell r="E1443">
            <v>23</v>
          </cell>
          <cell r="G1443">
            <v>3</v>
          </cell>
          <cell r="U1443">
            <v>28706000</v>
          </cell>
          <cell r="V1443">
            <v>22324742</v>
          </cell>
          <cell r="W1443">
            <v>22324742</v>
          </cell>
          <cell r="X1443">
            <v>22324742</v>
          </cell>
          <cell r="Y1443">
            <v>517892</v>
          </cell>
        </row>
        <row r="1444">
          <cell r="C1444">
            <v>25335</v>
          </cell>
          <cell r="E1444">
            <v>23</v>
          </cell>
          <cell r="G1444">
            <v>3</v>
          </cell>
          <cell r="U1444">
            <v>20000000</v>
          </cell>
          <cell r="V1444">
            <v>14434740</v>
          </cell>
          <cell r="W1444">
            <v>14434740</v>
          </cell>
          <cell r="X1444">
            <v>14434740</v>
          </cell>
          <cell r="Y1444">
            <v>0</v>
          </cell>
        </row>
        <row r="1445">
          <cell r="C1445">
            <v>25336</v>
          </cell>
          <cell r="E1445">
            <v>14</v>
          </cell>
          <cell r="G1445">
            <v>3</v>
          </cell>
          <cell r="U1445">
            <v>13638375</v>
          </cell>
          <cell r="V1445">
            <v>13489209</v>
          </cell>
          <cell r="W1445">
            <v>13489209</v>
          </cell>
          <cell r="X1445">
            <v>13489209</v>
          </cell>
          <cell r="Y1445">
            <v>0</v>
          </cell>
        </row>
        <row r="1446">
          <cell r="C1446">
            <v>25338</v>
          </cell>
          <cell r="E1446">
            <v>23</v>
          </cell>
          <cell r="G1446">
            <v>3</v>
          </cell>
          <cell r="U1446">
            <v>617679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C1447">
            <v>25339</v>
          </cell>
          <cell r="E1447">
            <v>28</v>
          </cell>
          <cell r="G1447">
            <v>3</v>
          </cell>
          <cell r="U1447">
            <v>1220353192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C1448">
            <v>25339</v>
          </cell>
          <cell r="E1448">
            <v>28</v>
          </cell>
          <cell r="G1448">
            <v>3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25339</v>
          </cell>
          <cell r="E1449">
            <v>28</v>
          </cell>
          <cell r="G1449">
            <v>3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C1450">
            <v>25339</v>
          </cell>
          <cell r="E1450">
            <v>28</v>
          </cell>
          <cell r="G1450">
            <v>3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C1451">
            <v>25339</v>
          </cell>
          <cell r="E1451">
            <v>28</v>
          </cell>
          <cell r="G1451">
            <v>3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2">
          <cell r="C1452">
            <v>25339</v>
          </cell>
          <cell r="E1452">
            <v>28</v>
          </cell>
          <cell r="G1452">
            <v>3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25339</v>
          </cell>
          <cell r="E1453">
            <v>28</v>
          </cell>
          <cell r="G1453">
            <v>3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</row>
        <row r="1454">
          <cell r="C1454">
            <v>25339</v>
          </cell>
          <cell r="E1454">
            <v>28</v>
          </cell>
          <cell r="G1454">
            <v>3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</row>
        <row r="1455">
          <cell r="C1455">
            <v>25339</v>
          </cell>
          <cell r="E1455">
            <v>28</v>
          </cell>
          <cell r="G1455">
            <v>3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</row>
        <row r="1456">
          <cell r="C1456">
            <v>25339</v>
          </cell>
          <cell r="E1456">
            <v>28</v>
          </cell>
          <cell r="G1456">
            <v>3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25339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25339</v>
          </cell>
          <cell r="E1458">
            <v>28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25339</v>
          </cell>
          <cell r="E1459">
            <v>28</v>
          </cell>
          <cell r="G1459">
            <v>3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</row>
        <row r="1460">
          <cell r="C1460">
            <v>25339</v>
          </cell>
          <cell r="E1460">
            <v>28</v>
          </cell>
          <cell r="G1460">
            <v>3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25339</v>
          </cell>
          <cell r="E1461">
            <v>28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25339</v>
          </cell>
          <cell r="E1462">
            <v>28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25339</v>
          </cell>
          <cell r="E1463">
            <v>28</v>
          </cell>
          <cell r="G1463">
            <v>3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25339</v>
          </cell>
          <cell r="E1464">
            <v>28</v>
          </cell>
          <cell r="G1464">
            <v>3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25339</v>
          </cell>
          <cell r="E1465">
            <v>28</v>
          </cell>
          <cell r="G1465">
            <v>3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25339</v>
          </cell>
          <cell r="E1466">
            <v>28</v>
          </cell>
          <cell r="G1466">
            <v>3</v>
          </cell>
          <cell r="U1466">
            <v>199096364</v>
          </cell>
          <cell r="V1466">
            <v>143529998</v>
          </cell>
          <cell r="W1466">
            <v>143529998</v>
          </cell>
          <cell r="X1466">
            <v>143529998</v>
          </cell>
          <cell r="Y1466">
            <v>124929998</v>
          </cell>
        </row>
        <row r="1467">
          <cell r="C1467">
            <v>25340</v>
          </cell>
          <cell r="E1467">
            <v>24</v>
          </cell>
          <cell r="G1467">
            <v>3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</row>
        <row r="1468">
          <cell r="C1468">
            <v>25340</v>
          </cell>
          <cell r="E1468">
            <v>24</v>
          </cell>
          <cell r="G1468">
            <v>3</v>
          </cell>
          <cell r="U1468">
            <v>22579282</v>
          </cell>
          <cell r="V1468">
            <v>15707282</v>
          </cell>
          <cell r="W1468">
            <v>15707282</v>
          </cell>
          <cell r="X1468">
            <v>15707282</v>
          </cell>
          <cell r="Y1468">
            <v>15707282</v>
          </cell>
        </row>
        <row r="1469">
          <cell r="C1469">
            <v>25340</v>
          </cell>
          <cell r="E1469">
            <v>24</v>
          </cell>
          <cell r="G1469">
            <v>3</v>
          </cell>
          <cell r="U1469">
            <v>55000000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25341</v>
          </cell>
          <cell r="E1470">
            <v>25</v>
          </cell>
          <cell r="G1470">
            <v>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C1471">
            <v>25341</v>
          </cell>
          <cell r="E1471">
            <v>40</v>
          </cell>
          <cell r="G1471">
            <v>3</v>
          </cell>
          <cell r="U1471">
            <v>227922734</v>
          </cell>
          <cell r="V1471">
            <v>227922734</v>
          </cell>
          <cell r="W1471">
            <v>227922734</v>
          </cell>
          <cell r="X1471">
            <v>227922734</v>
          </cell>
          <cell r="Y1471">
            <v>72587602</v>
          </cell>
        </row>
        <row r="1472">
          <cell r="C1472">
            <v>25342</v>
          </cell>
          <cell r="E1472">
            <v>26</v>
          </cell>
          <cell r="G1472">
            <v>3</v>
          </cell>
          <cell r="U1472">
            <v>97519193</v>
          </cell>
          <cell r="V1472">
            <v>97519193</v>
          </cell>
          <cell r="W1472">
            <v>97519193</v>
          </cell>
          <cell r="X1472">
            <v>97519193</v>
          </cell>
          <cell r="Y1472">
            <v>0</v>
          </cell>
        </row>
        <row r="1473">
          <cell r="C1473">
            <v>25343</v>
          </cell>
          <cell r="E1473">
            <v>26</v>
          </cell>
          <cell r="G1473">
            <v>3</v>
          </cell>
          <cell r="U1473">
            <v>1219540</v>
          </cell>
          <cell r="V1473">
            <v>1219540</v>
          </cell>
          <cell r="W1473">
            <v>1219540</v>
          </cell>
          <cell r="X1473">
            <v>1219540</v>
          </cell>
          <cell r="Y1473">
            <v>0</v>
          </cell>
        </row>
        <row r="1474">
          <cell r="C1474">
            <v>25344</v>
          </cell>
          <cell r="E1474">
            <v>26</v>
          </cell>
          <cell r="G1474">
            <v>3</v>
          </cell>
          <cell r="U1474">
            <v>51669925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25345</v>
          </cell>
          <cell r="E1475">
            <v>26</v>
          </cell>
          <cell r="G1475">
            <v>3</v>
          </cell>
          <cell r="U1475">
            <v>45834316</v>
          </cell>
          <cell r="V1475">
            <v>45834316</v>
          </cell>
          <cell r="W1475">
            <v>45834316</v>
          </cell>
          <cell r="X1475">
            <v>45834316</v>
          </cell>
          <cell r="Y1475">
            <v>0</v>
          </cell>
        </row>
        <row r="1476">
          <cell r="C1476">
            <v>25346</v>
          </cell>
          <cell r="E1476">
            <v>27</v>
          </cell>
          <cell r="G1476">
            <v>3</v>
          </cell>
          <cell r="U1476">
            <v>1308500</v>
          </cell>
          <cell r="V1476">
            <v>1308500</v>
          </cell>
          <cell r="W1476">
            <v>1308500</v>
          </cell>
          <cell r="X1476">
            <v>1308500</v>
          </cell>
          <cell r="Y1476">
            <v>1308500</v>
          </cell>
        </row>
        <row r="1477">
          <cell r="C1477">
            <v>25347</v>
          </cell>
          <cell r="E1477">
            <v>29</v>
          </cell>
          <cell r="G1477">
            <v>3</v>
          </cell>
          <cell r="U1477">
            <v>20159214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25348</v>
          </cell>
          <cell r="E1478">
            <v>29</v>
          </cell>
          <cell r="G1478">
            <v>3</v>
          </cell>
          <cell r="U1478">
            <v>692231</v>
          </cell>
          <cell r="V1478">
            <v>692231</v>
          </cell>
          <cell r="W1478">
            <v>692231</v>
          </cell>
          <cell r="X1478">
            <v>692231</v>
          </cell>
          <cell r="Y1478">
            <v>0</v>
          </cell>
        </row>
        <row r="1479">
          <cell r="C1479">
            <v>25349</v>
          </cell>
          <cell r="E1479">
            <v>29</v>
          </cell>
          <cell r="G1479">
            <v>3</v>
          </cell>
          <cell r="U1479">
            <v>468180</v>
          </cell>
          <cell r="V1479">
            <v>468180</v>
          </cell>
          <cell r="W1479">
            <v>468180</v>
          </cell>
          <cell r="X1479">
            <v>468180</v>
          </cell>
          <cell r="Y1479">
            <v>468180</v>
          </cell>
        </row>
        <row r="1480">
          <cell r="C1480">
            <v>25350</v>
          </cell>
          <cell r="E1480">
            <v>29</v>
          </cell>
          <cell r="G1480">
            <v>3</v>
          </cell>
          <cell r="U1480">
            <v>12921753</v>
          </cell>
          <cell r="V1480">
            <v>12921753</v>
          </cell>
          <cell r="W1480">
            <v>12921753</v>
          </cell>
          <cell r="X1480">
            <v>12921753</v>
          </cell>
          <cell r="Y1480">
            <v>12921753</v>
          </cell>
        </row>
        <row r="1481">
          <cell r="C1481">
            <v>25351</v>
          </cell>
          <cell r="E1481">
            <v>21</v>
          </cell>
          <cell r="G1481">
            <v>3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25351</v>
          </cell>
          <cell r="E1482">
            <v>21</v>
          </cell>
          <cell r="G1482">
            <v>3</v>
          </cell>
          <cell r="U1482">
            <v>12000000</v>
          </cell>
          <cell r="V1482">
            <v>5566271.3200000003</v>
          </cell>
          <cell r="W1482">
            <v>5566271.3200000003</v>
          </cell>
          <cell r="X1482">
            <v>5566271.3200000003</v>
          </cell>
          <cell r="Y1482">
            <v>5566271.3200000003</v>
          </cell>
        </row>
        <row r="1483">
          <cell r="C1483">
            <v>25351</v>
          </cell>
          <cell r="E1483">
            <v>21</v>
          </cell>
          <cell r="G1483">
            <v>3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C1484">
            <v>25351</v>
          </cell>
          <cell r="E1484">
            <v>21</v>
          </cell>
          <cell r="G1484">
            <v>3</v>
          </cell>
          <cell r="U1484">
            <v>57142807</v>
          </cell>
          <cell r="V1484">
            <v>44212908.539999999</v>
          </cell>
          <cell r="W1484">
            <v>44212908.539999999</v>
          </cell>
          <cell r="X1484">
            <v>44212908.539999999</v>
          </cell>
          <cell r="Y1484">
            <v>43953708.539999999</v>
          </cell>
        </row>
        <row r="1485">
          <cell r="C1485">
            <v>25352</v>
          </cell>
          <cell r="E1485">
            <v>22</v>
          </cell>
          <cell r="G1485">
            <v>3</v>
          </cell>
          <cell r="U1485">
            <v>383727</v>
          </cell>
          <cell r="V1485">
            <v>383727</v>
          </cell>
          <cell r="W1485">
            <v>383727</v>
          </cell>
          <cell r="X1485">
            <v>383727</v>
          </cell>
          <cell r="Y1485">
            <v>383727</v>
          </cell>
        </row>
        <row r="1486">
          <cell r="C1486">
            <v>25352</v>
          </cell>
          <cell r="E1486">
            <v>22</v>
          </cell>
          <cell r="G1486">
            <v>3</v>
          </cell>
          <cell r="U1486">
            <v>30967429</v>
          </cell>
          <cell r="V1486">
            <v>30967429</v>
          </cell>
          <cell r="W1486">
            <v>30967429</v>
          </cell>
          <cell r="X1486">
            <v>30967429</v>
          </cell>
          <cell r="Y1486">
            <v>30967429</v>
          </cell>
        </row>
        <row r="1487">
          <cell r="C1487">
            <v>25353</v>
          </cell>
          <cell r="E1487">
            <v>21</v>
          </cell>
          <cell r="G1487">
            <v>3</v>
          </cell>
          <cell r="U1487">
            <v>17543679</v>
          </cell>
          <cell r="V1487">
            <v>17541430.32</v>
          </cell>
          <cell r="W1487">
            <v>17541430.32</v>
          </cell>
          <cell r="X1487">
            <v>17541430.32</v>
          </cell>
          <cell r="Y1487">
            <v>17541430.32</v>
          </cell>
        </row>
        <row r="1488">
          <cell r="C1488">
            <v>25354</v>
          </cell>
          <cell r="E1488">
            <v>24</v>
          </cell>
          <cell r="G1488">
            <v>3</v>
          </cell>
          <cell r="U1488">
            <v>66350000</v>
          </cell>
          <cell r="V1488">
            <v>14996900</v>
          </cell>
          <cell r="W1488">
            <v>14996900</v>
          </cell>
          <cell r="X1488">
            <v>14996900</v>
          </cell>
          <cell r="Y1488">
            <v>14996900</v>
          </cell>
        </row>
        <row r="1489">
          <cell r="C1489">
            <v>25354</v>
          </cell>
          <cell r="E1489">
            <v>24</v>
          </cell>
          <cell r="G1489">
            <v>3</v>
          </cell>
          <cell r="U1489">
            <v>35657077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C1490">
            <v>25354</v>
          </cell>
          <cell r="E1490">
            <v>24</v>
          </cell>
          <cell r="G1490">
            <v>3</v>
          </cell>
          <cell r="U1490">
            <v>5000000</v>
          </cell>
          <cell r="V1490">
            <v>4051600</v>
          </cell>
          <cell r="W1490">
            <v>4051600</v>
          </cell>
          <cell r="X1490">
            <v>4051600</v>
          </cell>
          <cell r="Y1490">
            <v>4051600</v>
          </cell>
        </row>
        <row r="1491">
          <cell r="C1491">
            <v>25355</v>
          </cell>
          <cell r="E1491">
            <v>24</v>
          </cell>
          <cell r="G1491">
            <v>3</v>
          </cell>
          <cell r="U1491">
            <v>64100069</v>
          </cell>
          <cell r="V1491">
            <v>52004635.219999999</v>
          </cell>
          <cell r="W1491">
            <v>52004635.219999999</v>
          </cell>
          <cell r="X1491">
            <v>52004635.219999999</v>
          </cell>
          <cell r="Y1491">
            <v>52004635.219999999</v>
          </cell>
        </row>
        <row r="1492">
          <cell r="C1492">
            <v>25355</v>
          </cell>
          <cell r="E1492">
            <v>24</v>
          </cell>
          <cell r="G1492">
            <v>3</v>
          </cell>
          <cell r="U1492">
            <v>110000000</v>
          </cell>
          <cell r="V1492">
            <v>91918000</v>
          </cell>
          <cell r="W1492">
            <v>91918000</v>
          </cell>
          <cell r="X1492">
            <v>91918000</v>
          </cell>
          <cell r="Y1492">
            <v>91918000</v>
          </cell>
        </row>
        <row r="1493">
          <cell r="C1493">
            <v>25356</v>
          </cell>
          <cell r="E1493">
            <v>24</v>
          </cell>
          <cell r="G1493">
            <v>3</v>
          </cell>
          <cell r="U1493">
            <v>351504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C1494">
            <v>25356</v>
          </cell>
          <cell r="E1494">
            <v>24</v>
          </cell>
          <cell r="G1494">
            <v>3</v>
          </cell>
          <cell r="U1494">
            <v>820177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C1495">
            <v>25356</v>
          </cell>
          <cell r="E1495">
            <v>24</v>
          </cell>
          <cell r="G1495">
            <v>3</v>
          </cell>
          <cell r="U1495">
            <v>315390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C1496">
            <v>25357</v>
          </cell>
          <cell r="E1496">
            <v>14</v>
          </cell>
          <cell r="G1496">
            <v>3</v>
          </cell>
          <cell r="U1496">
            <v>69291690</v>
          </cell>
          <cell r="V1496">
            <v>69291690</v>
          </cell>
          <cell r="W1496">
            <v>69291690</v>
          </cell>
          <cell r="X1496">
            <v>69291690</v>
          </cell>
          <cell r="Y1496">
            <v>69291690</v>
          </cell>
        </row>
        <row r="1497">
          <cell r="C1497">
            <v>25357</v>
          </cell>
          <cell r="E1497">
            <v>14</v>
          </cell>
          <cell r="G1497">
            <v>3</v>
          </cell>
          <cell r="U1497">
            <v>148339874</v>
          </cell>
          <cell r="V1497">
            <v>148339874</v>
          </cell>
          <cell r="W1497">
            <v>148339874</v>
          </cell>
          <cell r="X1497">
            <v>148339874</v>
          </cell>
          <cell r="Y1497">
            <v>148339874</v>
          </cell>
        </row>
        <row r="1498">
          <cell r="C1498">
            <v>25358</v>
          </cell>
          <cell r="E1498">
            <v>22</v>
          </cell>
          <cell r="G1498">
            <v>3</v>
          </cell>
          <cell r="U1498">
            <v>1500000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C1499">
            <v>25358</v>
          </cell>
          <cell r="E1499">
            <v>22</v>
          </cell>
          <cell r="G1499">
            <v>3</v>
          </cell>
          <cell r="U1499">
            <v>10000000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25358</v>
          </cell>
          <cell r="E1500">
            <v>22</v>
          </cell>
          <cell r="G1500">
            <v>3</v>
          </cell>
          <cell r="U1500">
            <v>22052858</v>
          </cell>
          <cell r="V1500">
            <v>12995100</v>
          </cell>
          <cell r="W1500">
            <v>12995100</v>
          </cell>
          <cell r="X1500">
            <v>12995100</v>
          </cell>
          <cell r="Y1500">
            <v>12995100</v>
          </cell>
        </row>
        <row r="1501">
          <cell r="C1501">
            <v>25359</v>
          </cell>
          <cell r="E1501">
            <v>22</v>
          </cell>
          <cell r="G1501">
            <v>3</v>
          </cell>
          <cell r="U1501">
            <v>27468751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25360</v>
          </cell>
          <cell r="E1502">
            <v>14</v>
          </cell>
          <cell r="G1502">
            <v>3</v>
          </cell>
          <cell r="U1502">
            <v>769222</v>
          </cell>
          <cell r="V1502">
            <v>769222</v>
          </cell>
          <cell r="W1502">
            <v>769222</v>
          </cell>
          <cell r="X1502">
            <v>769222</v>
          </cell>
          <cell r="Y1502">
            <v>769222</v>
          </cell>
        </row>
        <row r="1503">
          <cell r="C1503">
            <v>25361</v>
          </cell>
          <cell r="E1503">
            <v>14</v>
          </cell>
          <cell r="G1503">
            <v>3</v>
          </cell>
          <cell r="U1503">
            <v>274596</v>
          </cell>
          <cell r="V1503">
            <v>274596</v>
          </cell>
          <cell r="W1503">
            <v>274596</v>
          </cell>
          <cell r="X1503">
            <v>274596</v>
          </cell>
          <cell r="Y1503">
            <v>274596</v>
          </cell>
        </row>
        <row r="1504">
          <cell r="C1504">
            <v>25362</v>
          </cell>
          <cell r="E1504">
            <v>14</v>
          </cell>
          <cell r="G1504">
            <v>3</v>
          </cell>
          <cell r="U1504">
            <v>5834147</v>
          </cell>
          <cell r="V1504">
            <v>5834147</v>
          </cell>
          <cell r="W1504">
            <v>5834147</v>
          </cell>
          <cell r="X1504">
            <v>5834147</v>
          </cell>
          <cell r="Y1504">
            <v>5834147</v>
          </cell>
        </row>
        <row r="1505">
          <cell r="C1505">
            <v>25363</v>
          </cell>
          <cell r="E1505">
            <v>14</v>
          </cell>
          <cell r="G1505">
            <v>3</v>
          </cell>
          <cell r="U1505">
            <v>9094563</v>
          </cell>
          <cell r="V1505">
            <v>9094563</v>
          </cell>
          <cell r="W1505">
            <v>9094563</v>
          </cell>
          <cell r="X1505">
            <v>9094563</v>
          </cell>
          <cell r="Y1505">
            <v>9094563</v>
          </cell>
        </row>
        <row r="1506">
          <cell r="C1506">
            <v>25364</v>
          </cell>
          <cell r="E1506">
            <v>36</v>
          </cell>
          <cell r="G1506">
            <v>3</v>
          </cell>
          <cell r="U1506">
            <v>333655587</v>
          </cell>
          <cell r="V1506">
            <v>320366586</v>
          </cell>
          <cell r="W1506">
            <v>320366586</v>
          </cell>
          <cell r="X1506">
            <v>320366586</v>
          </cell>
          <cell r="Y1506">
            <v>320366586</v>
          </cell>
        </row>
        <row r="1507">
          <cell r="C1507">
            <v>25365</v>
          </cell>
          <cell r="E1507">
            <v>29</v>
          </cell>
          <cell r="G1507">
            <v>3</v>
          </cell>
          <cell r="U1507">
            <v>443949764</v>
          </cell>
          <cell r="V1507">
            <v>392694878</v>
          </cell>
          <cell r="W1507">
            <v>392694878</v>
          </cell>
          <cell r="X1507">
            <v>392694878</v>
          </cell>
          <cell r="Y1507">
            <v>392694878</v>
          </cell>
        </row>
        <row r="1508">
          <cell r="C1508">
            <v>25366</v>
          </cell>
          <cell r="E1508">
            <v>29</v>
          </cell>
          <cell r="G1508">
            <v>3</v>
          </cell>
          <cell r="U1508">
            <v>8986295</v>
          </cell>
          <cell r="V1508">
            <v>4723448</v>
          </cell>
          <cell r="W1508">
            <v>4723448</v>
          </cell>
          <cell r="X1508">
            <v>4723448</v>
          </cell>
          <cell r="Y1508">
            <v>4723448</v>
          </cell>
        </row>
        <row r="1509">
          <cell r="C1509">
            <v>25367</v>
          </cell>
          <cell r="E1509">
            <v>14</v>
          </cell>
          <cell r="G1509">
            <v>3</v>
          </cell>
          <cell r="U1509">
            <v>43748595</v>
          </cell>
          <cell r="V1509">
            <v>43748595</v>
          </cell>
          <cell r="W1509">
            <v>43748595</v>
          </cell>
          <cell r="X1509">
            <v>43748595</v>
          </cell>
          <cell r="Y1509">
            <v>43748595</v>
          </cell>
        </row>
        <row r="1510">
          <cell r="C1510">
            <v>25368</v>
          </cell>
          <cell r="E1510">
            <v>14</v>
          </cell>
          <cell r="G1510">
            <v>3</v>
          </cell>
          <cell r="U1510">
            <v>785106</v>
          </cell>
          <cell r="V1510">
            <v>785097</v>
          </cell>
          <cell r="W1510">
            <v>785097</v>
          </cell>
          <cell r="X1510">
            <v>785097</v>
          </cell>
          <cell r="Y1510">
            <v>785097</v>
          </cell>
        </row>
        <row r="1511">
          <cell r="C1511">
            <v>25369</v>
          </cell>
          <cell r="E1511">
            <v>28</v>
          </cell>
          <cell r="G1511">
            <v>3</v>
          </cell>
          <cell r="U1511">
            <v>785066463</v>
          </cell>
          <cell r="V1511">
            <v>692913730</v>
          </cell>
          <cell r="W1511">
            <v>692913730</v>
          </cell>
          <cell r="X1511">
            <v>270931662</v>
          </cell>
          <cell r="Y1511">
            <v>44477343</v>
          </cell>
        </row>
        <row r="1512">
          <cell r="C1512">
            <v>25369</v>
          </cell>
          <cell r="E1512">
            <v>28</v>
          </cell>
          <cell r="G1512">
            <v>3</v>
          </cell>
          <cell r="U1512">
            <v>574575325</v>
          </cell>
          <cell r="V1512">
            <v>574575325</v>
          </cell>
          <cell r="W1512">
            <v>574575325</v>
          </cell>
          <cell r="X1512">
            <v>400000000</v>
          </cell>
          <cell r="Y1512">
            <v>358724025</v>
          </cell>
        </row>
        <row r="1513">
          <cell r="C1513">
            <v>25369</v>
          </cell>
          <cell r="E1513">
            <v>28</v>
          </cell>
          <cell r="G1513">
            <v>3</v>
          </cell>
          <cell r="U1513">
            <v>103439941</v>
          </cell>
          <cell r="V1513">
            <v>103439940</v>
          </cell>
          <cell r="W1513">
            <v>103439940</v>
          </cell>
          <cell r="X1513">
            <v>77769855</v>
          </cell>
          <cell r="Y1513">
            <v>22306659</v>
          </cell>
        </row>
        <row r="1514">
          <cell r="C1514">
            <v>25370</v>
          </cell>
          <cell r="E1514">
            <v>23</v>
          </cell>
          <cell r="G1514">
            <v>3</v>
          </cell>
          <cell r="U1514">
            <v>90291931</v>
          </cell>
          <cell r="V1514">
            <v>23280000</v>
          </cell>
          <cell r="W1514">
            <v>23280000</v>
          </cell>
          <cell r="X1514">
            <v>9000000</v>
          </cell>
          <cell r="Y1514">
            <v>0</v>
          </cell>
        </row>
        <row r="1515">
          <cell r="C1515">
            <v>25370</v>
          </cell>
          <cell r="E1515">
            <v>23</v>
          </cell>
          <cell r="G1515">
            <v>3</v>
          </cell>
          <cell r="U1515">
            <v>35457396</v>
          </cell>
          <cell r="V1515">
            <v>34658069</v>
          </cell>
          <cell r="W1515">
            <v>34658069</v>
          </cell>
          <cell r="X1515">
            <v>34658069</v>
          </cell>
          <cell r="Y1515">
            <v>0</v>
          </cell>
        </row>
        <row r="1516">
          <cell r="C1516">
            <v>25370</v>
          </cell>
          <cell r="E1516">
            <v>23</v>
          </cell>
          <cell r="G1516">
            <v>3</v>
          </cell>
          <cell r="U1516">
            <v>15000000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C1517">
            <v>25370</v>
          </cell>
          <cell r="E1517">
            <v>23</v>
          </cell>
          <cell r="G1517">
            <v>3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C1518">
            <v>25370</v>
          </cell>
          <cell r="E1518">
            <v>23</v>
          </cell>
          <cell r="G1518">
            <v>3</v>
          </cell>
          <cell r="U1518">
            <v>81516822</v>
          </cell>
          <cell r="V1518">
            <v>63762159</v>
          </cell>
          <cell r="W1518">
            <v>63762159</v>
          </cell>
          <cell r="X1518">
            <v>63762159</v>
          </cell>
          <cell r="Y1518">
            <v>63762159</v>
          </cell>
        </row>
        <row r="1519">
          <cell r="C1519">
            <v>25371</v>
          </cell>
          <cell r="E1519">
            <v>29</v>
          </cell>
          <cell r="G1519">
            <v>3</v>
          </cell>
          <cell r="U1519">
            <v>137396944</v>
          </cell>
          <cell r="V1519">
            <v>137096944</v>
          </cell>
          <cell r="W1519">
            <v>137096944</v>
          </cell>
          <cell r="X1519">
            <v>137096944</v>
          </cell>
          <cell r="Y1519">
            <v>54768999</v>
          </cell>
        </row>
        <row r="1520">
          <cell r="C1520">
            <v>25378</v>
          </cell>
          <cell r="E1520">
            <v>25</v>
          </cell>
          <cell r="G1520">
            <v>1</v>
          </cell>
          <cell r="U1520">
            <v>80000000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1">
          <cell r="C1521">
            <v>25378</v>
          </cell>
          <cell r="E1521">
            <v>25</v>
          </cell>
          <cell r="G1521">
            <v>1</v>
          </cell>
          <cell r="U1521">
            <v>418857572</v>
          </cell>
          <cell r="V1521">
            <v>3602000</v>
          </cell>
          <cell r="W1521">
            <v>3602000</v>
          </cell>
          <cell r="X1521">
            <v>3602000</v>
          </cell>
          <cell r="Y1521">
            <v>3602000</v>
          </cell>
        </row>
        <row r="1522">
          <cell r="C1522">
            <v>25379</v>
          </cell>
          <cell r="E1522">
            <v>29</v>
          </cell>
          <cell r="G1522">
            <v>3</v>
          </cell>
          <cell r="U1522">
            <v>1977864009</v>
          </cell>
          <cell r="V1522">
            <v>815808968</v>
          </cell>
          <cell r="W1522">
            <v>815808968</v>
          </cell>
          <cell r="X1522">
            <v>815808968</v>
          </cell>
          <cell r="Y1522">
            <v>724671107</v>
          </cell>
        </row>
        <row r="1523">
          <cell r="C1523">
            <v>25380</v>
          </cell>
          <cell r="E1523">
            <v>25</v>
          </cell>
          <cell r="G1523">
            <v>3</v>
          </cell>
          <cell r="U1523">
            <v>347567</v>
          </cell>
          <cell r="V1523">
            <v>347567</v>
          </cell>
          <cell r="W1523">
            <v>347567</v>
          </cell>
          <cell r="X1523">
            <v>347567</v>
          </cell>
          <cell r="Y1523">
            <v>347567</v>
          </cell>
        </row>
        <row r="1524">
          <cell r="C1524">
            <v>25380</v>
          </cell>
          <cell r="E1524">
            <v>25</v>
          </cell>
          <cell r="G1524">
            <v>3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</row>
        <row r="1525">
          <cell r="C1525">
            <v>25380</v>
          </cell>
          <cell r="E1525">
            <v>25</v>
          </cell>
          <cell r="G1525">
            <v>1</v>
          </cell>
          <cell r="U1525">
            <v>2316652433</v>
          </cell>
          <cell r="V1525">
            <v>2316652433</v>
          </cell>
          <cell r="W1525">
            <v>2316652433</v>
          </cell>
          <cell r="X1525">
            <v>2316652433</v>
          </cell>
          <cell r="Y1525">
            <v>2316652433</v>
          </cell>
        </row>
        <row r="1526">
          <cell r="C1526">
            <v>25380</v>
          </cell>
          <cell r="E1526">
            <v>25</v>
          </cell>
          <cell r="G1526">
            <v>1</v>
          </cell>
          <cell r="U1526">
            <v>800000000</v>
          </cell>
          <cell r="V1526">
            <v>800000000</v>
          </cell>
          <cell r="W1526">
            <v>800000000</v>
          </cell>
          <cell r="X1526">
            <v>800000000</v>
          </cell>
          <cell r="Y1526">
            <v>800000000</v>
          </cell>
        </row>
        <row r="1527">
          <cell r="C1527">
            <v>25380</v>
          </cell>
          <cell r="E1527">
            <v>40</v>
          </cell>
          <cell r="G1527">
            <v>3</v>
          </cell>
          <cell r="U1527">
            <v>292749917</v>
          </cell>
          <cell r="V1527">
            <v>292749917</v>
          </cell>
          <cell r="W1527">
            <v>292749917</v>
          </cell>
          <cell r="X1527">
            <v>292749917</v>
          </cell>
          <cell r="Y1527">
            <v>292749917</v>
          </cell>
        </row>
        <row r="1528">
          <cell r="C1528">
            <v>25384</v>
          </cell>
          <cell r="E1528">
            <v>28</v>
          </cell>
          <cell r="G1528">
            <v>3</v>
          </cell>
          <cell r="U1528">
            <v>740823296</v>
          </cell>
          <cell r="V1528">
            <v>317423720</v>
          </cell>
          <cell r="W1528">
            <v>317423720</v>
          </cell>
          <cell r="X1528">
            <v>317423720</v>
          </cell>
          <cell r="Y1528">
            <v>295597285</v>
          </cell>
        </row>
        <row r="1529">
          <cell r="C1529">
            <v>25385</v>
          </cell>
          <cell r="E1529">
            <v>28</v>
          </cell>
          <cell r="G1529">
            <v>3</v>
          </cell>
          <cell r="U1529">
            <v>73431712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C1530">
            <v>25385</v>
          </cell>
          <cell r="E1530">
            <v>28</v>
          </cell>
          <cell r="G1530">
            <v>3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C1531">
            <v>25387</v>
          </cell>
          <cell r="E1531">
            <v>23</v>
          </cell>
          <cell r="G1531">
            <v>3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C1532">
            <v>25387</v>
          </cell>
          <cell r="E1532">
            <v>23</v>
          </cell>
          <cell r="G1532">
            <v>3</v>
          </cell>
          <cell r="U1532">
            <v>18483178</v>
          </cell>
          <cell r="V1532">
            <v>18398666</v>
          </cell>
          <cell r="W1532">
            <v>18398666</v>
          </cell>
          <cell r="X1532">
            <v>18398666</v>
          </cell>
          <cell r="Y1532">
            <v>18398666</v>
          </cell>
        </row>
        <row r="1533">
          <cell r="C1533">
            <v>25389</v>
          </cell>
          <cell r="E1533">
            <v>14</v>
          </cell>
          <cell r="G1533">
            <v>3</v>
          </cell>
          <cell r="U1533">
            <v>105244373</v>
          </cell>
          <cell r="V1533">
            <v>55112800</v>
          </cell>
          <cell r="W1533">
            <v>55112800</v>
          </cell>
          <cell r="X1533">
            <v>55112800</v>
          </cell>
          <cell r="Y1533">
            <v>35112800</v>
          </cell>
        </row>
        <row r="1534">
          <cell r="C1534">
            <v>25390</v>
          </cell>
          <cell r="E1534">
            <v>20</v>
          </cell>
          <cell r="G1534">
            <v>3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25390</v>
          </cell>
          <cell r="E1535">
            <v>20</v>
          </cell>
          <cell r="G1535">
            <v>3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25390</v>
          </cell>
          <cell r="E1536">
            <v>30</v>
          </cell>
          <cell r="G1536">
            <v>3</v>
          </cell>
          <cell r="U1536">
            <v>1504000</v>
          </cell>
          <cell r="V1536">
            <v>1504000</v>
          </cell>
          <cell r="W1536">
            <v>1504000</v>
          </cell>
          <cell r="X1536">
            <v>1504000</v>
          </cell>
          <cell r="Y1536">
            <v>1504000</v>
          </cell>
        </row>
        <row r="1537">
          <cell r="C1537">
            <v>25390</v>
          </cell>
          <cell r="E1537">
            <v>30</v>
          </cell>
          <cell r="G1537">
            <v>3</v>
          </cell>
          <cell r="U1537">
            <v>1000000</v>
          </cell>
          <cell r="V1537">
            <v>994300</v>
          </cell>
          <cell r="W1537">
            <v>994300</v>
          </cell>
          <cell r="X1537">
            <v>994300</v>
          </cell>
          <cell r="Y1537">
            <v>43500</v>
          </cell>
        </row>
        <row r="1538">
          <cell r="C1538">
            <v>25391</v>
          </cell>
          <cell r="E1538">
            <v>26</v>
          </cell>
          <cell r="G1538">
            <v>3</v>
          </cell>
          <cell r="U1538">
            <v>927769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25393</v>
          </cell>
          <cell r="E1539">
            <v>25</v>
          </cell>
          <cell r="G1539">
            <v>1</v>
          </cell>
          <cell r="U1539">
            <v>90924647</v>
          </cell>
          <cell r="V1539">
            <v>90924647</v>
          </cell>
          <cell r="W1539">
            <v>90924647</v>
          </cell>
          <cell r="X1539">
            <v>90924647</v>
          </cell>
          <cell r="Y1539">
            <v>90924647</v>
          </cell>
        </row>
        <row r="1540">
          <cell r="C1540">
            <v>25394</v>
          </cell>
          <cell r="E1540">
            <v>36</v>
          </cell>
          <cell r="G1540">
            <v>3</v>
          </cell>
          <cell r="U1540">
            <v>129344583</v>
          </cell>
          <cell r="V1540">
            <v>116125748.42</v>
          </cell>
          <cell r="W1540">
            <v>116125748.42</v>
          </cell>
          <cell r="X1540">
            <v>116125748.42</v>
          </cell>
          <cell r="Y1540">
            <v>84225748.530000001</v>
          </cell>
        </row>
        <row r="1541">
          <cell r="C1541">
            <v>25398</v>
          </cell>
          <cell r="E1541">
            <v>26</v>
          </cell>
          <cell r="G1541">
            <v>3</v>
          </cell>
          <cell r="U1541">
            <v>2933944375</v>
          </cell>
          <cell r="V1541">
            <v>2927477469</v>
          </cell>
          <cell r="W1541">
            <v>2927477469</v>
          </cell>
          <cell r="X1541">
            <v>2927477469</v>
          </cell>
          <cell r="Y1541">
            <v>2172913148.2199998</v>
          </cell>
        </row>
        <row r="1542">
          <cell r="C1542">
            <v>26101</v>
          </cell>
          <cell r="E1542">
            <v>23</v>
          </cell>
          <cell r="G1542">
            <v>3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26101</v>
          </cell>
          <cell r="E1543">
            <v>25</v>
          </cell>
          <cell r="G1543">
            <v>3</v>
          </cell>
          <cell r="U1543">
            <v>10520257500</v>
          </cell>
          <cell r="V1543">
            <v>10520257500</v>
          </cell>
          <cell r="W1543">
            <v>10520257500</v>
          </cell>
          <cell r="X1543">
            <v>10520257500</v>
          </cell>
          <cell r="Y1543">
            <v>6206951925</v>
          </cell>
        </row>
        <row r="1544">
          <cell r="C1544">
            <v>26102</v>
          </cell>
          <cell r="E1544">
            <v>36</v>
          </cell>
          <cell r="G1544">
            <v>3</v>
          </cell>
          <cell r="U1544">
            <v>9113000000</v>
          </cell>
          <cell r="V1544">
            <v>2124510539</v>
          </cell>
          <cell r="W1544">
            <v>2124510539</v>
          </cell>
          <cell r="X1544">
            <v>1925264836</v>
          </cell>
          <cell r="Y1544">
            <v>1381022481</v>
          </cell>
        </row>
        <row r="1545">
          <cell r="C1545">
            <v>26102</v>
          </cell>
          <cell r="E1545">
            <v>36</v>
          </cell>
          <cell r="G1545">
            <v>3</v>
          </cell>
          <cell r="U1545">
            <v>493000000</v>
          </cell>
          <cell r="V1545">
            <v>448870899</v>
          </cell>
          <cell r="W1545">
            <v>448870899</v>
          </cell>
          <cell r="X1545">
            <v>448870899</v>
          </cell>
          <cell r="Y1545">
            <v>403851564</v>
          </cell>
        </row>
        <row r="1546">
          <cell r="C1546">
            <v>26102</v>
          </cell>
          <cell r="E1546">
            <v>36</v>
          </cell>
          <cell r="G1546">
            <v>3</v>
          </cell>
          <cell r="U1546">
            <v>994000000</v>
          </cell>
          <cell r="V1546">
            <v>32381685</v>
          </cell>
          <cell r="W1546">
            <v>32381685</v>
          </cell>
          <cell r="X1546">
            <v>32381685</v>
          </cell>
          <cell r="Y1546">
            <v>0</v>
          </cell>
        </row>
        <row r="1547">
          <cell r="C1547">
            <v>26102</v>
          </cell>
          <cell r="E1547">
            <v>36</v>
          </cell>
          <cell r="G1547">
            <v>3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26102</v>
          </cell>
          <cell r="E1548">
            <v>36</v>
          </cell>
          <cell r="G1548">
            <v>3</v>
          </cell>
          <cell r="U1548">
            <v>600000000</v>
          </cell>
          <cell r="V1548">
            <v>5219326</v>
          </cell>
          <cell r="W1548">
            <v>5219326</v>
          </cell>
          <cell r="X1548">
            <v>5219326</v>
          </cell>
          <cell r="Y1548">
            <v>5219326</v>
          </cell>
        </row>
        <row r="1549">
          <cell r="C1549">
            <v>26103</v>
          </cell>
          <cell r="E1549">
            <v>33</v>
          </cell>
          <cell r="G1549">
            <v>3</v>
          </cell>
          <cell r="U1549">
            <v>2100000000</v>
          </cell>
          <cell r="V1549">
            <v>1872213475</v>
          </cell>
          <cell r="W1549">
            <v>1872213475</v>
          </cell>
          <cell r="X1549">
            <v>1473094034.4300001</v>
          </cell>
          <cell r="Y1549">
            <v>801116031</v>
          </cell>
        </row>
        <row r="1550">
          <cell r="C1550">
            <v>26104</v>
          </cell>
          <cell r="E1550">
            <v>26</v>
          </cell>
          <cell r="G1550">
            <v>3</v>
          </cell>
          <cell r="U1550">
            <v>1400000000</v>
          </cell>
          <cell r="V1550">
            <v>1124516636</v>
          </cell>
          <cell r="W1550">
            <v>1124516636</v>
          </cell>
          <cell r="X1550">
            <v>0</v>
          </cell>
          <cell r="Y1550">
            <v>0</v>
          </cell>
        </row>
        <row r="1551">
          <cell r="C1551">
            <v>26104</v>
          </cell>
          <cell r="E1551">
            <v>26</v>
          </cell>
          <cell r="G1551">
            <v>3</v>
          </cell>
          <cell r="U1551">
            <v>3900000000</v>
          </cell>
          <cell r="V1551">
            <v>3900000000</v>
          </cell>
          <cell r="W1551">
            <v>3900000000</v>
          </cell>
          <cell r="X1551">
            <v>1004903327.2</v>
          </cell>
          <cell r="Y1551">
            <v>0</v>
          </cell>
        </row>
        <row r="1552">
          <cell r="C1552">
            <v>26105</v>
          </cell>
          <cell r="E1552">
            <v>26</v>
          </cell>
          <cell r="G1552">
            <v>3</v>
          </cell>
          <cell r="U1552">
            <v>1200000000</v>
          </cell>
          <cell r="V1552">
            <v>1200000000</v>
          </cell>
          <cell r="W1552">
            <v>1200000000</v>
          </cell>
          <cell r="X1552">
            <v>0</v>
          </cell>
          <cell r="Y1552">
            <v>0</v>
          </cell>
        </row>
        <row r="1553">
          <cell r="C1553">
            <v>26105</v>
          </cell>
          <cell r="E1553">
            <v>26</v>
          </cell>
          <cell r="G1553">
            <v>3</v>
          </cell>
          <cell r="U1553">
            <v>1000000000</v>
          </cell>
          <cell r="V1553">
            <v>952420979</v>
          </cell>
          <cell r="W1553">
            <v>952420979</v>
          </cell>
          <cell r="X1553">
            <v>638485665.39999998</v>
          </cell>
          <cell r="Y1553">
            <v>190484195.80000001</v>
          </cell>
        </row>
        <row r="1554">
          <cell r="C1554">
            <v>26106</v>
          </cell>
          <cell r="E1554">
            <v>26</v>
          </cell>
          <cell r="G1554">
            <v>3</v>
          </cell>
          <cell r="U1554">
            <v>4000000000</v>
          </cell>
          <cell r="V1554">
            <v>4000000000</v>
          </cell>
          <cell r="W1554">
            <v>4000000000</v>
          </cell>
          <cell r="X1554">
            <v>3966000000</v>
          </cell>
          <cell r="Y1554">
            <v>0</v>
          </cell>
        </row>
        <row r="1555">
          <cell r="C1555">
            <v>41131</v>
          </cell>
          <cell r="E1555">
            <v>40</v>
          </cell>
          <cell r="G1555">
            <v>3</v>
          </cell>
          <cell r="U1555">
            <v>30739862552</v>
          </cell>
          <cell r="V1555">
            <v>30739862550.98</v>
          </cell>
          <cell r="W1555">
            <v>30739862550.98</v>
          </cell>
          <cell r="X1555">
            <v>30739862550.98</v>
          </cell>
          <cell r="Y1555">
            <v>30739862550.98</v>
          </cell>
        </row>
        <row r="1556">
          <cell r="C1556">
            <v>41133</v>
          </cell>
          <cell r="E1556">
            <v>40</v>
          </cell>
          <cell r="G1556">
            <v>3</v>
          </cell>
          <cell r="U1556">
            <v>2551000521</v>
          </cell>
          <cell r="V1556">
            <v>2551000521</v>
          </cell>
          <cell r="W1556">
            <v>2551000521</v>
          </cell>
          <cell r="X1556">
            <v>2551000521</v>
          </cell>
          <cell r="Y1556">
            <v>2551000521</v>
          </cell>
        </row>
        <row r="1557">
          <cell r="C1557">
            <v>41140</v>
          </cell>
          <cell r="E1557">
            <v>40</v>
          </cell>
          <cell r="G1557">
            <v>3</v>
          </cell>
          <cell r="U1557">
            <v>3050237892</v>
          </cell>
          <cell r="V1557">
            <v>3050237891.23</v>
          </cell>
          <cell r="W1557">
            <v>3050237891.23</v>
          </cell>
          <cell r="X1557">
            <v>3050237891.23</v>
          </cell>
          <cell r="Y1557">
            <v>3050237891.23</v>
          </cell>
        </row>
        <row r="1558">
          <cell r="C1558">
            <v>41143</v>
          </cell>
          <cell r="E1558">
            <v>40</v>
          </cell>
          <cell r="G1558">
            <v>3</v>
          </cell>
          <cell r="U1558">
            <v>50466383795</v>
          </cell>
          <cell r="V1558">
            <v>50466383794.349998</v>
          </cell>
          <cell r="W1558">
            <v>50466383794.349998</v>
          </cell>
          <cell r="X1558">
            <v>50466383794.349998</v>
          </cell>
          <cell r="Y1558">
            <v>50466383794.349998</v>
          </cell>
        </row>
        <row r="1559">
          <cell r="C1559">
            <v>41144</v>
          </cell>
          <cell r="E1559">
            <v>40</v>
          </cell>
          <cell r="G1559">
            <v>3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41145</v>
          </cell>
          <cell r="E1560">
            <v>40</v>
          </cell>
          <cell r="G1560">
            <v>3</v>
          </cell>
          <cell r="U1560">
            <v>445247621</v>
          </cell>
          <cell r="V1560">
            <v>445247621</v>
          </cell>
          <cell r="W1560">
            <v>445247621</v>
          </cell>
          <cell r="X1560">
            <v>445247621</v>
          </cell>
          <cell r="Y1560">
            <v>445247621</v>
          </cell>
        </row>
        <row r="1561">
          <cell r="C1561">
            <v>41151</v>
          </cell>
          <cell r="E1561">
            <v>40</v>
          </cell>
          <cell r="G1561">
            <v>3</v>
          </cell>
          <cell r="U1561">
            <v>13566442610</v>
          </cell>
          <cell r="V1561">
            <v>13566442608</v>
          </cell>
          <cell r="W1561">
            <v>13566442608</v>
          </cell>
          <cell r="X1561">
            <v>13566442608</v>
          </cell>
          <cell r="Y1561">
            <v>13566442608</v>
          </cell>
        </row>
        <row r="1562">
          <cell r="C1562">
            <v>41162</v>
          </cell>
          <cell r="E1562">
            <v>40</v>
          </cell>
          <cell r="G1562">
            <v>3</v>
          </cell>
          <cell r="U1562">
            <v>1937710645</v>
          </cell>
          <cell r="V1562">
            <v>1937710643.73</v>
          </cell>
          <cell r="W1562">
            <v>1937710643.73</v>
          </cell>
          <cell r="X1562">
            <v>1937710643.73</v>
          </cell>
          <cell r="Y1562">
            <v>1937710643.73</v>
          </cell>
        </row>
        <row r="1563">
          <cell r="C1563">
            <v>41163</v>
          </cell>
          <cell r="E1563">
            <v>40</v>
          </cell>
          <cell r="G1563">
            <v>3</v>
          </cell>
          <cell r="U1563">
            <v>971881963</v>
          </cell>
          <cell r="V1563">
            <v>971881962.52999997</v>
          </cell>
          <cell r="W1563">
            <v>971881962.52999997</v>
          </cell>
          <cell r="X1563">
            <v>971881962.52999997</v>
          </cell>
          <cell r="Y1563">
            <v>971881962.52999997</v>
          </cell>
        </row>
        <row r="1564">
          <cell r="C1564">
            <v>41225</v>
          </cell>
          <cell r="E1564">
            <v>40</v>
          </cell>
          <cell r="G1564">
            <v>3</v>
          </cell>
          <cell r="U1564">
            <v>2025002.12</v>
          </cell>
          <cell r="V1564">
            <v>2025002.12</v>
          </cell>
          <cell r="W1564">
            <v>2025002.12</v>
          </cell>
          <cell r="X1564">
            <v>2025002.12</v>
          </cell>
          <cell r="Y1564">
            <v>2025002.12</v>
          </cell>
        </row>
        <row r="1565">
          <cell r="C1565">
            <v>41226</v>
          </cell>
          <cell r="E1565">
            <v>40</v>
          </cell>
          <cell r="G1565">
            <v>3</v>
          </cell>
          <cell r="U1565">
            <v>794282.88</v>
          </cell>
          <cell r="V1565">
            <v>794282.88</v>
          </cell>
          <cell r="W1565">
            <v>794282.88</v>
          </cell>
          <cell r="X1565">
            <v>794282.88</v>
          </cell>
          <cell r="Y1565">
            <v>794282.88</v>
          </cell>
        </row>
        <row r="1566">
          <cell r="C1566">
            <v>41227</v>
          </cell>
          <cell r="E1566">
            <v>40</v>
          </cell>
          <cell r="G1566">
            <v>3</v>
          </cell>
          <cell r="U1566">
            <v>15000000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C1567">
            <v>41265</v>
          </cell>
          <cell r="E1567">
            <v>40</v>
          </cell>
          <cell r="G1567">
            <v>3</v>
          </cell>
          <cell r="U1567">
            <v>228723670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C1568">
            <v>41265</v>
          </cell>
          <cell r="E1568">
            <v>40</v>
          </cell>
          <cell r="G1568">
            <v>3</v>
          </cell>
          <cell r="U1568">
            <v>37160340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C1569">
            <v>41265</v>
          </cell>
          <cell r="E1569">
            <v>40</v>
          </cell>
          <cell r="G1569">
            <v>3</v>
          </cell>
          <cell r="U1569">
            <v>35484015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</row>
        <row r="1570">
          <cell r="C1570">
            <v>41265</v>
          </cell>
          <cell r="E1570">
            <v>40</v>
          </cell>
          <cell r="G1570">
            <v>3</v>
          </cell>
          <cell r="U1570">
            <v>112226661</v>
          </cell>
          <cell r="V1570">
            <v>27790</v>
          </cell>
          <cell r="W1570">
            <v>27790</v>
          </cell>
          <cell r="X1570">
            <v>27790</v>
          </cell>
          <cell r="Y1570">
            <v>27790</v>
          </cell>
        </row>
        <row r="1571">
          <cell r="C1571">
            <v>41265</v>
          </cell>
          <cell r="E1571">
            <v>40</v>
          </cell>
          <cell r="G1571">
            <v>3</v>
          </cell>
          <cell r="U1571">
            <v>46937100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</row>
        <row r="1572">
          <cell r="C1572">
            <v>41266</v>
          </cell>
          <cell r="E1572">
            <v>40</v>
          </cell>
          <cell r="G1572">
            <v>3</v>
          </cell>
          <cell r="U1572">
            <v>27103080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</row>
        <row r="1573">
          <cell r="C1573">
            <v>41266</v>
          </cell>
          <cell r="E1573">
            <v>40</v>
          </cell>
          <cell r="G1573">
            <v>3</v>
          </cell>
          <cell r="U1573">
            <v>220585174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</row>
        <row r="1574">
          <cell r="C1574">
            <v>41266</v>
          </cell>
          <cell r="E1574">
            <v>40</v>
          </cell>
          <cell r="G1574">
            <v>3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</row>
        <row r="1575">
          <cell r="C1575">
            <v>41267</v>
          </cell>
          <cell r="E1575">
            <v>40</v>
          </cell>
          <cell r="G1575">
            <v>3</v>
          </cell>
          <cell r="U1575">
            <v>24939826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C1576">
            <v>41267</v>
          </cell>
          <cell r="E1576">
            <v>40</v>
          </cell>
          <cell r="G1576">
            <v>3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</row>
        <row r="1577">
          <cell r="C1577">
            <v>41268</v>
          </cell>
          <cell r="E1577">
            <v>40</v>
          </cell>
          <cell r="G1577">
            <v>3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</row>
        <row r="1578">
          <cell r="C1578">
            <v>41269</v>
          </cell>
          <cell r="E1578">
            <v>40</v>
          </cell>
          <cell r="G1578">
            <v>3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</row>
        <row r="1579">
          <cell r="C1579">
            <v>41270</v>
          </cell>
          <cell r="E1579">
            <v>40</v>
          </cell>
          <cell r="G1579">
            <v>3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C1580">
            <v>42130</v>
          </cell>
          <cell r="E1580">
            <v>40</v>
          </cell>
          <cell r="G1580">
            <v>3</v>
          </cell>
          <cell r="U1580">
            <v>196838240</v>
          </cell>
          <cell r="V1580">
            <v>185520268</v>
          </cell>
          <cell r="W1580">
            <v>185520268</v>
          </cell>
          <cell r="X1580">
            <v>185520268</v>
          </cell>
          <cell r="Y1580">
            <v>105182673</v>
          </cell>
        </row>
        <row r="1581">
          <cell r="C1581">
            <v>42130</v>
          </cell>
          <cell r="E1581">
            <v>40</v>
          </cell>
          <cell r="G1581">
            <v>3</v>
          </cell>
          <cell r="U1581">
            <v>28213241</v>
          </cell>
          <cell r="V1581">
            <v>9102381.8000000007</v>
          </cell>
          <cell r="W1581">
            <v>9102381.8000000007</v>
          </cell>
          <cell r="X1581">
            <v>9102381.8000000007</v>
          </cell>
          <cell r="Y1581">
            <v>5554100</v>
          </cell>
        </row>
        <row r="1582">
          <cell r="C1582">
            <v>42130</v>
          </cell>
          <cell r="E1582">
            <v>40</v>
          </cell>
          <cell r="G1582">
            <v>3</v>
          </cell>
          <cell r="U1582">
            <v>40562000</v>
          </cell>
          <cell r="V1582">
            <v>40340900</v>
          </cell>
          <cell r="W1582">
            <v>40340900</v>
          </cell>
          <cell r="X1582">
            <v>40340900</v>
          </cell>
          <cell r="Y1582">
            <v>39400900</v>
          </cell>
        </row>
        <row r="1583">
          <cell r="C1583">
            <v>42130</v>
          </cell>
          <cell r="E1583">
            <v>40</v>
          </cell>
          <cell r="G1583">
            <v>3</v>
          </cell>
          <cell r="U1583">
            <v>47379975</v>
          </cell>
          <cell r="V1583">
            <v>44697855</v>
          </cell>
          <cell r="W1583">
            <v>44697855</v>
          </cell>
          <cell r="X1583">
            <v>44697855</v>
          </cell>
          <cell r="Y1583">
            <v>24697855</v>
          </cell>
        </row>
        <row r="1584">
          <cell r="C1584">
            <v>42130</v>
          </cell>
          <cell r="E1584">
            <v>40</v>
          </cell>
          <cell r="G1584">
            <v>3</v>
          </cell>
          <cell r="U1584">
            <v>20000000</v>
          </cell>
          <cell r="V1584">
            <v>20000000</v>
          </cell>
          <cell r="W1584">
            <v>20000000</v>
          </cell>
          <cell r="X1584">
            <v>20000000</v>
          </cell>
          <cell r="Y1584">
            <v>0</v>
          </cell>
        </row>
        <row r="1585">
          <cell r="C1585">
            <v>42130</v>
          </cell>
          <cell r="E1585">
            <v>40</v>
          </cell>
          <cell r="G1585">
            <v>3</v>
          </cell>
          <cell r="U1585">
            <v>62499169</v>
          </cell>
          <cell r="V1585">
            <v>58072569</v>
          </cell>
          <cell r="W1585">
            <v>58072569</v>
          </cell>
          <cell r="X1585">
            <v>58072569</v>
          </cell>
          <cell r="Y1585">
            <v>32795669</v>
          </cell>
        </row>
        <row r="1586">
          <cell r="C1586">
            <v>42130</v>
          </cell>
          <cell r="E1586">
            <v>40</v>
          </cell>
          <cell r="G1586">
            <v>3</v>
          </cell>
          <cell r="U1586">
            <v>38895190</v>
          </cell>
          <cell r="V1586">
            <v>33302990</v>
          </cell>
          <cell r="W1586">
            <v>33302990</v>
          </cell>
          <cell r="X1586">
            <v>33302990</v>
          </cell>
          <cell r="Y1586">
            <v>29950340</v>
          </cell>
        </row>
        <row r="1587">
          <cell r="C1587">
            <v>42130</v>
          </cell>
          <cell r="E1587">
            <v>40</v>
          </cell>
          <cell r="G1587">
            <v>3</v>
          </cell>
          <cell r="U1587">
            <v>34085275</v>
          </cell>
          <cell r="V1587">
            <v>33302990</v>
          </cell>
          <cell r="W1587">
            <v>33302990</v>
          </cell>
          <cell r="X1587">
            <v>33302990</v>
          </cell>
          <cell r="Y1587">
            <v>33302990</v>
          </cell>
        </row>
        <row r="1588">
          <cell r="C1588">
            <v>42130</v>
          </cell>
          <cell r="E1588">
            <v>40</v>
          </cell>
          <cell r="G1588">
            <v>3</v>
          </cell>
          <cell r="U1588">
            <v>30000000</v>
          </cell>
          <cell r="V1588">
            <v>23581400</v>
          </cell>
          <cell r="W1588">
            <v>23581400</v>
          </cell>
          <cell r="X1588">
            <v>23581400</v>
          </cell>
          <cell r="Y1588">
            <v>8297900</v>
          </cell>
        </row>
        <row r="1589">
          <cell r="C1589">
            <v>42130</v>
          </cell>
          <cell r="E1589">
            <v>40</v>
          </cell>
          <cell r="G1589">
            <v>3</v>
          </cell>
          <cell r="U1589">
            <v>30000000</v>
          </cell>
          <cell r="V1589">
            <v>6791800</v>
          </cell>
          <cell r="W1589">
            <v>6791800</v>
          </cell>
          <cell r="X1589">
            <v>6791800</v>
          </cell>
          <cell r="Y1589">
            <v>1297500</v>
          </cell>
        </row>
        <row r="1590">
          <cell r="C1590">
            <v>42130</v>
          </cell>
          <cell r="E1590">
            <v>40</v>
          </cell>
          <cell r="G1590">
            <v>3</v>
          </cell>
          <cell r="U1590">
            <v>30732800</v>
          </cell>
          <cell r="V1590">
            <v>28385770</v>
          </cell>
          <cell r="W1590">
            <v>28385770</v>
          </cell>
          <cell r="X1590">
            <v>28385770</v>
          </cell>
          <cell r="Y1590">
            <v>28385770</v>
          </cell>
        </row>
        <row r="1591">
          <cell r="C1591">
            <v>42130</v>
          </cell>
          <cell r="E1591">
            <v>40</v>
          </cell>
          <cell r="G1591">
            <v>3</v>
          </cell>
          <cell r="U1591">
            <v>310382115</v>
          </cell>
          <cell r="V1591">
            <v>297219799</v>
          </cell>
          <cell r="W1591">
            <v>297219799</v>
          </cell>
          <cell r="X1591">
            <v>297219799</v>
          </cell>
          <cell r="Y1591">
            <v>216605874</v>
          </cell>
        </row>
        <row r="1592">
          <cell r="C1592">
            <v>42130</v>
          </cell>
          <cell r="E1592">
            <v>40</v>
          </cell>
          <cell r="G1592">
            <v>3</v>
          </cell>
          <cell r="U1592">
            <v>58783130</v>
          </cell>
          <cell r="V1592">
            <v>52413095</v>
          </cell>
          <cell r="W1592">
            <v>52413095</v>
          </cell>
          <cell r="X1592">
            <v>52413095</v>
          </cell>
          <cell r="Y1592">
            <v>49060445</v>
          </cell>
        </row>
        <row r="1593">
          <cell r="C1593">
            <v>42130</v>
          </cell>
          <cell r="E1593">
            <v>40</v>
          </cell>
          <cell r="G1593">
            <v>3</v>
          </cell>
          <cell r="U1593">
            <v>184590425</v>
          </cell>
          <cell r="V1593">
            <v>168254010</v>
          </cell>
          <cell r="W1593">
            <v>168254010</v>
          </cell>
          <cell r="X1593">
            <v>168254010</v>
          </cell>
          <cell r="Y1593">
            <v>129582010</v>
          </cell>
        </row>
        <row r="1594">
          <cell r="C1594">
            <v>42130</v>
          </cell>
          <cell r="E1594">
            <v>40</v>
          </cell>
          <cell r="G1594">
            <v>3</v>
          </cell>
          <cell r="U1594">
            <v>65930230</v>
          </cell>
          <cell r="V1594">
            <v>65930230</v>
          </cell>
          <cell r="W1594">
            <v>65930230</v>
          </cell>
          <cell r="X1594">
            <v>65930230</v>
          </cell>
          <cell r="Y1594">
            <v>48076200</v>
          </cell>
        </row>
        <row r="1595">
          <cell r="C1595">
            <v>42130</v>
          </cell>
          <cell r="E1595">
            <v>40</v>
          </cell>
          <cell r="G1595">
            <v>3</v>
          </cell>
          <cell r="U1595">
            <v>56071115</v>
          </cell>
          <cell r="V1595">
            <v>56065798</v>
          </cell>
          <cell r="W1595">
            <v>56065798</v>
          </cell>
          <cell r="X1595">
            <v>56065798</v>
          </cell>
          <cell r="Y1595">
            <v>33263800</v>
          </cell>
        </row>
        <row r="1596">
          <cell r="C1596">
            <v>42130</v>
          </cell>
          <cell r="E1596">
            <v>40</v>
          </cell>
          <cell r="G1596">
            <v>3</v>
          </cell>
          <cell r="U1596">
            <v>6315515</v>
          </cell>
          <cell r="V1596">
            <v>6256014.1100000003</v>
          </cell>
          <cell r="W1596">
            <v>6256014.1100000003</v>
          </cell>
          <cell r="X1596">
            <v>6256014.1100000003</v>
          </cell>
          <cell r="Y1596">
            <v>0</v>
          </cell>
        </row>
        <row r="1597">
          <cell r="C1597">
            <v>42130</v>
          </cell>
          <cell r="E1597">
            <v>40</v>
          </cell>
          <cell r="G1597">
            <v>3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</row>
        <row r="1598">
          <cell r="C1598">
            <v>42130</v>
          </cell>
          <cell r="E1598">
            <v>40</v>
          </cell>
          <cell r="G1598">
            <v>3</v>
          </cell>
          <cell r="U1598">
            <v>14950425</v>
          </cell>
          <cell r="V1598">
            <v>14950425</v>
          </cell>
          <cell r="W1598">
            <v>14950425</v>
          </cell>
          <cell r="X1598">
            <v>14950425</v>
          </cell>
          <cell r="Y1598">
            <v>14950425</v>
          </cell>
        </row>
        <row r="1599">
          <cell r="C1599">
            <v>42130</v>
          </cell>
          <cell r="E1599">
            <v>40</v>
          </cell>
          <cell r="G1599">
            <v>3</v>
          </cell>
          <cell r="U1599">
            <v>146928725</v>
          </cell>
          <cell r="V1599">
            <v>141178365</v>
          </cell>
          <cell r="W1599">
            <v>141178365</v>
          </cell>
          <cell r="X1599">
            <v>141178365</v>
          </cell>
          <cell r="Y1599">
            <v>141178365</v>
          </cell>
        </row>
        <row r="1600">
          <cell r="C1600">
            <v>42130</v>
          </cell>
          <cell r="E1600">
            <v>40</v>
          </cell>
          <cell r="G1600">
            <v>3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</row>
        <row r="1601">
          <cell r="C1601">
            <v>42130</v>
          </cell>
          <cell r="E1601">
            <v>40</v>
          </cell>
          <cell r="G1601">
            <v>3</v>
          </cell>
          <cell r="U1601">
            <v>962314114</v>
          </cell>
          <cell r="V1601">
            <v>962305200</v>
          </cell>
          <cell r="W1601">
            <v>962305200</v>
          </cell>
          <cell r="X1601">
            <v>962305200</v>
          </cell>
          <cell r="Y1601">
            <v>774999600</v>
          </cell>
        </row>
        <row r="1602">
          <cell r="C1602">
            <v>42130</v>
          </cell>
          <cell r="E1602">
            <v>40</v>
          </cell>
          <cell r="G1602">
            <v>3</v>
          </cell>
          <cell r="U1602">
            <v>190456400</v>
          </cell>
          <cell r="V1602">
            <v>190456400</v>
          </cell>
          <cell r="W1602">
            <v>190456400</v>
          </cell>
          <cell r="X1602">
            <v>190456400</v>
          </cell>
          <cell r="Y1602">
            <v>174999200</v>
          </cell>
        </row>
        <row r="1603">
          <cell r="C1603">
            <v>42130</v>
          </cell>
          <cell r="E1603">
            <v>40</v>
          </cell>
          <cell r="G1603">
            <v>3</v>
          </cell>
          <cell r="U1603">
            <v>84861460</v>
          </cell>
          <cell r="V1603">
            <v>84637950</v>
          </cell>
          <cell r="W1603">
            <v>84637950</v>
          </cell>
          <cell r="X1603">
            <v>84637950</v>
          </cell>
          <cell r="Y1603">
            <v>81311550</v>
          </cell>
        </row>
        <row r="1604">
          <cell r="C1604">
            <v>42130</v>
          </cell>
          <cell r="E1604">
            <v>40</v>
          </cell>
          <cell r="G1604">
            <v>3</v>
          </cell>
          <cell r="U1604">
            <v>50000000</v>
          </cell>
          <cell r="V1604">
            <v>50000000</v>
          </cell>
          <cell r="W1604">
            <v>50000000</v>
          </cell>
          <cell r="X1604">
            <v>50000000</v>
          </cell>
          <cell r="Y1604">
            <v>26138700</v>
          </cell>
        </row>
        <row r="1605">
          <cell r="C1605">
            <v>42130</v>
          </cell>
          <cell r="E1605">
            <v>40</v>
          </cell>
          <cell r="G1605">
            <v>3</v>
          </cell>
          <cell r="U1605">
            <v>33539859</v>
          </cell>
          <cell r="V1605">
            <v>9013000</v>
          </cell>
          <cell r="W1605">
            <v>9013000</v>
          </cell>
          <cell r="X1605">
            <v>9013000</v>
          </cell>
          <cell r="Y1605">
            <v>0</v>
          </cell>
        </row>
        <row r="1606">
          <cell r="C1606">
            <v>42130</v>
          </cell>
          <cell r="E1606">
            <v>40</v>
          </cell>
          <cell r="G1606">
            <v>3</v>
          </cell>
          <cell r="U1606">
            <v>243882028</v>
          </cell>
          <cell r="V1606">
            <v>198718414.88</v>
          </cell>
          <cell r="W1606">
            <v>198718414.88</v>
          </cell>
          <cell r="X1606">
            <v>198718414.88</v>
          </cell>
          <cell r="Y1606">
            <v>196762444.88</v>
          </cell>
        </row>
        <row r="1607">
          <cell r="C1607">
            <v>42130</v>
          </cell>
          <cell r="E1607">
            <v>40</v>
          </cell>
          <cell r="G1607">
            <v>3</v>
          </cell>
          <cell r="U1607">
            <v>111855900</v>
          </cell>
          <cell r="V1607">
            <v>111855900</v>
          </cell>
          <cell r="W1607">
            <v>111855900</v>
          </cell>
          <cell r="X1607">
            <v>111855900</v>
          </cell>
          <cell r="Y1607">
            <v>111855900</v>
          </cell>
        </row>
        <row r="1608">
          <cell r="C1608">
            <v>42130</v>
          </cell>
          <cell r="E1608">
            <v>40</v>
          </cell>
          <cell r="G1608">
            <v>3</v>
          </cell>
          <cell r="U1608">
            <v>18338995</v>
          </cell>
          <cell r="V1608">
            <v>15198680</v>
          </cell>
          <cell r="W1608">
            <v>15198680</v>
          </cell>
          <cell r="X1608">
            <v>15198680</v>
          </cell>
          <cell r="Y1608">
            <v>15198680</v>
          </cell>
        </row>
        <row r="1609">
          <cell r="C1609">
            <v>42130</v>
          </cell>
          <cell r="E1609">
            <v>40</v>
          </cell>
          <cell r="G1609">
            <v>3</v>
          </cell>
          <cell r="U1609">
            <v>250212728</v>
          </cell>
          <cell r="V1609">
            <v>204956887</v>
          </cell>
          <cell r="W1609">
            <v>204956887</v>
          </cell>
          <cell r="X1609">
            <v>204956887</v>
          </cell>
          <cell r="Y1609">
            <v>174491587</v>
          </cell>
        </row>
        <row r="1610">
          <cell r="C1610">
            <v>42220</v>
          </cell>
          <cell r="E1610">
            <v>40</v>
          </cell>
          <cell r="G1610">
            <v>3</v>
          </cell>
          <cell r="U1610">
            <v>6049575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</row>
        <row r="1611">
          <cell r="C1611">
            <v>42251</v>
          </cell>
          <cell r="E1611">
            <v>40</v>
          </cell>
          <cell r="G1611">
            <v>3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</row>
        <row r="1612">
          <cell r="C1612">
            <v>42251</v>
          </cell>
          <cell r="E1612">
            <v>40</v>
          </cell>
          <cell r="G1612">
            <v>3</v>
          </cell>
          <cell r="U1612">
            <v>15317567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</row>
        <row r="1613">
          <cell r="C1613">
            <v>42253</v>
          </cell>
          <cell r="E1613">
            <v>40</v>
          </cell>
          <cell r="G1613">
            <v>3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</row>
        <row r="1614">
          <cell r="C1614">
            <v>42253</v>
          </cell>
          <cell r="E1614">
            <v>40</v>
          </cell>
          <cell r="G1614">
            <v>3</v>
          </cell>
          <cell r="U1614">
            <v>327769283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</row>
        <row r="1615">
          <cell r="C1615">
            <v>42253</v>
          </cell>
          <cell r="E1615">
            <v>40</v>
          </cell>
          <cell r="G1615">
            <v>3</v>
          </cell>
          <cell r="U1615">
            <v>804682433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</row>
        <row r="1616">
          <cell r="C1616">
            <v>42253</v>
          </cell>
          <cell r="E1616">
            <v>40</v>
          </cell>
          <cell r="G1616">
            <v>3</v>
          </cell>
          <cell r="U1616">
            <v>16000000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</row>
        <row r="1617">
          <cell r="C1617">
            <v>42253</v>
          </cell>
          <cell r="E1617">
            <v>40</v>
          </cell>
          <cell r="G1617">
            <v>3</v>
          </cell>
          <cell r="U1617">
            <v>18000000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</row>
        <row r="1618">
          <cell r="C1618">
            <v>42253</v>
          </cell>
          <cell r="E1618">
            <v>40</v>
          </cell>
          <cell r="G1618">
            <v>3</v>
          </cell>
          <cell r="U1618">
            <v>273779952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</row>
        <row r="1619">
          <cell r="C1619">
            <v>42253</v>
          </cell>
          <cell r="E1619">
            <v>40</v>
          </cell>
          <cell r="G1619">
            <v>3</v>
          </cell>
          <cell r="U1619">
            <v>35000000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</row>
        <row r="1620">
          <cell r="C1620">
            <v>43219</v>
          </cell>
          <cell r="E1620">
            <v>40</v>
          </cell>
          <cell r="G1620">
            <v>3</v>
          </cell>
          <cell r="U1620">
            <v>100000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</row>
        <row r="1621">
          <cell r="C1621">
            <v>43227</v>
          </cell>
          <cell r="E1621">
            <v>40</v>
          </cell>
          <cell r="G1621">
            <v>3</v>
          </cell>
          <cell r="U1621">
            <v>10347689</v>
          </cell>
          <cell r="V1621">
            <v>2612036</v>
          </cell>
          <cell r="W1621">
            <v>2612036</v>
          </cell>
          <cell r="X1621">
            <v>2612036</v>
          </cell>
          <cell r="Y1621">
            <v>2612036</v>
          </cell>
        </row>
        <row r="1622">
          <cell r="C1622">
            <v>44120</v>
          </cell>
          <cell r="E1622">
            <v>40</v>
          </cell>
          <cell r="G1622">
            <v>3</v>
          </cell>
          <cell r="U1622">
            <v>12473828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</row>
        <row r="1623">
          <cell r="C1623">
            <v>44120</v>
          </cell>
          <cell r="E1623">
            <v>40</v>
          </cell>
          <cell r="G1623">
            <v>3</v>
          </cell>
          <cell r="U1623">
            <v>750000000</v>
          </cell>
          <cell r="V1623">
            <v>95873600</v>
          </cell>
          <cell r="W1623">
            <v>95873600</v>
          </cell>
          <cell r="X1623">
            <v>95873600</v>
          </cell>
          <cell r="Y1623">
            <v>0</v>
          </cell>
        </row>
        <row r="1624">
          <cell r="C1624">
            <v>44120</v>
          </cell>
          <cell r="E1624">
            <v>40</v>
          </cell>
          <cell r="G1624">
            <v>3</v>
          </cell>
          <cell r="U1624">
            <v>100000000</v>
          </cell>
          <cell r="V1624">
            <v>40891834</v>
          </cell>
          <cell r="W1624">
            <v>40891834</v>
          </cell>
          <cell r="X1624">
            <v>40891834</v>
          </cell>
          <cell r="Y1624">
            <v>3598560</v>
          </cell>
        </row>
        <row r="1625">
          <cell r="C1625">
            <v>44120</v>
          </cell>
          <cell r="E1625">
            <v>40</v>
          </cell>
          <cell r="G1625">
            <v>3</v>
          </cell>
          <cell r="U1625">
            <v>11731972</v>
          </cell>
          <cell r="V1625">
            <v>5817969.5</v>
          </cell>
          <cell r="W1625">
            <v>5817969.5</v>
          </cell>
          <cell r="X1625">
            <v>5817969.5</v>
          </cell>
          <cell r="Y1625">
            <v>3276546</v>
          </cell>
        </row>
        <row r="1626">
          <cell r="C1626">
            <v>44140</v>
          </cell>
          <cell r="E1626">
            <v>40</v>
          </cell>
          <cell r="G1626">
            <v>1</v>
          </cell>
          <cell r="U1626">
            <v>1155923839</v>
          </cell>
          <cell r="V1626">
            <v>691589084</v>
          </cell>
          <cell r="W1626">
            <v>691589084</v>
          </cell>
          <cell r="X1626">
            <v>691589084</v>
          </cell>
          <cell r="Y1626">
            <v>691589084</v>
          </cell>
        </row>
        <row r="1627">
          <cell r="C1627">
            <v>44140</v>
          </cell>
          <cell r="E1627">
            <v>40</v>
          </cell>
          <cell r="G1627">
            <v>1</v>
          </cell>
          <cell r="U1627">
            <v>26621276</v>
          </cell>
          <cell r="V1627">
            <v>16860188.620000001</v>
          </cell>
          <cell r="W1627">
            <v>16860188.620000001</v>
          </cell>
          <cell r="X1627">
            <v>16860188.620000001</v>
          </cell>
          <cell r="Y1627">
            <v>16860188.620000001</v>
          </cell>
        </row>
        <row r="1628">
          <cell r="C1628">
            <v>44140</v>
          </cell>
          <cell r="E1628">
            <v>40</v>
          </cell>
          <cell r="G1628">
            <v>1</v>
          </cell>
          <cell r="U1628">
            <v>218574690</v>
          </cell>
          <cell r="V1628">
            <v>212238620</v>
          </cell>
          <cell r="W1628">
            <v>212238620</v>
          </cell>
          <cell r="X1628">
            <v>212238620</v>
          </cell>
          <cell r="Y1628">
            <v>207883260</v>
          </cell>
        </row>
        <row r="1629">
          <cell r="C1629">
            <v>44160</v>
          </cell>
          <cell r="E1629">
            <v>40</v>
          </cell>
          <cell r="G1629">
            <v>1</v>
          </cell>
          <cell r="U1629">
            <v>367824333</v>
          </cell>
          <cell r="V1629">
            <v>367824333</v>
          </cell>
          <cell r="W1629">
            <v>367824333</v>
          </cell>
          <cell r="X1629">
            <v>367824333</v>
          </cell>
          <cell r="Y1629">
            <v>367824333</v>
          </cell>
        </row>
        <row r="1630">
          <cell r="C1630">
            <v>44160</v>
          </cell>
          <cell r="E1630">
            <v>40</v>
          </cell>
          <cell r="G1630">
            <v>1</v>
          </cell>
          <cell r="U1630">
            <v>31452800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</row>
        <row r="1631">
          <cell r="C1631">
            <v>44160</v>
          </cell>
          <cell r="E1631">
            <v>40</v>
          </cell>
          <cell r="G1631">
            <v>1</v>
          </cell>
          <cell r="U1631">
            <v>59933740</v>
          </cell>
          <cell r="V1631">
            <v>33875684</v>
          </cell>
          <cell r="W1631">
            <v>33875684</v>
          </cell>
          <cell r="X1631">
            <v>33875684</v>
          </cell>
          <cell r="Y1631">
            <v>25406763.039999999</v>
          </cell>
        </row>
        <row r="1632">
          <cell r="C1632">
            <v>44160</v>
          </cell>
          <cell r="E1632">
            <v>40</v>
          </cell>
          <cell r="G1632">
            <v>1</v>
          </cell>
          <cell r="U1632">
            <v>31452799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</row>
        <row r="1633">
          <cell r="C1633">
            <v>44160</v>
          </cell>
          <cell r="E1633">
            <v>40</v>
          </cell>
          <cell r="G1633">
            <v>1</v>
          </cell>
          <cell r="U1633">
            <v>88067838</v>
          </cell>
          <cell r="V1633">
            <v>35116197</v>
          </cell>
          <cell r="W1633">
            <v>35116197</v>
          </cell>
          <cell r="X1633">
            <v>35116197</v>
          </cell>
          <cell r="Y1633">
            <v>31969903</v>
          </cell>
        </row>
        <row r="1634">
          <cell r="C1634">
            <v>44160</v>
          </cell>
          <cell r="E1634">
            <v>40</v>
          </cell>
          <cell r="G1634">
            <v>1</v>
          </cell>
          <cell r="U1634">
            <v>50324479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</row>
        <row r="1635">
          <cell r="C1635">
            <v>44218</v>
          </cell>
          <cell r="E1635">
            <v>40</v>
          </cell>
          <cell r="G1635">
            <v>3</v>
          </cell>
          <cell r="U1635">
            <v>84447821628</v>
          </cell>
          <cell r="V1635">
            <v>84447821628</v>
          </cell>
          <cell r="W1635">
            <v>84447821628</v>
          </cell>
          <cell r="X1635">
            <v>84447821628</v>
          </cell>
          <cell r="Y1635">
            <v>84447821628</v>
          </cell>
        </row>
        <row r="1636">
          <cell r="C1636">
            <v>44219</v>
          </cell>
          <cell r="E1636">
            <v>40</v>
          </cell>
          <cell r="G1636">
            <v>3</v>
          </cell>
          <cell r="U1636">
            <v>10579100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</row>
        <row r="1637">
          <cell r="C1637">
            <v>44226</v>
          </cell>
          <cell r="E1637">
            <v>40</v>
          </cell>
          <cell r="G1637">
            <v>1</v>
          </cell>
          <cell r="U1637">
            <v>6500000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</row>
        <row r="1638">
          <cell r="C1638">
            <v>44265</v>
          </cell>
          <cell r="E1638">
            <v>40</v>
          </cell>
          <cell r="G1638">
            <v>1</v>
          </cell>
          <cell r="U1638">
            <v>238802696</v>
          </cell>
          <cell r="V1638">
            <v>238802696</v>
          </cell>
          <cell r="W1638">
            <v>238802696</v>
          </cell>
          <cell r="X1638">
            <v>238802696</v>
          </cell>
          <cell r="Y1638">
            <v>238802696</v>
          </cell>
        </row>
        <row r="1639">
          <cell r="C1639">
            <v>44266</v>
          </cell>
          <cell r="E1639">
            <v>40</v>
          </cell>
          <cell r="G1639">
            <v>1</v>
          </cell>
          <cell r="U1639">
            <v>50646489</v>
          </cell>
          <cell r="V1639">
            <v>48821210</v>
          </cell>
          <cell r="W1639">
            <v>48821210</v>
          </cell>
          <cell r="X1639">
            <v>48821210</v>
          </cell>
          <cell r="Y1639">
            <v>48821210</v>
          </cell>
        </row>
        <row r="1640">
          <cell r="C1640">
            <v>44267</v>
          </cell>
          <cell r="E1640">
            <v>40</v>
          </cell>
          <cell r="G1640">
            <v>3</v>
          </cell>
          <cell r="U1640">
            <v>50000000</v>
          </cell>
          <cell r="V1640">
            <v>49591076</v>
          </cell>
          <cell r="W1640">
            <v>49591076</v>
          </cell>
          <cell r="X1640">
            <v>49591076</v>
          </cell>
          <cell r="Y1640">
            <v>29630468</v>
          </cell>
        </row>
        <row r="1641">
          <cell r="C1641">
            <v>44267</v>
          </cell>
          <cell r="E1641">
            <v>40</v>
          </cell>
          <cell r="G1641">
            <v>3</v>
          </cell>
          <cell r="U1641">
            <v>200000000</v>
          </cell>
          <cell r="V1641">
            <v>62128760</v>
          </cell>
          <cell r="W1641">
            <v>62128760</v>
          </cell>
          <cell r="X1641">
            <v>62128760</v>
          </cell>
          <cell r="Y1641">
            <v>0</v>
          </cell>
        </row>
        <row r="1642">
          <cell r="C1642">
            <v>44267</v>
          </cell>
          <cell r="E1642">
            <v>40</v>
          </cell>
          <cell r="G1642">
            <v>3</v>
          </cell>
          <cell r="U1642">
            <v>273905258</v>
          </cell>
          <cell r="V1642">
            <v>98516000</v>
          </cell>
          <cell r="W1642">
            <v>98516000</v>
          </cell>
          <cell r="X1642">
            <v>98516000</v>
          </cell>
          <cell r="Y1642">
            <v>0</v>
          </cell>
        </row>
        <row r="1643">
          <cell r="C1643">
            <v>44268</v>
          </cell>
          <cell r="E1643">
            <v>40</v>
          </cell>
          <cell r="G1643">
            <v>3</v>
          </cell>
          <cell r="U1643">
            <v>26170546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</row>
      </sheetData>
      <sheetData sheetId="3" refreshError="1">
        <row r="3">
          <cell r="A3" t="str">
            <v>ENLACE</v>
          </cell>
        </row>
        <row r="5">
          <cell r="A5">
            <v>11101</v>
          </cell>
          <cell r="L5">
            <v>64877974944</v>
          </cell>
          <cell r="M5">
            <v>67871823307</v>
          </cell>
        </row>
        <row r="6">
          <cell r="A6">
            <v>11101</v>
          </cell>
          <cell r="L6">
            <v>7267633847</v>
          </cell>
          <cell r="M6">
            <v>9350723897</v>
          </cell>
        </row>
        <row r="7">
          <cell r="A7">
            <v>11101</v>
          </cell>
          <cell r="L7">
            <v>661994452</v>
          </cell>
          <cell r="M7">
            <v>775371988</v>
          </cell>
        </row>
        <row r="8">
          <cell r="A8">
            <v>11101</v>
          </cell>
          <cell r="L8">
            <v>182823369</v>
          </cell>
          <cell r="M8">
            <v>218129122.19999999</v>
          </cell>
        </row>
        <row r="9">
          <cell r="A9">
            <v>11101</v>
          </cell>
          <cell r="L9">
            <v>120491800</v>
          </cell>
          <cell r="M9">
            <v>233089163</v>
          </cell>
        </row>
        <row r="10">
          <cell r="A10">
            <v>11101</v>
          </cell>
          <cell r="L10">
            <v>2006535308</v>
          </cell>
          <cell r="M10">
            <v>2167738005</v>
          </cell>
        </row>
        <row r="11">
          <cell r="A11">
            <v>11101</v>
          </cell>
          <cell r="L11">
            <v>631968161</v>
          </cell>
          <cell r="M11">
            <v>433992365</v>
          </cell>
        </row>
        <row r="12">
          <cell r="A12">
            <v>11101</v>
          </cell>
          <cell r="L12">
            <v>30842704469</v>
          </cell>
          <cell r="M12">
            <v>34115576263</v>
          </cell>
        </row>
        <row r="13">
          <cell r="A13">
            <v>11101</v>
          </cell>
          <cell r="L13">
            <v>1287088710</v>
          </cell>
          <cell r="M13">
            <v>3411841774</v>
          </cell>
        </row>
        <row r="14">
          <cell r="A14">
            <v>11101</v>
          </cell>
          <cell r="L14">
            <v>4927620244</v>
          </cell>
          <cell r="M14">
            <v>5088190780</v>
          </cell>
        </row>
        <row r="15">
          <cell r="A15">
            <v>11101</v>
          </cell>
          <cell r="L15">
            <v>203315248</v>
          </cell>
          <cell r="M15">
            <v>338793132</v>
          </cell>
        </row>
        <row r="16">
          <cell r="A16">
            <v>11101</v>
          </cell>
          <cell r="L16">
            <v>9370726288</v>
          </cell>
          <cell r="M16">
            <v>14446460835</v>
          </cell>
        </row>
        <row r="17">
          <cell r="A17">
            <v>11101</v>
          </cell>
          <cell r="L17">
            <v>3173217916</v>
          </cell>
          <cell r="M17">
            <v>4408037956</v>
          </cell>
        </row>
        <row r="18">
          <cell r="A18">
            <v>11101</v>
          </cell>
          <cell r="L18">
            <v>14500660203</v>
          </cell>
          <cell r="M18">
            <v>17657146000</v>
          </cell>
        </row>
        <row r="19">
          <cell r="A19">
            <v>11101</v>
          </cell>
          <cell r="L19">
            <v>142245172</v>
          </cell>
          <cell r="M19">
            <v>200083949</v>
          </cell>
        </row>
        <row r="20">
          <cell r="A20">
            <v>11101</v>
          </cell>
          <cell r="L20">
            <v>181486724</v>
          </cell>
          <cell r="M20">
            <v>297010714.5</v>
          </cell>
        </row>
        <row r="21">
          <cell r="A21">
            <v>11101</v>
          </cell>
          <cell r="L21">
            <v>108514291</v>
          </cell>
          <cell r="M21">
            <v>211864144.80000001</v>
          </cell>
        </row>
        <row r="22">
          <cell r="A22">
            <v>11101</v>
          </cell>
          <cell r="L22">
            <v>326016196</v>
          </cell>
          <cell r="M22">
            <v>587526664.79999995</v>
          </cell>
        </row>
        <row r="23">
          <cell r="A23">
            <v>11101</v>
          </cell>
          <cell r="L23">
            <v>132364630</v>
          </cell>
          <cell r="M23">
            <v>195764825</v>
          </cell>
        </row>
        <row r="24">
          <cell r="A24">
            <v>11101</v>
          </cell>
          <cell r="L24">
            <v>200252699</v>
          </cell>
          <cell r="M24">
            <v>436863258.38</v>
          </cell>
        </row>
        <row r="25">
          <cell r="A25">
            <v>11101</v>
          </cell>
          <cell r="L25">
            <v>20884707</v>
          </cell>
          <cell r="M25">
            <v>31582000</v>
          </cell>
        </row>
        <row r="26">
          <cell r="A26">
            <v>11101</v>
          </cell>
          <cell r="L26">
            <v>6210758</v>
          </cell>
          <cell r="M26">
            <v>4115259</v>
          </cell>
        </row>
        <row r="27">
          <cell r="A27">
            <v>11101</v>
          </cell>
          <cell r="L27">
            <v>55292735</v>
          </cell>
          <cell r="M27">
            <v>62188267</v>
          </cell>
        </row>
        <row r="28">
          <cell r="A28">
            <v>11101</v>
          </cell>
          <cell r="L28">
            <v>95586589</v>
          </cell>
          <cell r="M28">
            <v>96435160</v>
          </cell>
        </row>
        <row r="29">
          <cell r="A29">
            <v>11101</v>
          </cell>
          <cell r="L29">
            <v>2994200</v>
          </cell>
          <cell r="M29">
            <v>105182557</v>
          </cell>
        </row>
        <row r="30">
          <cell r="A30">
            <v>11101</v>
          </cell>
          <cell r="L30">
            <v>932629305</v>
          </cell>
          <cell r="M30">
            <v>781560340</v>
          </cell>
        </row>
        <row r="31">
          <cell r="A31">
            <v>11101</v>
          </cell>
          <cell r="L31">
            <v>5484160</v>
          </cell>
          <cell r="M31">
            <v>3267800</v>
          </cell>
        </row>
        <row r="32">
          <cell r="A32">
            <v>11101</v>
          </cell>
          <cell r="L32">
            <v>6146534744</v>
          </cell>
          <cell r="M32">
            <v>4008993064.5999999</v>
          </cell>
        </row>
        <row r="33">
          <cell r="A33">
            <v>11101</v>
          </cell>
          <cell r="L33">
            <v>9191489</v>
          </cell>
          <cell r="M33">
            <v>10889448.699999999</v>
          </cell>
        </row>
        <row r="34">
          <cell r="A34">
            <v>11101</v>
          </cell>
          <cell r="L34">
            <v>5127881256</v>
          </cell>
          <cell r="M34">
            <v>5701039328.8199997</v>
          </cell>
        </row>
        <row r="35">
          <cell r="A35">
            <v>11101</v>
          </cell>
          <cell r="L35">
            <v>1986000000</v>
          </cell>
          <cell r="M35">
            <v>1947991633.6900001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43038.9</v>
          </cell>
        </row>
        <row r="38">
          <cell r="A38">
            <v>11101</v>
          </cell>
          <cell r="L38">
            <v>55110000</v>
          </cell>
          <cell r="M38">
            <v>22374005.129999999</v>
          </cell>
        </row>
        <row r="39">
          <cell r="A39">
            <v>11101</v>
          </cell>
          <cell r="L39">
            <v>57200000</v>
          </cell>
          <cell r="M39">
            <v>112959984</v>
          </cell>
        </row>
        <row r="40">
          <cell r="A40">
            <v>11101</v>
          </cell>
          <cell r="L40">
            <v>25000000</v>
          </cell>
          <cell r="M40">
            <v>15990733</v>
          </cell>
        </row>
        <row r="41">
          <cell r="A41">
            <v>11101</v>
          </cell>
          <cell r="L41">
            <v>600000</v>
          </cell>
          <cell r="M41">
            <v>411467</v>
          </cell>
        </row>
        <row r="42">
          <cell r="A42">
            <v>11101</v>
          </cell>
          <cell r="L42">
            <v>212500000</v>
          </cell>
          <cell r="M42">
            <v>90852</v>
          </cell>
        </row>
        <row r="43">
          <cell r="A43">
            <v>11101</v>
          </cell>
          <cell r="L43">
            <v>30000000</v>
          </cell>
          <cell r="M43">
            <v>32068166</v>
          </cell>
        </row>
        <row r="44">
          <cell r="A44">
            <v>11101</v>
          </cell>
          <cell r="L44">
            <v>110000000</v>
          </cell>
          <cell r="M44">
            <v>308873632</v>
          </cell>
        </row>
        <row r="45">
          <cell r="A45">
            <v>11101</v>
          </cell>
          <cell r="L45">
            <v>8999000000</v>
          </cell>
          <cell r="M45">
            <v>8999000000</v>
          </cell>
        </row>
        <row r="46">
          <cell r="A46">
            <v>11106</v>
          </cell>
          <cell r="L46">
            <v>2265089426</v>
          </cell>
          <cell r="M46">
            <v>2259704301.5</v>
          </cell>
        </row>
        <row r="47">
          <cell r="A47">
            <v>11206</v>
          </cell>
          <cell r="L47">
            <v>266606896</v>
          </cell>
          <cell r="M47">
            <v>135144620</v>
          </cell>
        </row>
        <row r="48">
          <cell r="A48">
            <v>11211</v>
          </cell>
          <cell r="L48">
            <v>24678757046</v>
          </cell>
          <cell r="M48">
            <v>20932503839</v>
          </cell>
        </row>
        <row r="49">
          <cell r="A49">
            <v>11211</v>
          </cell>
          <cell r="L49">
            <v>0</v>
          </cell>
          <cell r="M49">
            <v>1768073844</v>
          </cell>
        </row>
        <row r="50">
          <cell r="A50">
            <v>11215</v>
          </cell>
          <cell r="L50">
            <v>75853151</v>
          </cell>
          <cell r="M50">
            <v>52924461</v>
          </cell>
        </row>
        <row r="51">
          <cell r="A51">
            <v>11217</v>
          </cell>
          <cell r="L51">
            <v>2030677468</v>
          </cell>
          <cell r="M51">
            <v>2398611156</v>
          </cell>
        </row>
        <row r="52">
          <cell r="A52">
            <v>11218</v>
          </cell>
          <cell r="L52">
            <v>294294000</v>
          </cell>
          <cell r="M52">
            <v>272615014</v>
          </cell>
        </row>
        <row r="53">
          <cell r="A53">
            <v>11219</v>
          </cell>
          <cell r="L53">
            <v>2972161661</v>
          </cell>
          <cell r="M53">
            <v>2687335296</v>
          </cell>
        </row>
        <row r="54">
          <cell r="A54">
            <v>11220</v>
          </cell>
          <cell r="L54">
            <v>822141109</v>
          </cell>
          <cell r="M54">
            <v>672825809</v>
          </cell>
        </row>
        <row r="55">
          <cell r="A55">
            <v>11221</v>
          </cell>
          <cell r="L55">
            <v>1041756495</v>
          </cell>
          <cell r="M55">
            <v>829867690.35000002</v>
          </cell>
        </row>
        <row r="56">
          <cell r="A56">
            <v>11222</v>
          </cell>
          <cell r="L56">
            <v>239030531</v>
          </cell>
          <cell r="M56">
            <v>166205326</v>
          </cell>
        </row>
        <row r="57">
          <cell r="A57">
            <v>11224</v>
          </cell>
          <cell r="L57">
            <v>33200000</v>
          </cell>
          <cell r="M57">
            <v>60031984</v>
          </cell>
        </row>
        <row r="58">
          <cell r="A58">
            <v>11225</v>
          </cell>
          <cell r="L58">
            <v>46848496</v>
          </cell>
          <cell r="M58">
            <v>18822044</v>
          </cell>
        </row>
        <row r="59">
          <cell r="A59">
            <v>12106</v>
          </cell>
          <cell r="L59">
            <v>339228082</v>
          </cell>
          <cell r="M59">
            <v>152327151</v>
          </cell>
        </row>
        <row r="60">
          <cell r="A60">
            <v>12112</v>
          </cell>
          <cell r="L60">
            <v>714205800</v>
          </cell>
          <cell r="M60">
            <v>681247600</v>
          </cell>
        </row>
        <row r="61">
          <cell r="A61">
            <v>12113</v>
          </cell>
          <cell r="L61">
            <v>45950624</v>
          </cell>
          <cell r="M61">
            <v>24938280</v>
          </cell>
        </row>
        <row r="62">
          <cell r="A62">
            <v>12114</v>
          </cell>
          <cell r="L62">
            <v>437102900</v>
          </cell>
          <cell r="M62">
            <v>340624000</v>
          </cell>
        </row>
        <row r="63">
          <cell r="A63">
            <v>12201</v>
          </cell>
          <cell r="L63">
            <v>1395000000</v>
          </cell>
          <cell r="M63">
            <v>1359731867.2</v>
          </cell>
        </row>
        <row r="64">
          <cell r="A64">
            <v>12201</v>
          </cell>
          <cell r="L64">
            <v>457320000</v>
          </cell>
          <cell r="M64">
            <v>403510953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3253724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263224344.96000001</v>
          </cell>
        </row>
        <row r="69">
          <cell r="A69">
            <v>12303</v>
          </cell>
          <cell r="L69">
            <v>0</v>
          </cell>
          <cell r="M69">
            <v>-19653838</v>
          </cell>
        </row>
        <row r="70">
          <cell r="A70">
            <v>12502</v>
          </cell>
          <cell r="L70">
            <v>534574741</v>
          </cell>
          <cell r="M70">
            <v>578009969</v>
          </cell>
        </row>
        <row r="71">
          <cell r="A71">
            <v>12503</v>
          </cell>
          <cell r="L71">
            <v>190017603</v>
          </cell>
          <cell r="M71">
            <v>27847893</v>
          </cell>
        </row>
        <row r="72">
          <cell r="A72">
            <v>12504</v>
          </cell>
          <cell r="L72">
            <v>239684229</v>
          </cell>
          <cell r="M72">
            <v>222708610</v>
          </cell>
        </row>
        <row r="73">
          <cell r="A73">
            <v>12505</v>
          </cell>
          <cell r="L73">
            <v>43617955</v>
          </cell>
          <cell r="M73">
            <v>25538911</v>
          </cell>
        </row>
        <row r="74">
          <cell r="A74">
            <v>12509</v>
          </cell>
          <cell r="L74">
            <v>1296490600</v>
          </cell>
          <cell r="M74">
            <v>1278994273</v>
          </cell>
        </row>
        <row r="75">
          <cell r="A75">
            <v>12603</v>
          </cell>
          <cell r="L75">
            <v>116224367</v>
          </cell>
          <cell r="M75">
            <v>129524631</v>
          </cell>
        </row>
        <row r="76">
          <cell r="A76">
            <v>12604</v>
          </cell>
          <cell r="L76">
            <v>15325434</v>
          </cell>
          <cell r="M76">
            <v>20896098</v>
          </cell>
        </row>
        <row r="77">
          <cell r="A77">
            <v>12605</v>
          </cell>
          <cell r="L77">
            <v>501609882</v>
          </cell>
          <cell r="M77">
            <v>501609882</v>
          </cell>
        </row>
        <row r="78">
          <cell r="A78">
            <v>12609</v>
          </cell>
          <cell r="L78">
            <v>64332546</v>
          </cell>
          <cell r="M78">
            <v>77098782</v>
          </cell>
        </row>
        <row r="79">
          <cell r="A79">
            <v>12610</v>
          </cell>
          <cell r="L79">
            <v>4307213</v>
          </cell>
          <cell r="M79">
            <v>5907084</v>
          </cell>
        </row>
        <row r="80">
          <cell r="A80">
            <v>12611</v>
          </cell>
          <cell r="L80">
            <v>500000000</v>
          </cell>
          <cell r="M80">
            <v>1507436172</v>
          </cell>
        </row>
        <row r="81">
          <cell r="A81">
            <v>12612</v>
          </cell>
          <cell r="L81">
            <v>250000000</v>
          </cell>
          <cell r="M81">
            <v>314411790.82999998</v>
          </cell>
        </row>
        <row r="82">
          <cell r="A82">
            <v>12613</v>
          </cell>
          <cell r="L82">
            <v>43908529</v>
          </cell>
          <cell r="M82">
            <v>33816333</v>
          </cell>
        </row>
        <row r="83">
          <cell r="A83">
            <v>13101</v>
          </cell>
          <cell r="L83">
            <v>145307553066</v>
          </cell>
          <cell r="M83">
            <v>137052095604</v>
          </cell>
        </row>
        <row r="84">
          <cell r="A84">
            <v>13101</v>
          </cell>
          <cell r="L84">
            <v>1424853223</v>
          </cell>
          <cell r="M84">
            <v>0</v>
          </cell>
        </row>
        <row r="85">
          <cell r="A85">
            <v>13103</v>
          </cell>
          <cell r="L85">
            <v>8234681674</v>
          </cell>
          <cell r="M85">
            <v>8852805135</v>
          </cell>
        </row>
        <row r="86">
          <cell r="A86">
            <v>13104</v>
          </cell>
          <cell r="L86">
            <v>13570567515</v>
          </cell>
          <cell r="M86">
            <v>21523415423</v>
          </cell>
        </row>
        <row r="87">
          <cell r="A87">
            <v>13105</v>
          </cell>
          <cell r="L87">
            <v>2649559592</v>
          </cell>
          <cell r="M87">
            <v>2462197344</v>
          </cell>
        </row>
        <row r="88">
          <cell r="A88">
            <v>13107</v>
          </cell>
          <cell r="L88">
            <v>1008292337</v>
          </cell>
          <cell r="M88">
            <v>165501772</v>
          </cell>
        </row>
        <row r="89">
          <cell r="A89">
            <v>13108</v>
          </cell>
          <cell r="L89">
            <v>1459605740</v>
          </cell>
          <cell r="M89">
            <v>4335109888</v>
          </cell>
        </row>
        <row r="90">
          <cell r="A90">
            <v>13110</v>
          </cell>
          <cell r="L90">
            <v>3233066325</v>
          </cell>
          <cell r="M90">
            <v>3233066325</v>
          </cell>
        </row>
        <row r="91">
          <cell r="A91">
            <v>13111</v>
          </cell>
          <cell r="L91">
            <v>219310502</v>
          </cell>
          <cell r="M91">
            <v>0</v>
          </cell>
        </row>
        <row r="92">
          <cell r="A92">
            <v>13115</v>
          </cell>
          <cell r="L92">
            <v>147050503</v>
          </cell>
          <cell r="M92">
            <v>147050503</v>
          </cell>
        </row>
        <row r="93">
          <cell r="A93">
            <v>13116</v>
          </cell>
          <cell r="L93">
            <v>226839897</v>
          </cell>
          <cell r="M93">
            <v>226839897</v>
          </cell>
        </row>
        <row r="94">
          <cell r="A94">
            <v>13125</v>
          </cell>
          <cell r="L94">
            <v>559657968</v>
          </cell>
          <cell r="M94">
            <v>42956451</v>
          </cell>
        </row>
        <row r="95">
          <cell r="A95">
            <v>13150</v>
          </cell>
          <cell r="L95">
            <v>547291809</v>
          </cell>
          <cell r="M95">
            <v>547291809</v>
          </cell>
        </row>
        <row r="96">
          <cell r="A96">
            <v>13150</v>
          </cell>
          <cell r="L96">
            <v>72312798</v>
          </cell>
          <cell r="M96">
            <v>72312798</v>
          </cell>
        </row>
        <row r="97">
          <cell r="A97">
            <v>13152</v>
          </cell>
          <cell r="L97">
            <v>4280860045</v>
          </cell>
          <cell r="M97">
            <v>3945263836</v>
          </cell>
        </row>
        <row r="98">
          <cell r="A98">
            <v>13152</v>
          </cell>
          <cell r="L98">
            <v>450083312</v>
          </cell>
          <cell r="M98">
            <v>450083312</v>
          </cell>
        </row>
        <row r="99">
          <cell r="A99">
            <v>13160</v>
          </cell>
          <cell r="L99">
            <v>11472611406</v>
          </cell>
          <cell r="M99">
            <v>11472611406</v>
          </cell>
        </row>
        <row r="100">
          <cell r="A100">
            <v>13160</v>
          </cell>
          <cell r="L100">
            <v>1085780045</v>
          </cell>
          <cell r="M100">
            <v>1085780045</v>
          </cell>
        </row>
        <row r="101">
          <cell r="A101">
            <v>13161</v>
          </cell>
          <cell r="L101">
            <v>1207643306</v>
          </cell>
          <cell r="M101">
            <v>1207643306</v>
          </cell>
        </row>
        <row r="102">
          <cell r="A102">
            <v>13161</v>
          </cell>
          <cell r="L102">
            <v>114292636</v>
          </cell>
          <cell r="M102">
            <v>114292636</v>
          </cell>
        </row>
        <row r="103">
          <cell r="A103">
            <v>13162</v>
          </cell>
          <cell r="L103">
            <v>905732480</v>
          </cell>
          <cell r="M103">
            <v>905732480</v>
          </cell>
        </row>
        <row r="104">
          <cell r="A104">
            <v>13162</v>
          </cell>
          <cell r="L104">
            <v>85719477</v>
          </cell>
          <cell r="M104">
            <v>85719477</v>
          </cell>
        </row>
        <row r="105">
          <cell r="A105">
            <v>13173</v>
          </cell>
          <cell r="L105">
            <v>321965644</v>
          </cell>
          <cell r="M105">
            <v>32299113.969999999</v>
          </cell>
        </row>
        <row r="106">
          <cell r="A106">
            <v>13174</v>
          </cell>
          <cell r="L106">
            <v>702761439</v>
          </cell>
          <cell r="M106">
            <v>702761439</v>
          </cell>
        </row>
        <row r="107">
          <cell r="A107">
            <v>13177</v>
          </cell>
          <cell r="L107">
            <v>0</v>
          </cell>
          <cell r="M107">
            <v>0</v>
          </cell>
        </row>
        <row r="108">
          <cell r="A108">
            <v>13177</v>
          </cell>
          <cell r="L108">
            <v>0</v>
          </cell>
          <cell r="M108">
            <v>0</v>
          </cell>
        </row>
        <row r="109">
          <cell r="A109">
            <v>13177</v>
          </cell>
          <cell r="L109">
            <v>8514986597</v>
          </cell>
          <cell r="M109">
            <v>8452166575</v>
          </cell>
        </row>
        <row r="110">
          <cell r="A110">
            <v>13203</v>
          </cell>
          <cell r="L110">
            <v>121000000</v>
          </cell>
          <cell r="M110">
            <v>98005049.299999997</v>
          </cell>
        </row>
        <row r="111">
          <cell r="A111">
            <v>13204</v>
          </cell>
          <cell r="L111">
            <v>260000000</v>
          </cell>
          <cell r="M111">
            <v>347518294</v>
          </cell>
        </row>
        <row r="112">
          <cell r="A112">
            <v>13301</v>
          </cell>
          <cell r="L112">
            <v>128321380</v>
          </cell>
          <cell r="M112">
            <v>160124417</v>
          </cell>
        </row>
        <row r="113">
          <cell r="A113">
            <v>13302</v>
          </cell>
          <cell r="L113">
            <v>1861084</v>
          </cell>
          <cell r="M113">
            <v>0</v>
          </cell>
        </row>
        <row r="114">
          <cell r="A114">
            <v>13303</v>
          </cell>
          <cell r="L114">
            <v>0</v>
          </cell>
          <cell r="M114">
            <v>0</v>
          </cell>
        </row>
        <row r="115">
          <cell r="A115">
            <v>13304</v>
          </cell>
          <cell r="L115">
            <v>203718732</v>
          </cell>
          <cell r="M115">
            <v>203718732</v>
          </cell>
        </row>
        <row r="116">
          <cell r="A116">
            <v>13304</v>
          </cell>
          <cell r="L116">
            <v>81135487</v>
          </cell>
          <cell r="M116">
            <v>81135487</v>
          </cell>
        </row>
        <row r="117">
          <cell r="A117">
            <v>13304</v>
          </cell>
          <cell r="L117">
            <v>51405916</v>
          </cell>
          <cell r="M117">
            <v>51405916</v>
          </cell>
        </row>
        <row r="118">
          <cell r="A118">
            <v>13304</v>
          </cell>
          <cell r="L118">
            <v>0</v>
          </cell>
          <cell r="M118">
            <v>0</v>
          </cell>
        </row>
        <row r="119">
          <cell r="A119">
            <v>13304</v>
          </cell>
          <cell r="L119">
            <v>406152996</v>
          </cell>
          <cell r="M119">
            <v>406152996</v>
          </cell>
        </row>
        <row r="120">
          <cell r="A120">
            <v>13304</v>
          </cell>
          <cell r="L120">
            <v>73884141</v>
          </cell>
          <cell r="M120">
            <v>73884141</v>
          </cell>
        </row>
        <row r="121">
          <cell r="A121">
            <v>13304</v>
          </cell>
          <cell r="L121">
            <v>6235046</v>
          </cell>
          <cell r="M121">
            <v>6235046</v>
          </cell>
        </row>
        <row r="122">
          <cell r="A122">
            <v>13304</v>
          </cell>
          <cell r="L122">
            <v>19893012</v>
          </cell>
          <cell r="M122">
            <v>19893012</v>
          </cell>
        </row>
        <row r="123">
          <cell r="A123">
            <v>13304</v>
          </cell>
          <cell r="L123">
            <v>54993891</v>
          </cell>
          <cell r="M123">
            <v>54993891</v>
          </cell>
        </row>
        <row r="124">
          <cell r="A124">
            <v>13304</v>
          </cell>
          <cell r="L124">
            <v>62575433</v>
          </cell>
          <cell r="M124">
            <v>62575433</v>
          </cell>
        </row>
        <row r="125">
          <cell r="A125">
            <v>13304</v>
          </cell>
          <cell r="L125">
            <v>73958474</v>
          </cell>
          <cell r="M125">
            <v>73958474</v>
          </cell>
        </row>
        <row r="126">
          <cell r="A126">
            <v>13304</v>
          </cell>
          <cell r="L126">
            <v>32993</v>
          </cell>
          <cell r="M126">
            <v>32993</v>
          </cell>
        </row>
        <row r="127">
          <cell r="A127">
            <v>13304</v>
          </cell>
          <cell r="L127">
            <v>201976876</v>
          </cell>
          <cell r="M127">
            <v>201976876</v>
          </cell>
        </row>
        <row r="128">
          <cell r="A128">
            <v>13304</v>
          </cell>
          <cell r="L128">
            <v>41767315</v>
          </cell>
          <cell r="M128">
            <v>41767315</v>
          </cell>
        </row>
        <row r="129">
          <cell r="A129">
            <v>13401</v>
          </cell>
          <cell r="L129">
            <v>533400000</v>
          </cell>
          <cell r="M129">
            <v>548175936.75999999</v>
          </cell>
        </row>
        <row r="130">
          <cell r="A130">
            <v>13402</v>
          </cell>
          <cell r="L130">
            <v>370600000</v>
          </cell>
          <cell r="M130">
            <v>289930132</v>
          </cell>
        </row>
        <row r="131">
          <cell r="A131">
            <v>21211</v>
          </cell>
          <cell r="L131">
            <v>1000000000</v>
          </cell>
          <cell r="M131">
            <v>1000000000</v>
          </cell>
        </row>
        <row r="132">
          <cell r="A132">
            <v>21212</v>
          </cell>
          <cell r="L132">
            <v>15000000</v>
          </cell>
          <cell r="M132">
            <v>15000000</v>
          </cell>
        </row>
        <row r="133">
          <cell r="A133">
            <v>21213</v>
          </cell>
          <cell r="L133">
            <v>1776385117</v>
          </cell>
          <cell r="M133">
            <v>1776385117</v>
          </cell>
        </row>
        <row r="134">
          <cell r="A134">
            <v>21214</v>
          </cell>
          <cell r="L134">
            <v>150000000</v>
          </cell>
          <cell r="M134">
            <v>150000000</v>
          </cell>
        </row>
        <row r="135">
          <cell r="A135">
            <v>21215</v>
          </cell>
          <cell r="L135">
            <v>300000000</v>
          </cell>
          <cell r="M135">
            <v>300000000</v>
          </cell>
        </row>
        <row r="136">
          <cell r="A136">
            <v>21216</v>
          </cell>
          <cell r="L136">
            <v>400000000</v>
          </cell>
          <cell r="M136">
            <v>400000000</v>
          </cell>
        </row>
        <row r="137">
          <cell r="A137">
            <v>21217</v>
          </cell>
          <cell r="L137">
            <v>349999422</v>
          </cell>
          <cell r="M137">
            <v>349999422</v>
          </cell>
        </row>
        <row r="138">
          <cell r="A138">
            <v>22202</v>
          </cell>
          <cell r="L138">
            <v>974453</v>
          </cell>
          <cell r="M138">
            <v>12888257.890000001</v>
          </cell>
        </row>
        <row r="139">
          <cell r="A139">
            <v>22203</v>
          </cell>
          <cell r="L139">
            <v>57507188</v>
          </cell>
          <cell r="M139">
            <v>42839589.950000003</v>
          </cell>
        </row>
        <row r="140">
          <cell r="A140">
            <v>22204</v>
          </cell>
          <cell r="L140">
            <v>14873000</v>
          </cell>
          <cell r="M140">
            <v>10193491.539999999</v>
          </cell>
        </row>
        <row r="141">
          <cell r="A141">
            <v>22206</v>
          </cell>
          <cell r="L141">
            <v>0</v>
          </cell>
          <cell r="M141">
            <v>14.6</v>
          </cell>
        </row>
        <row r="142">
          <cell r="A142">
            <v>22209</v>
          </cell>
          <cell r="L142">
            <v>36970035</v>
          </cell>
          <cell r="M142">
            <v>9742613</v>
          </cell>
        </row>
        <row r="143">
          <cell r="A143">
            <v>22301</v>
          </cell>
          <cell r="L143">
            <v>47181511</v>
          </cell>
          <cell r="M143">
            <v>1985689</v>
          </cell>
        </row>
        <row r="144">
          <cell r="A144">
            <v>22302</v>
          </cell>
          <cell r="L144">
            <v>820177</v>
          </cell>
          <cell r="M144">
            <v>839228.4</v>
          </cell>
        </row>
        <row r="145">
          <cell r="A145">
            <v>22303</v>
          </cell>
          <cell r="L145">
            <v>8191493</v>
          </cell>
          <cell r="M145">
            <v>3887030.8</v>
          </cell>
        </row>
        <row r="146">
          <cell r="A146">
            <v>22304</v>
          </cell>
          <cell r="L146">
            <v>6612827</v>
          </cell>
          <cell r="M146">
            <v>4374378.92</v>
          </cell>
        </row>
        <row r="147">
          <cell r="A147">
            <v>22305</v>
          </cell>
          <cell r="L147">
            <v>1160285</v>
          </cell>
          <cell r="M147">
            <v>301081.81</v>
          </cell>
        </row>
        <row r="148">
          <cell r="A148">
            <v>22306</v>
          </cell>
          <cell r="L148">
            <v>302933</v>
          </cell>
          <cell r="M148">
            <v>467771</v>
          </cell>
        </row>
        <row r="149">
          <cell r="A149">
            <v>22307</v>
          </cell>
          <cell r="L149">
            <v>1500000</v>
          </cell>
          <cell r="M149">
            <v>1594436.38</v>
          </cell>
        </row>
        <row r="150">
          <cell r="A150">
            <v>22308</v>
          </cell>
          <cell r="L150">
            <v>600000</v>
          </cell>
          <cell r="M150">
            <v>664803.04</v>
          </cell>
        </row>
        <row r="151">
          <cell r="A151">
            <v>22309</v>
          </cell>
          <cell r="L151">
            <v>350000</v>
          </cell>
          <cell r="M151">
            <v>5415</v>
          </cell>
        </row>
        <row r="152">
          <cell r="A152">
            <v>22310</v>
          </cell>
          <cell r="L152">
            <v>6000000</v>
          </cell>
          <cell r="M152">
            <v>4180499.77</v>
          </cell>
        </row>
        <row r="153">
          <cell r="A153">
            <v>22311</v>
          </cell>
          <cell r="L153">
            <v>4500000</v>
          </cell>
          <cell r="M153">
            <v>2943856.68</v>
          </cell>
        </row>
        <row r="154">
          <cell r="A154">
            <v>22312</v>
          </cell>
          <cell r="L154">
            <v>0</v>
          </cell>
          <cell r="M154">
            <v>4021100</v>
          </cell>
        </row>
        <row r="155">
          <cell r="A155">
            <v>22313</v>
          </cell>
          <cell r="L155">
            <v>0</v>
          </cell>
          <cell r="M155">
            <v>0</v>
          </cell>
        </row>
        <row r="156">
          <cell r="A156">
            <v>22314</v>
          </cell>
          <cell r="L156">
            <v>15000000</v>
          </cell>
          <cell r="M156">
            <v>15022377.560000001</v>
          </cell>
        </row>
        <row r="157">
          <cell r="A157">
            <v>22315</v>
          </cell>
          <cell r="L157">
            <v>3750000</v>
          </cell>
          <cell r="M157">
            <v>261554.23</v>
          </cell>
        </row>
        <row r="158">
          <cell r="A158">
            <v>22316</v>
          </cell>
          <cell r="L158">
            <v>500000</v>
          </cell>
          <cell r="M158">
            <v>2314391.31</v>
          </cell>
        </row>
        <row r="159">
          <cell r="A159">
            <v>22317</v>
          </cell>
          <cell r="L159">
            <v>800000</v>
          </cell>
          <cell r="M159">
            <v>637456.6</v>
          </cell>
        </row>
        <row r="160">
          <cell r="A160">
            <v>22318</v>
          </cell>
          <cell r="L160">
            <v>150000</v>
          </cell>
          <cell r="M160">
            <v>920926.16</v>
          </cell>
        </row>
        <row r="161">
          <cell r="A161">
            <v>22319</v>
          </cell>
          <cell r="L161">
            <v>4000000</v>
          </cell>
          <cell r="M161">
            <v>588666.76</v>
          </cell>
        </row>
        <row r="162">
          <cell r="A162">
            <v>22320</v>
          </cell>
          <cell r="L162">
            <v>4500000</v>
          </cell>
          <cell r="M162">
            <v>7841634.9299999997</v>
          </cell>
        </row>
        <row r="163">
          <cell r="A163">
            <v>22321</v>
          </cell>
          <cell r="L163">
            <v>90000000</v>
          </cell>
          <cell r="M163">
            <v>26964464.219999999</v>
          </cell>
        </row>
        <row r="164">
          <cell r="A164">
            <v>22322</v>
          </cell>
          <cell r="L164">
            <v>0</v>
          </cell>
          <cell r="M164">
            <v>6572169.54</v>
          </cell>
        </row>
        <row r="165">
          <cell r="A165">
            <v>22323</v>
          </cell>
          <cell r="L165">
            <v>0</v>
          </cell>
          <cell r="M165">
            <v>51048.43</v>
          </cell>
        </row>
        <row r="166">
          <cell r="A166">
            <v>22324</v>
          </cell>
          <cell r="L166">
            <v>0</v>
          </cell>
          <cell r="M166">
            <v>24320.23</v>
          </cell>
        </row>
        <row r="167">
          <cell r="A167">
            <v>22325</v>
          </cell>
          <cell r="L167">
            <v>0</v>
          </cell>
          <cell r="M167">
            <v>15353360.49</v>
          </cell>
        </row>
        <row r="168">
          <cell r="A168">
            <v>22326</v>
          </cell>
          <cell r="L168">
            <v>0</v>
          </cell>
          <cell r="M168">
            <v>30584.41</v>
          </cell>
        </row>
        <row r="169">
          <cell r="A169">
            <v>22327</v>
          </cell>
          <cell r="L169">
            <v>0</v>
          </cell>
          <cell r="M169">
            <v>118773.47</v>
          </cell>
        </row>
        <row r="170">
          <cell r="A170">
            <v>22328</v>
          </cell>
          <cell r="L170">
            <v>0</v>
          </cell>
          <cell r="M170">
            <v>22451.759999999998</v>
          </cell>
        </row>
        <row r="171">
          <cell r="A171">
            <v>22329</v>
          </cell>
          <cell r="L171">
            <v>0</v>
          </cell>
          <cell r="M171">
            <v>55367.39</v>
          </cell>
        </row>
        <row r="172">
          <cell r="A172">
            <v>22330</v>
          </cell>
          <cell r="L172">
            <v>0</v>
          </cell>
          <cell r="M172">
            <v>168.72</v>
          </cell>
        </row>
        <row r="173">
          <cell r="A173">
            <v>22331</v>
          </cell>
          <cell r="L173">
            <v>0</v>
          </cell>
          <cell r="M173">
            <v>257567.02</v>
          </cell>
        </row>
        <row r="174">
          <cell r="A174">
            <v>22332</v>
          </cell>
          <cell r="L174">
            <v>0</v>
          </cell>
          <cell r="M174">
            <v>453959.98</v>
          </cell>
        </row>
        <row r="175">
          <cell r="A175">
            <v>22333</v>
          </cell>
          <cell r="L175">
            <v>0</v>
          </cell>
          <cell r="M175">
            <v>4661238.53</v>
          </cell>
        </row>
        <row r="176">
          <cell r="A176">
            <v>22334</v>
          </cell>
          <cell r="L176">
            <v>0</v>
          </cell>
          <cell r="M176">
            <v>2402381.4900000002</v>
          </cell>
        </row>
        <row r="177">
          <cell r="A177">
            <v>23106</v>
          </cell>
          <cell r="L177">
            <v>2800000000</v>
          </cell>
          <cell r="M177">
            <v>2365697000</v>
          </cell>
        </row>
        <row r="178">
          <cell r="A178">
            <v>23108</v>
          </cell>
          <cell r="L178">
            <v>37500000</v>
          </cell>
          <cell r="M178">
            <v>0</v>
          </cell>
        </row>
        <row r="179">
          <cell r="A179">
            <v>23110</v>
          </cell>
          <cell r="L179">
            <v>37310000</v>
          </cell>
          <cell r="M179">
            <v>0</v>
          </cell>
        </row>
        <row r="180">
          <cell r="A180">
            <v>23111</v>
          </cell>
          <cell r="L180">
            <v>3198000</v>
          </cell>
          <cell r="M180">
            <v>1267910</v>
          </cell>
        </row>
        <row r="181">
          <cell r="A181">
            <v>23113</v>
          </cell>
          <cell r="L181">
            <v>0</v>
          </cell>
          <cell r="M181">
            <v>465494</v>
          </cell>
        </row>
        <row r="182">
          <cell r="A182">
            <v>23114</v>
          </cell>
          <cell r="L182">
            <v>0</v>
          </cell>
          <cell r="M182">
            <v>0</v>
          </cell>
        </row>
        <row r="183">
          <cell r="A183">
            <v>23115</v>
          </cell>
          <cell r="L183">
            <v>0</v>
          </cell>
          <cell r="M183">
            <v>37384954</v>
          </cell>
        </row>
        <row r="184">
          <cell r="A184">
            <v>23116</v>
          </cell>
          <cell r="L184">
            <v>0</v>
          </cell>
          <cell r="M184">
            <v>121023279.44</v>
          </cell>
        </row>
        <row r="185">
          <cell r="A185">
            <v>23117</v>
          </cell>
          <cell r="L185">
            <v>0</v>
          </cell>
          <cell r="M185">
            <v>1848347</v>
          </cell>
        </row>
        <row r="186">
          <cell r="A186">
            <v>23118</v>
          </cell>
          <cell r="L186">
            <v>0</v>
          </cell>
          <cell r="M186">
            <v>5834223540</v>
          </cell>
        </row>
        <row r="187">
          <cell r="A187">
            <v>23119</v>
          </cell>
          <cell r="L187">
            <v>0</v>
          </cell>
          <cell r="M187">
            <v>378500</v>
          </cell>
        </row>
        <row r="188">
          <cell r="A188">
            <v>23121</v>
          </cell>
          <cell r="L188">
            <v>0</v>
          </cell>
          <cell r="M188">
            <v>26318520</v>
          </cell>
        </row>
        <row r="189">
          <cell r="A189">
            <v>23122</v>
          </cell>
          <cell r="L189">
            <v>0</v>
          </cell>
          <cell r="M189">
            <v>24985078</v>
          </cell>
        </row>
        <row r="190">
          <cell r="A190">
            <v>25101</v>
          </cell>
          <cell r="L190">
            <v>42054098660</v>
          </cell>
          <cell r="M190">
            <v>42054098660</v>
          </cell>
        </row>
        <row r="191">
          <cell r="A191">
            <v>25201</v>
          </cell>
          <cell r="L191">
            <v>0</v>
          </cell>
          <cell r="M191">
            <v>0</v>
          </cell>
        </row>
        <row r="192">
          <cell r="A192">
            <v>25202</v>
          </cell>
          <cell r="L192">
            <v>245645172</v>
          </cell>
          <cell r="M192">
            <v>245645172</v>
          </cell>
        </row>
        <row r="193">
          <cell r="A193">
            <v>25203</v>
          </cell>
          <cell r="L193">
            <v>294781</v>
          </cell>
          <cell r="M193">
            <v>294781</v>
          </cell>
        </row>
        <row r="194">
          <cell r="A194">
            <v>25204</v>
          </cell>
          <cell r="L194">
            <v>29474073</v>
          </cell>
          <cell r="M194">
            <v>29474073</v>
          </cell>
        </row>
        <row r="195">
          <cell r="A195">
            <v>25205</v>
          </cell>
          <cell r="L195">
            <v>0</v>
          </cell>
          <cell r="M195">
            <v>0</v>
          </cell>
        </row>
        <row r="196">
          <cell r="A196">
            <v>25206</v>
          </cell>
          <cell r="L196">
            <v>202597435</v>
          </cell>
          <cell r="M196">
            <v>202597435</v>
          </cell>
        </row>
        <row r="197">
          <cell r="A197">
            <v>25207</v>
          </cell>
          <cell r="L197">
            <v>373335698</v>
          </cell>
          <cell r="M197">
            <v>373335698</v>
          </cell>
        </row>
        <row r="198">
          <cell r="A198">
            <v>25208</v>
          </cell>
          <cell r="L198">
            <v>16591</v>
          </cell>
          <cell r="M198">
            <v>16591</v>
          </cell>
        </row>
        <row r="199">
          <cell r="A199">
            <v>25209</v>
          </cell>
          <cell r="L199">
            <v>137944816</v>
          </cell>
          <cell r="M199">
            <v>137944816</v>
          </cell>
        </row>
        <row r="200">
          <cell r="A200">
            <v>25210</v>
          </cell>
          <cell r="L200">
            <v>23328095</v>
          </cell>
          <cell r="M200">
            <v>23328095</v>
          </cell>
        </row>
        <row r="201">
          <cell r="A201">
            <v>25211</v>
          </cell>
          <cell r="L201">
            <v>17131995</v>
          </cell>
          <cell r="M201">
            <v>17131995</v>
          </cell>
        </row>
        <row r="202">
          <cell r="A202">
            <v>25212</v>
          </cell>
          <cell r="L202">
            <v>8538519</v>
          </cell>
          <cell r="M202">
            <v>8538519</v>
          </cell>
        </row>
        <row r="203">
          <cell r="A203">
            <v>25213</v>
          </cell>
          <cell r="L203">
            <v>403509503</v>
          </cell>
          <cell r="M203">
            <v>403509503</v>
          </cell>
        </row>
        <row r="204">
          <cell r="A204">
            <v>25214</v>
          </cell>
          <cell r="L204">
            <v>7574256</v>
          </cell>
          <cell r="M204">
            <v>7574256</v>
          </cell>
        </row>
        <row r="205">
          <cell r="A205">
            <v>25215</v>
          </cell>
          <cell r="L205">
            <v>3448318</v>
          </cell>
          <cell r="M205">
            <v>3448318</v>
          </cell>
        </row>
        <row r="206">
          <cell r="A206">
            <v>25220</v>
          </cell>
          <cell r="L206">
            <v>98640894</v>
          </cell>
          <cell r="M206">
            <v>98640894</v>
          </cell>
        </row>
        <row r="207">
          <cell r="A207">
            <v>25221</v>
          </cell>
          <cell r="L207">
            <v>24384097</v>
          </cell>
          <cell r="M207">
            <v>24384097</v>
          </cell>
        </row>
        <row r="208">
          <cell r="A208">
            <v>25231</v>
          </cell>
          <cell r="L208">
            <v>65890249</v>
          </cell>
          <cell r="M208">
            <v>65890249</v>
          </cell>
        </row>
        <row r="209">
          <cell r="A209">
            <v>25232</v>
          </cell>
          <cell r="L209">
            <v>31442986</v>
          </cell>
          <cell r="M209">
            <v>31442986</v>
          </cell>
        </row>
        <row r="210">
          <cell r="A210">
            <v>25241</v>
          </cell>
          <cell r="L210">
            <v>621522513</v>
          </cell>
          <cell r="M210">
            <v>621522513</v>
          </cell>
        </row>
        <row r="211">
          <cell r="A211">
            <v>25242</v>
          </cell>
          <cell r="L211">
            <v>48492102</v>
          </cell>
          <cell r="M211">
            <v>48492102</v>
          </cell>
        </row>
        <row r="212">
          <cell r="A212">
            <v>25243</v>
          </cell>
          <cell r="L212">
            <v>247737188</v>
          </cell>
          <cell r="M212">
            <v>247737188</v>
          </cell>
        </row>
        <row r="213">
          <cell r="A213">
            <v>25244</v>
          </cell>
          <cell r="L213">
            <v>65563065</v>
          </cell>
          <cell r="M213">
            <v>65563065</v>
          </cell>
        </row>
        <row r="214">
          <cell r="A214">
            <v>25301</v>
          </cell>
          <cell r="L214">
            <v>2674461319</v>
          </cell>
          <cell r="M214">
            <v>2674461319</v>
          </cell>
        </row>
        <row r="215">
          <cell r="A215">
            <v>25302</v>
          </cell>
          <cell r="L215">
            <v>0</v>
          </cell>
          <cell r="M215">
            <v>0</v>
          </cell>
        </row>
        <row r="216">
          <cell r="A216">
            <v>25302</v>
          </cell>
          <cell r="L216">
            <v>1563733428</v>
          </cell>
          <cell r="M216">
            <v>1563733428</v>
          </cell>
        </row>
        <row r="217">
          <cell r="A217">
            <v>25305</v>
          </cell>
          <cell r="L217">
            <v>99611320</v>
          </cell>
          <cell r="M217">
            <v>99611320</v>
          </cell>
        </row>
        <row r="218">
          <cell r="A218">
            <v>25309</v>
          </cell>
          <cell r="L218">
            <v>598829537</v>
          </cell>
          <cell r="M218">
            <v>598829537</v>
          </cell>
        </row>
        <row r="219">
          <cell r="A219">
            <v>25310</v>
          </cell>
          <cell r="L219">
            <v>787026730</v>
          </cell>
          <cell r="M219">
            <v>787026730</v>
          </cell>
        </row>
        <row r="220">
          <cell r="A220">
            <v>25311</v>
          </cell>
          <cell r="L220">
            <v>198027248</v>
          </cell>
          <cell r="M220">
            <v>198027248</v>
          </cell>
        </row>
        <row r="221">
          <cell r="A221">
            <v>25312</v>
          </cell>
          <cell r="L221">
            <v>332633517</v>
          </cell>
          <cell r="M221">
            <v>332633517</v>
          </cell>
        </row>
        <row r="222">
          <cell r="A222">
            <v>25313</v>
          </cell>
          <cell r="L222">
            <v>2502922</v>
          </cell>
          <cell r="M222">
            <v>2502922</v>
          </cell>
        </row>
        <row r="223">
          <cell r="A223">
            <v>25330</v>
          </cell>
          <cell r="L223">
            <v>18036588</v>
          </cell>
          <cell r="M223">
            <v>18036588</v>
          </cell>
        </row>
        <row r="224">
          <cell r="A224">
            <v>25331</v>
          </cell>
          <cell r="L224">
            <v>148477785</v>
          </cell>
          <cell r="M224">
            <v>148477785</v>
          </cell>
        </row>
        <row r="225">
          <cell r="A225">
            <v>25332</v>
          </cell>
          <cell r="L225">
            <v>41632029</v>
          </cell>
          <cell r="M225">
            <v>41632029</v>
          </cell>
        </row>
        <row r="226">
          <cell r="A226">
            <v>25333</v>
          </cell>
          <cell r="L226">
            <v>250289240</v>
          </cell>
          <cell r="M226">
            <v>250289240</v>
          </cell>
        </row>
        <row r="227">
          <cell r="A227">
            <v>25334</v>
          </cell>
          <cell r="L227">
            <v>207750306</v>
          </cell>
          <cell r="M227">
            <v>207750306</v>
          </cell>
        </row>
        <row r="228">
          <cell r="A228">
            <v>25335</v>
          </cell>
          <cell r="L228">
            <v>595604267</v>
          </cell>
          <cell r="M228">
            <v>595604267</v>
          </cell>
        </row>
        <row r="229">
          <cell r="A229">
            <v>25336</v>
          </cell>
          <cell r="L229">
            <v>13638375</v>
          </cell>
          <cell r="M229">
            <v>13638375</v>
          </cell>
        </row>
        <row r="230">
          <cell r="A230">
            <v>25338</v>
          </cell>
          <cell r="L230">
            <v>617679</v>
          </cell>
          <cell r="M230">
            <v>617679</v>
          </cell>
        </row>
        <row r="231">
          <cell r="A231">
            <v>25339</v>
          </cell>
          <cell r="L231">
            <v>1419449556</v>
          </cell>
          <cell r="M231">
            <v>1419449556</v>
          </cell>
        </row>
        <row r="232">
          <cell r="A232">
            <v>25340</v>
          </cell>
          <cell r="L232">
            <v>77579282</v>
          </cell>
          <cell r="M232">
            <v>77579282</v>
          </cell>
        </row>
        <row r="233">
          <cell r="A233">
            <v>25341</v>
          </cell>
          <cell r="L233">
            <v>227922734</v>
          </cell>
          <cell r="M233">
            <v>227922734</v>
          </cell>
        </row>
        <row r="234">
          <cell r="A234">
            <v>25342</v>
          </cell>
          <cell r="L234">
            <v>97519193</v>
          </cell>
          <cell r="M234">
            <v>97519193</v>
          </cell>
        </row>
        <row r="235">
          <cell r="A235">
            <v>25343</v>
          </cell>
          <cell r="L235">
            <v>1219540</v>
          </cell>
          <cell r="M235">
            <v>1219540</v>
          </cell>
        </row>
        <row r="236">
          <cell r="A236">
            <v>25344</v>
          </cell>
          <cell r="L236">
            <v>51669925</v>
          </cell>
          <cell r="M236">
            <v>51669925</v>
          </cell>
        </row>
        <row r="237">
          <cell r="A237">
            <v>25345</v>
          </cell>
          <cell r="L237">
            <v>45834316</v>
          </cell>
          <cell r="M237">
            <v>45834316</v>
          </cell>
        </row>
        <row r="238">
          <cell r="A238">
            <v>25346</v>
          </cell>
          <cell r="L238">
            <v>1308500</v>
          </cell>
          <cell r="M238">
            <v>1308500</v>
          </cell>
        </row>
        <row r="239">
          <cell r="A239">
            <v>25347</v>
          </cell>
          <cell r="L239">
            <v>20159214</v>
          </cell>
          <cell r="M239">
            <v>20159214</v>
          </cell>
        </row>
        <row r="240">
          <cell r="A240">
            <v>25348</v>
          </cell>
          <cell r="L240">
            <v>692231</v>
          </cell>
          <cell r="M240">
            <v>692231</v>
          </cell>
        </row>
        <row r="241">
          <cell r="A241">
            <v>25349</v>
          </cell>
          <cell r="L241">
            <v>468180</v>
          </cell>
          <cell r="M241">
            <v>468180</v>
          </cell>
        </row>
        <row r="242">
          <cell r="A242">
            <v>25350</v>
          </cell>
          <cell r="L242">
            <v>12921753</v>
          </cell>
          <cell r="M242">
            <v>12921753</v>
          </cell>
        </row>
        <row r="243">
          <cell r="A243">
            <v>25351</v>
          </cell>
          <cell r="L243">
            <v>4670294</v>
          </cell>
          <cell r="M243">
            <v>4670294</v>
          </cell>
        </row>
        <row r="244">
          <cell r="A244">
            <v>25351</v>
          </cell>
          <cell r="L244">
            <v>64472513</v>
          </cell>
          <cell r="M244">
            <v>64472513</v>
          </cell>
        </row>
        <row r="245">
          <cell r="A245">
            <v>25352</v>
          </cell>
          <cell r="L245">
            <v>31351156</v>
          </cell>
          <cell r="M245">
            <v>31351156</v>
          </cell>
        </row>
        <row r="246">
          <cell r="A246">
            <v>25353</v>
          </cell>
          <cell r="L246">
            <v>17543679</v>
          </cell>
          <cell r="M246">
            <v>17543679</v>
          </cell>
        </row>
        <row r="247">
          <cell r="A247">
            <v>25354</v>
          </cell>
          <cell r="L247">
            <v>107007077</v>
          </cell>
          <cell r="M247">
            <v>107007077</v>
          </cell>
        </row>
        <row r="248">
          <cell r="A248">
            <v>25355</v>
          </cell>
          <cell r="L248">
            <v>174100069</v>
          </cell>
          <cell r="M248">
            <v>174100069</v>
          </cell>
        </row>
        <row r="249">
          <cell r="A249">
            <v>25356</v>
          </cell>
          <cell r="L249">
            <v>1487071</v>
          </cell>
          <cell r="M249">
            <v>1487071</v>
          </cell>
        </row>
        <row r="250">
          <cell r="A250">
            <v>25357</v>
          </cell>
          <cell r="L250">
            <v>217631564</v>
          </cell>
          <cell r="M250">
            <v>217631564</v>
          </cell>
        </row>
        <row r="251">
          <cell r="A251">
            <v>25358</v>
          </cell>
          <cell r="L251">
            <v>33552858</v>
          </cell>
          <cell r="M251">
            <v>33552858</v>
          </cell>
        </row>
        <row r="252">
          <cell r="A252">
            <v>25359</v>
          </cell>
          <cell r="L252">
            <v>27468751</v>
          </cell>
          <cell r="M252">
            <v>27468751</v>
          </cell>
        </row>
        <row r="253">
          <cell r="A253">
            <v>25360</v>
          </cell>
          <cell r="L253">
            <v>769222</v>
          </cell>
          <cell r="M253">
            <v>769222</v>
          </cell>
        </row>
        <row r="254">
          <cell r="A254">
            <v>25361</v>
          </cell>
          <cell r="L254">
            <v>274596</v>
          </cell>
          <cell r="M254">
            <v>274596</v>
          </cell>
        </row>
        <row r="255">
          <cell r="A255">
            <v>25362</v>
          </cell>
          <cell r="L255">
            <v>5834147</v>
          </cell>
          <cell r="M255">
            <v>5834147</v>
          </cell>
        </row>
        <row r="256">
          <cell r="A256">
            <v>25363</v>
          </cell>
          <cell r="L256">
            <v>9094563</v>
          </cell>
          <cell r="M256">
            <v>9094563</v>
          </cell>
        </row>
        <row r="257">
          <cell r="A257">
            <v>25364</v>
          </cell>
          <cell r="L257">
            <v>333655587</v>
          </cell>
          <cell r="M257">
            <v>333655587</v>
          </cell>
        </row>
        <row r="258">
          <cell r="A258">
            <v>25365</v>
          </cell>
          <cell r="L258">
            <v>443949764</v>
          </cell>
          <cell r="M258">
            <v>443949764</v>
          </cell>
        </row>
        <row r="259">
          <cell r="A259">
            <v>25366</v>
          </cell>
          <cell r="L259">
            <v>8986295</v>
          </cell>
          <cell r="M259">
            <v>8986295</v>
          </cell>
        </row>
        <row r="260">
          <cell r="A260">
            <v>25367</v>
          </cell>
          <cell r="L260">
            <v>43748595</v>
          </cell>
          <cell r="M260">
            <v>43748595</v>
          </cell>
        </row>
        <row r="261">
          <cell r="A261">
            <v>25368</v>
          </cell>
          <cell r="L261">
            <v>785106</v>
          </cell>
          <cell r="M261">
            <v>785106</v>
          </cell>
        </row>
        <row r="262">
          <cell r="A262">
            <v>25369</v>
          </cell>
          <cell r="L262">
            <v>1463081729</v>
          </cell>
          <cell r="M262">
            <v>1463081729</v>
          </cell>
        </row>
        <row r="263">
          <cell r="A263">
            <v>25370</v>
          </cell>
          <cell r="L263">
            <v>222266149</v>
          </cell>
          <cell r="M263">
            <v>222266149</v>
          </cell>
        </row>
        <row r="264">
          <cell r="A264">
            <v>25371</v>
          </cell>
          <cell r="L264">
            <v>137396944</v>
          </cell>
          <cell r="M264">
            <v>137396944</v>
          </cell>
        </row>
        <row r="265">
          <cell r="A265">
            <v>25378</v>
          </cell>
          <cell r="L265">
            <v>498857572</v>
          </cell>
          <cell r="M265">
            <v>498857572</v>
          </cell>
        </row>
        <row r="266">
          <cell r="A266">
            <v>25379</v>
          </cell>
          <cell r="L266">
            <v>1977864009</v>
          </cell>
          <cell r="M266">
            <v>1977864009</v>
          </cell>
        </row>
        <row r="267">
          <cell r="A267">
            <v>25380</v>
          </cell>
          <cell r="L267">
            <v>3409749917</v>
          </cell>
          <cell r="M267">
            <v>3409749917</v>
          </cell>
        </row>
        <row r="268">
          <cell r="A268">
            <v>25384</v>
          </cell>
          <cell r="L268">
            <v>740823296</v>
          </cell>
          <cell r="M268">
            <v>740823296</v>
          </cell>
        </row>
        <row r="269">
          <cell r="A269">
            <v>25385</v>
          </cell>
          <cell r="L269">
            <v>73431712</v>
          </cell>
          <cell r="M269">
            <v>73431712</v>
          </cell>
        </row>
        <row r="270">
          <cell r="A270">
            <v>25387</v>
          </cell>
          <cell r="L270">
            <v>18483178</v>
          </cell>
          <cell r="M270">
            <v>18483178</v>
          </cell>
        </row>
        <row r="271">
          <cell r="A271">
            <v>25389</v>
          </cell>
          <cell r="L271">
            <v>105244373</v>
          </cell>
          <cell r="M271">
            <v>105244373</v>
          </cell>
        </row>
        <row r="272">
          <cell r="A272">
            <v>25390</v>
          </cell>
          <cell r="L272">
            <v>2504000</v>
          </cell>
          <cell r="M272">
            <v>2504000</v>
          </cell>
        </row>
        <row r="273">
          <cell r="A273">
            <v>25391</v>
          </cell>
          <cell r="L273">
            <v>927769</v>
          </cell>
          <cell r="M273">
            <v>927769</v>
          </cell>
        </row>
        <row r="274">
          <cell r="A274">
            <v>25393</v>
          </cell>
          <cell r="L274">
            <v>90924647</v>
          </cell>
          <cell r="M274">
            <v>90924647</v>
          </cell>
        </row>
        <row r="275">
          <cell r="A275">
            <v>25394</v>
          </cell>
          <cell r="L275">
            <v>1138722</v>
          </cell>
          <cell r="M275">
            <v>1138722</v>
          </cell>
        </row>
        <row r="276">
          <cell r="A276">
            <v>25394</v>
          </cell>
          <cell r="L276">
            <v>128205861</v>
          </cell>
          <cell r="M276">
            <v>128205861</v>
          </cell>
        </row>
        <row r="277">
          <cell r="A277">
            <v>25398</v>
          </cell>
          <cell r="L277">
            <v>2933944375</v>
          </cell>
          <cell r="M277">
            <v>2933944375</v>
          </cell>
        </row>
        <row r="278">
          <cell r="A278">
            <v>26101</v>
          </cell>
          <cell r="L278">
            <v>10520257500</v>
          </cell>
          <cell r="M278">
            <v>10520257500</v>
          </cell>
        </row>
        <row r="279">
          <cell r="A279">
            <v>26102</v>
          </cell>
          <cell r="L279">
            <v>11200000000</v>
          </cell>
          <cell r="M279">
            <v>11200000000</v>
          </cell>
        </row>
        <row r="280">
          <cell r="A280">
            <v>26103</v>
          </cell>
          <cell r="L280">
            <v>2100000000</v>
          </cell>
          <cell r="M280">
            <v>2100000000</v>
          </cell>
        </row>
        <row r="281">
          <cell r="A281">
            <v>26104</v>
          </cell>
          <cell r="L281">
            <v>5300000000</v>
          </cell>
          <cell r="M281">
            <v>5300000000</v>
          </cell>
        </row>
        <row r="282">
          <cell r="A282">
            <v>26105</v>
          </cell>
          <cell r="L282">
            <v>2200000000</v>
          </cell>
          <cell r="M282">
            <v>2200000000</v>
          </cell>
        </row>
        <row r="283">
          <cell r="A283">
            <v>26106</v>
          </cell>
          <cell r="L283">
            <v>4000000000</v>
          </cell>
          <cell r="M283">
            <v>4000000000</v>
          </cell>
        </row>
        <row r="284">
          <cell r="A284">
            <v>41131</v>
          </cell>
          <cell r="L284">
            <v>30739862552</v>
          </cell>
          <cell r="M284">
            <v>30739862552</v>
          </cell>
        </row>
        <row r="285">
          <cell r="A285">
            <v>41133</v>
          </cell>
          <cell r="L285">
            <v>2551000521</v>
          </cell>
          <cell r="M285">
            <v>2551000521</v>
          </cell>
        </row>
        <row r="286">
          <cell r="A286">
            <v>41140</v>
          </cell>
          <cell r="L286">
            <v>3050237892</v>
          </cell>
          <cell r="M286">
            <v>3050237892</v>
          </cell>
        </row>
        <row r="287">
          <cell r="A287">
            <v>41143</v>
          </cell>
          <cell r="L287">
            <v>50466383795</v>
          </cell>
          <cell r="M287">
            <v>50466383795</v>
          </cell>
        </row>
        <row r="288">
          <cell r="A288">
            <v>41144</v>
          </cell>
          <cell r="L288">
            <v>0</v>
          </cell>
          <cell r="M288">
            <v>0</v>
          </cell>
        </row>
        <row r="289">
          <cell r="A289">
            <v>41145</v>
          </cell>
          <cell r="L289">
            <v>445247621</v>
          </cell>
          <cell r="M289">
            <v>445247621</v>
          </cell>
        </row>
        <row r="290">
          <cell r="A290">
            <v>41151</v>
          </cell>
          <cell r="L290">
            <v>13566442610</v>
          </cell>
          <cell r="M290">
            <v>13566442610.16</v>
          </cell>
        </row>
        <row r="291">
          <cell r="A291">
            <v>41162</v>
          </cell>
          <cell r="L291">
            <v>1937710645</v>
          </cell>
          <cell r="M291">
            <v>1937710645</v>
          </cell>
        </row>
        <row r="292">
          <cell r="A292">
            <v>41163</v>
          </cell>
          <cell r="L292">
            <v>971881963</v>
          </cell>
          <cell r="M292">
            <v>971881963</v>
          </cell>
        </row>
        <row r="293">
          <cell r="A293">
            <v>41225</v>
          </cell>
          <cell r="L293">
            <v>2025002.12</v>
          </cell>
          <cell r="M293">
            <v>2025002.12</v>
          </cell>
        </row>
        <row r="294">
          <cell r="A294">
            <v>41226</v>
          </cell>
          <cell r="L294">
            <v>794282.88</v>
          </cell>
          <cell r="M294">
            <v>794282.88</v>
          </cell>
        </row>
        <row r="295">
          <cell r="A295">
            <v>41227</v>
          </cell>
          <cell r="L295">
            <v>15000000</v>
          </cell>
          <cell r="M295">
            <v>20793038.719999999</v>
          </cell>
        </row>
        <row r="296">
          <cell r="A296">
            <v>41265</v>
          </cell>
          <cell r="L296">
            <v>460531786</v>
          </cell>
          <cell r="M296">
            <v>460559576</v>
          </cell>
        </row>
        <row r="297">
          <cell r="A297">
            <v>41266</v>
          </cell>
          <cell r="L297">
            <v>247688254</v>
          </cell>
          <cell r="M297">
            <v>247688254</v>
          </cell>
        </row>
        <row r="298">
          <cell r="A298">
            <v>41267</v>
          </cell>
          <cell r="L298">
            <v>24939826</v>
          </cell>
          <cell r="M298">
            <v>24939826</v>
          </cell>
        </row>
        <row r="299">
          <cell r="A299">
            <v>41268</v>
          </cell>
          <cell r="L299">
            <v>0</v>
          </cell>
          <cell r="M299">
            <v>0</v>
          </cell>
        </row>
        <row r="300">
          <cell r="A300">
            <v>41269</v>
          </cell>
          <cell r="L300">
            <v>0</v>
          </cell>
          <cell r="M300">
            <v>0</v>
          </cell>
        </row>
        <row r="301">
          <cell r="A301">
            <v>41270</v>
          </cell>
          <cell r="L301">
            <v>0</v>
          </cell>
          <cell r="M301">
            <v>0</v>
          </cell>
        </row>
        <row r="302">
          <cell r="A302">
            <v>42130</v>
          </cell>
          <cell r="L302">
            <v>3051751976</v>
          </cell>
          <cell r="M302">
            <v>3051751976</v>
          </cell>
        </row>
        <row r="303">
          <cell r="A303">
            <v>42130</v>
          </cell>
          <cell r="L303">
            <v>296867078</v>
          </cell>
          <cell r="M303">
            <v>296867078</v>
          </cell>
        </row>
        <row r="304">
          <cell r="A304">
            <v>42220</v>
          </cell>
          <cell r="L304">
            <v>6049575</v>
          </cell>
          <cell r="M304">
            <v>25840203.219999999</v>
          </cell>
        </row>
        <row r="305">
          <cell r="A305">
            <v>42251</v>
          </cell>
          <cell r="L305">
            <v>15317567</v>
          </cell>
          <cell r="M305">
            <v>15317567</v>
          </cell>
        </row>
        <row r="306">
          <cell r="A306">
            <v>42253</v>
          </cell>
          <cell r="L306">
            <v>1475231668</v>
          </cell>
          <cell r="M306">
            <v>1475231668</v>
          </cell>
        </row>
        <row r="307">
          <cell r="A307">
            <v>43219</v>
          </cell>
          <cell r="L307">
            <v>100000</v>
          </cell>
          <cell r="M307">
            <v>85105.69</v>
          </cell>
        </row>
        <row r="308">
          <cell r="A308">
            <v>43227</v>
          </cell>
          <cell r="L308">
            <v>10347689</v>
          </cell>
          <cell r="M308">
            <v>10347689</v>
          </cell>
        </row>
        <row r="309">
          <cell r="A309">
            <v>44120</v>
          </cell>
          <cell r="L309">
            <v>874205800</v>
          </cell>
          <cell r="M309">
            <v>681247600</v>
          </cell>
        </row>
        <row r="310">
          <cell r="A310">
            <v>44140</v>
          </cell>
          <cell r="L310">
            <v>1401119805</v>
          </cell>
          <cell r="M310">
            <v>986339501</v>
          </cell>
        </row>
        <row r="311">
          <cell r="A311">
            <v>44160</v>
          </cell>
          <cell r="L311">
            <v>629055989</v>
          </cell>
          <cell r="M311">
            <v>719877660</v>
          </cell>
        </row>
        <row r="312">
          <cell r="A312">
            <v>44218</v>
          </cell>
          <cell r="L312">
            <v>0</v>
          </cell>
          <cell r="M312">
            <v>0</v>
          </cell>
        </row>
        <row r="313">
          <cell r="A313">
            <v>44218</v>
          </cell>
          <cell r="L313">
            <v>84447821628</v>
          </cell>
          <cell r="M313">
            <v>84447821628</v>
          </cell>
        </row>
        <row r="314">
          <cell r="A314">
            <v>44219</v>
          </cell>
          <cell r="L314">
            <v>10579100</v>
          </cell>
          <cell r="M314">
            <v>15080411.51</v>
          </cell>
        </row>
        <row r="315">
          <cell r="A315">
            <v>44226</v>
          </cell>
          <cell r="L315">
            <v>6500000</v>
          </cell>
          <cell r="M315">
            <v>4803917.05</v>
          </cell>
        </row>
        <row r="316">
          <cell r="A316">
            <v>44265</v>
          </cell>
          <cell r="L316">
            <v>238802696</v>
          </cell>
          <cell r="M316">
            <v>238802696</v>
          </cell>
        </row>
        <row r="317">
          <cell r="A317">
            <v>44266</v>
          </cell>
          <cell r="L317">
            <v>50646489</v>
          </cell>
          <cell r="M317">
            <v>50646489</v>
          </cell>
        </row>
        <row r="318">
          <cell r="A318">
            <v>44267</v>
          </cell>
          <cell r="L318">
            <v>523905258</v>
          </cell>
          <cell r="M318">
            <v>523905258</v>
          </cell>
        </row>
        <row r="319">
          <cell r="A319">
            <v>44268</v>
          </cell>
          <cell r="L319">
            <v>26170546</v>
          </cell>
          <cell r="M319">
            <v>26170546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INVERSIÓN"/>
      <sheetName val="FUENTES Y USOS (2021)"/>
      <sheetName val="GASTOS 2021"/>
      <sheetName val="RENTAS 2021"/>
      <sheetName val="FUENTES Y USOS (2022)"/>
    </sheetNames>
    <sheetDataSet>
      <sheetData sheetId="0"/>
      <sheetData sheetId="1"/>
      <sheetData sheetId="2">
        <row r="5">
          <cell r="C5">
            <v>11101</v>
          </cell>
          <cell r="E5">
            <v>14</v>
          </cell>
          <cell r="G5">
            <v>3</v>
          </cell>
          <cell r="U5">
            <v>3281079</v>
          </cell>
          <cell r="V5">
            <v>2707679</v>
          </cell>
          <cell r="W5">
            <v>2707679</v>
          </cell>
          <cell r="X5">
            <v>1057860</v>
          </cell>
          <cell r="Y5">
            <v>1057860</v>
          </cell>
        </row>
        <row r="6">
          <cell r="C6">
            <v>11101</v>
          </cell>
          <cell r="E6">
            <v>14</v>
          </cell>
          <cell r="G6">
            <v>3</v>
          </cell>
          <cell r="U6">
            <v>3906597</v>
          </cell>
          <cell r="V6">
            <v>2960513</v>
          </cell>
          <cell r="W6">
            <v>2960513</v>
          </cell>
          <cell r="X6">
            <v>0</v>
          </cell>
          <cell r="Y6">
            <v>0</v>
          </cell>
        </row>
        <row r="7">
          <cell r="C7">
            <v>11101</v>
          </cell>
          <cell r="E7">
            <v>14</v>
          </cell>
          <cell r="G7">
            <v>3</v>
          </cell>
          <cell r="U7">
            <v>1636134</v>
          </cell>
          <cell r="V7">
            <v>1373542</v>
          </cell>
          <cell r="W7">
            <v>1373542</v>
          </cell>
          <cell r="X7">
            <v>518800</v>
          </cell>
          <cell r="Y7">
            <v>518800</v>
          </cell>
        </row>
        <row r="8">
          <cell r="C8">
            <v>11101</v>
          </cell>
          <cell r="E8">
            <v>14</v>
          </cell>
          <cell r="G8">
            <v>3</v>
          </cell>
          <cell r="U8">
            <v>189665</v>
          </cell>
          <cell r="V8">
            <v>156691</v>
          </cell>
          <cell r="W8">
            <v>156691</v>
          </cell>
          <cell r="X8">
            <v>65300</v>
          </cell>
          <cell r="Y8">
            <v>65300</v>
          </cell>
        </row>
        <row r="9">
          <cell r="C9">
            <v>11101</v>
          </cell>
          <cell r="E9">
            <v>14</v>
          </cell>
          <cell r="G9">
            <v>3</v>
          </cell>
          <cell r="U9">
            <v>1227101</v>
          </cell>
          <cell r="V9">
            <v>1030156</v>
          </cell>
          <cell r="W9">
            <v>1030156</v>
          </cell>
          <cell r="X9">
            <v>389300</v>
          </cell>
          <cell r="Y9">
            <v>389300</v>
          </cell>
        </row>
        <row r="10">
          <cell r="C10">
            <v>11101</v>
          </cell>
          <cell r="E10">
            <v>14</v>
          </cell>
          <cell r="G10">
            <v>3</v>
          </cell>
          <cell r="U10">
            <v>204517</v>
          </cell>
          <cell r="V10">
            <v>171692</v>
          </cell>
          <cell r="W10">
            <v>171692</v>
          </cell>
          <cell r="X10">
            <v>64900</v>
          </cell>
          <cell r="Y10">
            <v>64900</v>
          </cell>
        </row>
        <row r="11">
          <cell r="C11">
            <v>11101</v>
          </cell>
          <cell r="E11">
            <v>14</v>
          </cell>
          <cell r="G11">
            <v>3</v>
          </cell>
          <cell r="U11">
            <v>204517</v>
          </cell>
          <cell r="V11">
            <v>171692</v>
          </cell>
          <cell r="W11">
            <v>171692</v>
          </cell>
          <cell r="X11">
            <v>64900</v>
          </cell>
          <cell r="Y11">
            <v>64900</v>
          </cell>
        </row>
        <row r="12">
          <cell r="C12">
            <v>11101</v>
          </cell>
          <cell r="E12">
            <v>14</v>
          </cell>
          <cell r="G12">
            <v>3</v>
          </cell>
          <cell r="U12">
            <v>409034</v>
          </cell>
          <cell r="V12">
            <v>343385</v>
          </cell>
          <cell r="W12">
            <v>343385</v>
          </cell>
          <cell r="X12">
            <v>129800</v>
          </cell>
          <cell r="Y12">
            <v>129800</v>
          </cell>
        </row>
        <row r="13">
          <cell r="C13">
            <v>11101</v>
          </cell>
          <cell r="E13">
            <v>14</v>
          </cell>
          <cell r="G13">
            <v>3</v>
          </cell>
          <cell r="U13">
            <v>398816668</v>
          </cell>
          <cell r="V13">
            <v>18000000</v>
          </cell>
          <cell r="W13">
            <v>18000000</v>
          </cell>
          <cell r="X13">
            <v>11892996</v>
          </cell>
          <cell r="Y13">
            <v>11856194</v>
          </cell>
        </row>
        <row r="14">
          <cell r="C14">
            <v>11101</v>
          </cell>
          <cell r="E14">
            <v>14</v>
          </cell>
          <cell r="G14">
            <v>3</v>
          </cell>
          <cell r="U14">
            <v>200000000</v>
          </cell>
          <cell r="V14">
            <v>136724356.5</v>
          </cell>
          <cell r="W14">
            <v>136724356.5</v>
          </cell>
          <cell r="X14">
            <v>10999999</v>
          </cell>
          <cell r="Y14">
            <v>10999999</v>
          </cell>
        </row>
        <row r="15">
          <cell r="C15">
            <v>11101</v>
          </cell>
          <cell r="E15">
            <v>14</v>
          </cell>
          <cell r="G15">
            <v>3</v>
          </cell>
          <cell r="U15">
            <v>35304530</v>
          </cell>
          <cell r="V15">
            <v>29166814</v>
          </cell>
          <cell r="W15">
            <v>29166814</v>
          </cell>
          <cell r="X15">
            <v>13902851</v>
          </cell>
          <cell r="Y15">
            <v>13902851</v>
          </cell>
        </row>
        <row r="16">
          <cell r="C16">
            <v>11101</v>
          </cell>
          <cell r="E16">
            <v>14</v>
          </cell>
          <cell r="G16">
            <v>3</v>
          </cell>
          <cell r="U16">
            <v>2266685</v>
          </cell>
          <cell r="V16">
            <v>1837547</v>
          </cell>
          <cell r="W16">
            <v>1837547</v>
          </cell>
          <cell r="X16">
            <v>0</v>
          </cell>
          <cell r="Y16">
            <v>0</v>
          </cell>
        </row>
        <row r="17">
          <cell r="C17">
            <v>11101</v>
          </cell>
          <cell r="E17">
            <v>14</v>
          </cell>
          <cell r="G17">
            <v>3</v>
          </cell>
          <cell r="U17">
            <v>196136</v>
          </cell>
          <cell r="V17">
            <v>162038</v>
          </cell>
          <cell r="W17">
            <v>162038</v>
          </cell>
          <cell r="X17">
            <v>0</v>
          </cell>
          <cell r="Y17">
            <v>0</v>
          </cell>
        </row>
        <row r="18">
          <cell r="C18">
            <v>11101</v>
          </cell>
          <cell r="E18">
            <v>14</v>
          </cell>
          <cell r="G18">
            <v>3</v>
          </cell>
          <cell r="U18">
            <v>70000000</v>
          </cell>
          <cell r="V18">
            <v>58739429</v>
          </cell>
          <cell r="W18">
            <v>58739429</v>
          </cell>
          <cell r="X18">
            <v>0</v>
          </cell>
          <cell r="Y18">
            <v>0</v>
          </cell>
        </row>
        <row r="19">
          <cell r="C19">
            <v>11101</v>
          </cell>
          <cell r="E19">
            <v>14</v>
          </cell>
          <cell r="G19">
            <v>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11101</v>
          </cell>
          <cell r="E20">
            <v>14</v>
          </cell>
          <cell r="G20">
            <v>3</v>
          </cell>
          <cell r="U20">
            <v>922448729</v>
          </cell>
          <cell r="V20">
            <v>663305835</v>
          </cell>
          <cell r="W20">
            <v>638691835</v>
          </cell>
          <cell r="X20">
            <v>616346597</v>
          </cell>
          <cell r="Y20">
            <v>616346597</v>
          </cell>
        </row>
        <row r="21">
          <cell r="C21">
            <v>11101</v>
          </cell>
          <cell r="E21">
            <v>14</v>
          </cell>
          <cell r="G21">
            <v>3</v>
          </cell>
          <cell r="U21">
            <v>1506963</v>
          </cell>
          <cell r="V21">
            <v>1230643</v>
          </cell>
          <cell r="W21">
            <v>1230643</v>
          </cell>
          <cell r="X21">
            <v>518521</v>
          </cell>
          <cell r="Y21">
            <v>518521</v>
          </cell>
        </row>
        <row r="22">
          <cell r="C22">
            <v>11101</v>
          </cell>
          <cell r="E22">
            <v>14</v>
          </cell>
          <cell r="G22">
            <v>3</v>
          </cell>
          <cell r="U22">
            <v>874017053</v>
          </cell>
          <cell r="V22">
            <v>672267832</v>
          </cell>
          <cell r="W22">
            <v>523213642</v>
          </cell>
          <cell r="X22">
            <v>83900000</v>
          </cell>
          <cell r="Y22">
            <v>83900000</v>
          </cell>
        </row>
        <row r="23">
          <cell r="C23">
            <v>11101</v>
          </cell>
          <cell r="E23">
            <v>14</v>
          </cell>
          <cell r="G23">
            <v>3</v>
          </cell>
          <cell r="U23">
            <v>36000000</v>
          </cell>
          <cell r="V23">
            <v>16250000</v>
          </cell>
          <cell r="W23">
            <v>0</v>
          </cell>
          <cell r="X23">
            <v>0</v>
          </cell>
          <cell r="Y23">
            <v>0</v>
          </cell>
        </row>
        <row r="24">
          <cell r="C24">
            <v>11101</v>
          </cell>
          <cell r="E24">
            <v>14</v>
          </cell>
          <cell r="G24">
            <v>3</v>
          </cell>
          <cell r="U24">
            <v>1029715</v>
          </cell>
          <cell r="V24">
            <v>850698</v>
          </cell>
          <cell r="W24">
            <v>850698</v>
          </cell>
          <cell r="X24">
            <v>0</v>
          </cell>
          <cell r="Y24">
            <v>0</v>
          </cell>
        </row>
        <row r="25">
          <cell r="C25">
            <v>11101</v>
          </cell>
          <cell r="E25">
            <v>14</v>
          </cell>
          <cell r="G25">
            <v>3</v>
          </cell>
          <cell r="U25">
            <v>60000000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11101</v>
          </cell>
          <cell r="E26">
            <v>14</v>
          </cell>
          <cell r="G26">
            <v>3</v>
          </cell>
          <cell r="U26">
            <v>3219723</v>
          </cell>
          <cell r="V26">
            <v>2551037</v>
          </cell>
          <cell r="W26">
            <v>2551037</v>
          </cell>
          <cell r="X26">
            <v>0</v>
          </cell>
          <cell r="Y26">
            <v>0</v>
          </cell>
        </row>
        <row r="27">
          <cell r="C27">
            <v>11101</v>
          </cell>
          <cell r="E27">
            <v>14</v>
          </cell>
          <cell r="G27">
            <v>3</v>
          </cell>
          <cell r="U27">
            <v>1545467</v>
          </cell>
          <cell r="V27">
            <v>1252873</v>
          </cell>
          <cell r="W27">
            <v>1252873</v>
          </cell>
          <cell r="X27">
            <v>0</v>
          </cell>
          <cell r="Y27">
            <v>0</v>
          </cell>
        </row>
        <row r="28">
          <cell r="C28">
            <v>11101</v>
          </cell>
          <cell r="E28">
            <v>14</v>
          </cell>
          <cell r="G28">
            <v>3</v>
          </cell>
          <cell r="U28">
            <v>4632112</v>
          </cell>
          <cell r="V28">
            <v>3822607</v>
          </cell>
          <cell r="W28">
            <v>3822607</v>
          </cell>
          <cell r="X28">
            <v>1493460</v>
          </cell>
          <cell r="Y28">
            <v>1493460</v>
          </cell>
        </row>
        <row r="29">
          <cell r="C29">
            <v>11101</v>
          </cell>
          <cell r="E29">
            <v>14</v>
          </cell>
          <cell r="G29">
            <v>3</v>
          </cell>
          <cell r="U29">
            <v>46293268</v>
          </cell>
          <cell r="V29">
            <v>34073534</v>
          </cell>
          <cell r="W29">
            <v>34073534</v>
          </cell>
          <cell r="X29">
            <v>16103680</v>
          </cell>
          <cell r="Y29">
            <v>16103680</v>
          </cell>
        </row>
        <row r="30">
          <cell r="C30">
            <v>11101</v>
          </cell>
          <cell r="E30">
            <v>14</v>
          </cell>
          <cell r="G30">
            <v>3</v>
          </cell>
          <cell r="U30">
            <v>32791065</v>
          </cell>
          <cell r="V30">
            <v>24135418</v>
          </cell>
          <cell r="W30">
            <v>24135418</v>
          </cell>
          <cell r="X30">
            <v>11433680</v>
          </cell>
          <cell r="Y30">
            <v>11433680</v>
          </cell>
        </row>
        <row r="31">
          <cell r="C31">
            <v>11101</v>
          </cell>
          <cell r="E31">
            <v>14</v>
          </cell>
          <cell r="G31">
            <v>3</v>
          </cell>
          <cell r="U31">
            <v>42255683</v>
          </cell>
          <cell r="V31">
            <v>27482957</v>
          </cell>
          <cell r="W31">
            <v>27482957</v>
          </cell>
          <cell r="X31">
            <v>309824</v>
          </cell>
          <cell r="Y31">
            <v>309824</v>
          </cell>
        </row>
        <row r="32">
          <cell r="C32">
            <v>11101</v>
          </cell>
          <cell r="E32">
            <v>14</v>
          </cell>
          <cell r="G32">
            <v>3</v>
          </cell>
          <cell r="U32">
            <v>16924105</v>
          </cell>
          <cell r="V32">
            <v>12736715</v>
          </cell>
          <cell r="W32">
            <v>12736715</v>
          </cell>
          <cell r="X32">
            <v>5490500</v>
          </cell>
          <cell r="Y32">
            <v>5490500</v>
          </cell>
        </row>
        <row r="33">
          <cell r="C33">
            <v>11101</v>
          </cell>
          <cell r="E33">
            <v>14</v>
          </cell>
          <cell r="G33">
            <v>3</v>
          </cell>
          <cell r="U33">
            <v>2985776</v>
          </cell>
          <cell r="V33">
            <v>2096405</v>
          </cell>
          <cell r="W33">
            <v>2096405</v>
          </cell>
          <cell r="X33">
            <v>1017800</v>
          </cell>
          <cell r="Y33">
            <v>1017800</v>
          </cell>
        </row>
        <row r="34">
          <cell r="C34">
            <v>11101</v>
          </cell>
          <cell r="E34">
            <v>14</v>
          </cell>
          <cell r="G34">
            <v>3</v>
          </cell>
          <cell r="U34">
            <v>12693079</v>
          </cell>
          <cell r="V34">
            <v>9552535</v>
          </cell>
          <cell r="W34">
            <v>9552535</v>
          </cell>
          <cell r="X34">
            <v>4121100</v>
          </cell>
          <cell r="Y34">
            <v>4121100</v>
          </cell>
        </row>
        <row r="35">
          <cell r="C35">
            <v>11101</v>
          </cell>
          <cell r="E35">
            <v>14</v>
          </cell>
          <cell r="G35">
            <v>3</v>
          </cell>
          <cell r="U35">
            <v>2115513</v>
          </cell>
          <cell r="V35">
            <v>1592078</v>
          </cell>
          <cell r="W35">
            <v>1592078</v>
          </cell>
          <cell r="X35">
            <v>688200</v>
          </cell>
          <cell r="Y35">
            <v>688200</v>
          </cell>
        </row>
        <row r="36">
          <cell r="C36">
            <v>11101</v>
          </cell>
          <cell r="E36">
            <v>14</v>
          </cell>
          <cell r="G36">
            <v>3</v>
          </cell>
          <cell r="U36">
            <v>2115513</v>
          </cell>
          <cell r="V36">
            <v>1592078</v>
          </cell>
          <cell r="W36">
            <v>1592078</v>
          </cell>
          <cell r="X36">
            <v>688200</v>
          </cell>
          <cell r="Y36">
            <v>688200</v>
          </cell>
        </row>
        <row r="37">
          <cell r="C37">
            <v>11101</v>
          </cell>
          <cell r="E37">
            <v>14</v>
          </cell>
          <cell r="G37">
            <v>3</v>
          </cell>
          <cell r="U37">
            <v>4231027</v>
          </cell>
          <cell r="V37">
            <v>3184169</v>
          </cell>
          <cell r="W37">
            <v>3184169</v>
          </cell>
          <cell r="X37">
            <v>1375500</v>
          </cell>
          <cell r="Y37">
            <v>1375500</v>
          </cell>
        </row>
        <row r="38">
          <cell r="C38">
            <v>11101</v>
          </cell>
          <cell r="E38">
            <v>14</v>
          </cell>
          <cell r="G38">
            <v>3</v>
          </cell>
          <cell r="U38">
            <v>100000000</v>
          </cell>
          <cell r="V38">
            <v>95000000</v>
          </cell>
          <cell r="W38">
            <v>0</v>
          </cell>
          <cell r="X38">
            <v>0</v>
          </cell>
          <cell r="Y38">
            <v>0</v>
          </cell>
        </row>
        <row r="39">
          <cell r="C39">
            <v>11101</v>
          </cell>
          <cell r="E39">
            <v>14</v>
          </cell>
          <cell r="G39">
            <v>3</v>
          </cell>
          <cell r="U39">
            <v>133000000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C40">
            <v>11101</v>
          </cell>
          <cell r="E40">
            <v>14</v>
          </cell>
          <cell r="G40">
            <v>3</v>
          </cell>
          <cell r="U40">
            <v>60000000</v>
          </cell>
          <cell r="V40">
            <v>45000000</v>
          </cell>
          <cell r="W40">
            <v>45000000</v>
          </cell>
          <cell r="X40">
            <v>25113752.420000002</v>
          </cell>
          <cell r="Y40">
            <v>24531840.32</v>
          </cell>
        </row>
        <row r="41">
          <cell r="C41">
            <v>11101</v>
          </cell>
          <cell r="E41">
            <v>14</v>
          </cell>
          <cell r="G41">
            <v>3</v>
          </cell>
          <cell r="U41">
            <v>33236737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C42">
            <v>11101</v>
          </cell>
          <cell r="E42">
            <v>14</v>
          </cell>
          <cell r="G42">
            <v>3</v>
          </cell>
          <cell r="U42">
            <v>490877998</v>
          </cell>
          <cell r="V42">
            <v>275000000</v>
          </cell>
          <cell r="W42">
            <v>205683608</v>
          </cell>
          <cell r="X42">
            <v>86768332</v>
          </cell>
          <cell r="Y42">
            <v>86768332</v>
          </cell>
        </row>
        <row r="43">
          <cell r="C43">
            <v>11101</v>
          </cell>
          <cell r="E43">
            <v>14</v>
          </cell>
          <cell r="G43">
            <v>3</v>
          </cell>
          <cell r="U43">
            <v>26000000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11101</v>
          </cell>
          <cell r="E44">
            <v>14</v>
          </cell>
          <cell r="G44">
            <v>3</v>
          </cell>
          <cell r="U44">
            <v>12421136</v>
          </cell>
          <cell r="V44">
            <v>8674561</v>
          </cell>
          <cell r="W44">
            <v>8674561</v>
          </cell>
          <cell r="X44">
            <v>4565172</v>
          </cell>
          <cell r="Y44">
            <v>4565172</v>
          </cell>
        </row>
        <row r="45">
          <cell r="C45">
            <v>11101</v>
          </cell>
          <cell r="E45">
            <v>14</v>
          </cell>
          <cell r="G45">
            <v>3</v>
          </cell>
          <cell r="U45">
            <v>19328324</v>
          </cell>
          <cell r="V45">
            <v>13498349</v>
          </cell>
          <cell r="W45">
            <v>13498349</v>
          </cell>
          <cell r="X45">
            <v>7522751</v>
          </cell>
          <cell r="Y45">
            <v>7522751</v>
          </cell>
        </row>
        <row r="46">
          <cell r="C46">
            <v>11101</v>
          </cell>
          <cell r="E46">
            <v>14</v>
          </cell>
          <cell r="G46">
            <v>3</v>
          </cell>
          <cell r="U46">
            <v>13179423</v>
          </cell>
          <cell r="V46">
            <v>8710139</v>
          </cell>
          <cell r="W46">
            <v>8710139</v>
          </cell>
          <cell r="X46">
            <v>132385</v>
          </cell>
          <cell r="Y46">
            <v>132385</v>
          </cell>
        </row>
        <row r="47">
          <cell r="C47">
            <v>11101</v>
          </cell>
          <cell r="E47">
            <v>14</v>
          </cell>
          <cell r="G47">
            <v>3</v>
          </cell>
          <cell r="U47">
            <v>24517582</v>
          </cell>
          <cell r="V47">
            <v>17154488</v>
          </cell>
          <cell r="W47">
            <v>17154488</v>
          </cell>
          <cell r="X47">
            <v>96671</v>
          </cell>
          <cell r="Y47">
            <v>96671</v>
          </cell>
        </row>
        <row r="48">
          <cell r="C48">
            <v>11101</v>
          </cell>
          <cell r="E48">
            <v>14</v>
          </cell>
          <cell r="G48">
            <v>3</v>
          </cell>
          <cell r="U48">
            <v>1933780</v>
          </cell>
          <cell r="V48">
            <v>1433777</v>
          </cell>
          <cell r="W48">
            <v>1433777</v>
          </cell>
          <cell r="X48">
            <v>17652</v>
          </cell>
          <cell r="Y48">
            <v>17652</v>
          </cell>
        </row>
        <row r="49">
          <cell r="C49">
            <v>11101</v>
          </cell>
          <cell r="E49">
            <v>14</v>
          </cell>
          <cell r="G49">
            <v>3</v>
          </cell>
          <cell r="U49">
            <v>34826111</v>
          </cell>
          <cell r="V49">
            <v>23769928</v>
          </cell>
          <cell r="W49">
            <v>23769928</v>
          </cell>
          <cell r="X49">
            <v>303107</v>
          </cell>
          <cell r="Y49">
            <v>303107</v>
          </cell>
        </row>
        <row r="50">
          <cell r="C50">
            <v>11101</v>
          </cell>
          <cell r="E50">
            <v>14</v>
          </cell>
          <cell r="G50">
            <v>3</v>
          </cell>
          <cell r="U50">
            <v>16716534</v>
          </cell>
          <cell r="V50">
            <v>11696240</v>
          </cell>
          <cell r="W50">
            <v>11696240</v>
          </cell>
          <cell r="X50">
            <v>132385</v>
          </cell>
          <cell r="Y50">
            <v>132385</v>
          </cell>
        </row>
        <row r="51">
          <cell r="C51">
            <v>11101</v>
          </cell>
          <cell r="E51">
            <v>14</v>
          </cell>
          <cell r="G51">
            <v>3</v>
          </cell>
          <cell r="U51">
            <v>417289424</v>
          </cell>
          <cell r="V51">
            <v>135290000</v>
          </cell>
          <cell r="W51">
            <v>76268000</v>
          </cell>
          <cell r="X51">
            <v>0</v>
          </cell>
          <cell r="Y51">
            <v>0</v>
          </cell>
        </row>
        <row r="52">
          <cell r="C52">
            <v>11101</v>
          </cell>
          <cell r="E52">
            <v>14</v>
          </cell>
          <cell r="G52">
            <v>3</v>
          </cell>
          <cell r="U52">
            <v>30000000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11101</v>
          </cell>
          <cell r="E53">
            <v>14</v>
          </cell>
          <cell r="G53">
            <v>3</v>
          </cell>
          <cell r="U53">
            <v>59000000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C54">
            <v>11101</v>
          </cell>
          <cell r="E54">
            <v>14</v>
          </cell>
          <cell r="G54">
            <v>3</v>
          </cell>
          <cell r="U54">
            <v>348080231</v>
          </cell>
          <cell r="V54">
            <v>258082054</v>
          </cell>
          <cell r="W54">
            <v>258082054</v>
          </cell>
          <cell r="X54">
            <v>143154510</v>
          </cell>
          <cell r="Y54">
            <v>143154510</v>
          </cell>
        </row>
        <row r="55">
          <cell r="C55">
            <v>11101</v>
          </cell>
          <cell r="E55">
            <v>14</v>
          </cell>
          <cell r="G55">
            <v>3</v>
          </cell>
          <cell r="U55">
            <v>17187689</v>
          </cell>
          <cell r="V55">
            <v>12066154</v>
          </cell>
          <cell r="W55">
            <v>12066154</v>
          </cell>
          <cell r="X55">
            <v>5510311</v>
          </cell>
          <cell r="Y55">
            <v>5510311</v>
          </cell>
        </row>
        <row r="56">
          <cell r="C56">
            <v>11101</v>
          </cell>
          <cell r="E56">
            <v>14</v>
          </cell>
          <cell r="G56">
            <v>3</v>
          </cell>
          <cell r="U56">
            <v>43785111</v>
          </cell>
          <cell r="V56">
            <v>29629827</v>
          </cell>
          <cell r="W56">
            <v>29629827</v>
          </cell>
          <cell r="X56">
            <v>11703020</v>
          </cell>
          <cell r="Y56">
            <v>11703020</v>
          </cell>
        </row>
        <row r="57">
          <cell r="C57">
            <v>11101</v>
          </cell>
          <cell r="E57">
            <v>14</v>
          </cell>
          <cell r="G57">
            <v>3</v>
          </cell>
          <cell r="U57">
            <v>31014453</v>
          </cell>
          <cell r="V57">
            <v>20987797</v>
          </cell>
          <cell r="W57">
            <v>20987797</v>
          </cell>
          <cell r="X57">
            <v>8306020</v>
          </cell>
          <cell r="Y57">
            <v>8306020</v>
          </cell>
        </row>
        <row r="58">
          <cell r="C58">
            <v>11101</v>
          </cell>
          <cell r="E58">
            <v>14</v>
          </cell>
          <cell r="G58">
            <v>3</v>
          </cell>
          <cell r="U58">
            <v>39711941</v>
          </cell>
          <cell r="V58">
            <v>23838254</v>
          </cell>
          <cell r="W58">
            <v>23838254</v>
          </cell>
          <cell r="X58">
            <v>578486</v>
          </cell>
          <cell r="Y58">
            <v>578486</v>
          </cell>
        </row>
        <row r="59">
          <cell r="C59">
            <v>11101</v>
          </cell>
          <cell r="E59">
            <v>14</v>
          </cell>
          <cell r="G59">
            <v>3</v>
          </cell>
          <cell r="U59">
            <v>15961835</v>
          </cell>
          <cell r="V59">
            <v>11084997</v>
          </cell>
          <cell r="W59">
            <v>11084997</v>
          </cell>
          <cell r="X59">
            <v>4149000</v>
          </cell>
          <cell r="Y59">
            <v>4149000</v>
          </cell>
        </row>
        <row r="60">
          <cell r="C60">
            <v>11101</v>
          </cell>
          <cell r="E60">
            <v>14</v>
          </cell>
          <cell r="G60">
            <v>3</v>
          </cell>
          <cell r="U60">
            <v>2284375</v>
          </cell>
          <cell r="V60">
            <v>1767244</v>
          </cell>
          <cell r="W60">
            <v>1767244</v>
          </cell>
          <cell r="X60">
            <v>503000</v>
          </cell>
          <cell r="Y60">
            <v>503000</v>
          </cell>
        </row>
        <row r="61">
          <cell r="C61">
            <v>11101</v>
          </cell>
          <cell r="E61">
            <v>14</v>
          </cell>
          <cell r="G61">
            <v>3</v>
          </cell>
          <cell r="U61">
            <v>11971378</v>
          </cell>
          <cell r="V61">
            <v>8313754</v>
          </cell>
          <cell r="W61">
            <v>8313754</v>
          </cell>
          <cell r="X61">
            <v>3115300</v>
          </cell>
          <cell r="Y61">
            <v>3115300</v>
          </cell>
        </row>
        <row r="62">
          <cell r="C62">
            <v>11101</v>
          </cell>
          <cell r="E62">
            <v>14</v>
          </cell>
          <cell r="G62">
            <v>3</v>
          </cell>
          <cell r="U62">
            <v>1995230</v>
          </cell>
          <cell r="V62">
            <v>1385618</v>
          </cell>
          <cell r="W62">
            <v>1385618</v>
          </cell>
          <cell r="X62">
            <v>520800</v>
          </cell>
          <cell r="Y62">
            <v>520800</v>
          </cell>
        </row>
        <row r="63">
          <cell r="C63">
            <v>11101</v>
          </cell>
          <cell r="E63">
            <v>14</v>
          </cell>
          <cell r="G63">
            <v>3</v>
          </cell>
          <cell r="U63">
            <v>1995230</v>
          </cell>
          <cell r="V63">
            <v>1385618</v>
          </cell>
          <cell r="W63">
            <v>1385618</v>
          </cell>
          <cell r="X63">
            <v>520800</v>
          </cell>
          <cell r="Y63">
            <v>520800</v>
          </cell>
        </row>
        <row r="64">
          <cell r="C64">
            <v>11101</v>
          </cell>
          <cell r="E64">
            <v>14</v>
          </cell>
          <cell r="G64">
            <v>3</v>
          </cell>
          <cell r="U64">
            <v>3990461</v>
          </cell>
          <cell r="V64">
            <v>2771240</v>
          </cell>
          <cell r="W64">
            <v>2771240</v>
          </cell>
          <cell r="X64">
            <v>1039900</v>
          </cell>
          <cell r="Y64">
            <v>1039900</v>
          </cell>
        </row>
        <row r="65">
          <cell r="C65">
            <v>11101</v>
          </cell>
          <cell r="E65">
            <v>14</v>
          </cell>
          <cell r="G65">
            <v>3</v>
          </cell>
          <cell r="U65">
            <v>30089696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C66">
            <v>11101</v>
          </cell>
          <cell r="E66">
            <v>14</v>
          </cell>
          <cell r="G66">
            <v>3</v>
          </cell>
          <cell r="U66">
            <v>2000000</v>
          </cell>
          <cell r="V66">
            <v>2000000</v>
          </cell>
          <cell r="W66">
            <v>2000000</v>
          </cell>
          <cell r="X66">
            <v>1152389.52</v>
          </cell>
          <cell r="Y66">
            <v>987760.12</v>
          </cell>
        </row>
        <row r="67">
          <cell r="C67">
            <v>11101</v>
          </cell>
          <cell r="E67">
            <v>14</v>
          </cell>
          <cell r="G67">
            <v>3</v>
          </cell>
          <cell r="U67">
            <v>13967465</v>
          </cell>
          <cell r="V67">
            <v>10000000</v>
          </cell>
          <cell r="W67">
            <v>0</v>
          </cell>
          <cell r="X67">
            <v>0</v>
          </cell>
          <cell r="Y67">
            <v>0</v>
          </cell>
        </row>
        <row r="68">
          <cell r="C68">
            <v>11101</v>
          </cell>
          <cell r="E68">
            <v>14</v>
          </cell>
          <cell r="G68">
            <v>3</v>
          </cell>
          <cell r="U68">
            <v>74000000</v>
          </cell>
          <cell r="V68">
            <v>57600000</v>
          </cell>
          <cell r="W68">
            <v>57600000</v>
          </cell>
          <cell r="X68">
            <v>5700000</v>
          </cell>
          <cell r="Y68">
            <v>5700000</v>
          </cell>
        </row>
        <row r="69">
          <cell r="C69">
            <v>11101</v>
          </cell>
          <cell r="E69">
            <v>14</v>
          </cell>
          <cell r="G69">
            <v>3</v>
          </cell>
          <cell r="U69">
            <v>13932000</v>
          </cell>
          <cell r="V69">
            <v>9696925</v>
          </cell>
          <cell r="W69">
            <v>6464617</v>
          </cell>
          <cell r="X69">
            <v>0</v>
          </cell>
          <cell r="Y69">
            <v>0</v>
          </cell>
        </row>
        <row r="70">
          <cell r="C70">
            <v>11101</v>
          </cell>
          <cell r="E70">
            <v>14</v>
          </cell>
          <cell r="G70">
            <v>3</v>
          </cell>
          <cell r="U70">
            <v>323317704</v>
          </cell>
          <cell r="V70">
            <v>224770762</v>
          </cell>
          <cell r="W70">
            <v>224770762</v>
          </cell>
          <cell r="X70">
            <v>106137135</v>
          </cell>
          <cell r="Y70">
            <v>106137135</v>
          </cell>
        </row>
        <row r="71">
          <cell r="C71">
            <v>11101</v>
          </cell>
          <cell r="E71">
            <v>14</v>
          </cell>
          <cell r="G71">
            <v>3</v>
          </cell>
          <cell r="U71">
            <v>10764985</v>
          </cell>
          <cell r="V71">
            <v>7381584</v>
          </cell>
          <cell r="W71">
            <v>7381584</v>
          </cell>
          <cell r="X71">
            <v>4124521</v>
          </cell>
          <cell r="Y71">
            <v>4124521</v>
          </cell>
        </row>
        <row r="72">
          <cell r="C72">
            <v>11101</v>
          </cell>
          <cell r="E72">
            <v>14</v>
          </cell>
          <cell r="G72">
            <v>3</v>
          </cell>
          <cell r="U72">
            <v>14094800</v>
          </cell>
          <cell r="V72">
            <v>11422941</v>
          </cell>
          <cell r="W72">
            <v>11422941</v>
          </cell>
          <cell r="X72">
            <v>4415268</v>
          </cell>
          <cell r="Y72">
            <v>4415268</v>
          </cell>
        </row>
        <row r="73">
          <cell r="C73">
            <v>11101</v>
          </cell>
          <cell r="E73">
            <v>14</v>
          </cell>
          <cell r="G73">
            <v>3</v>
          </cell>
          <cell r="U73">
            <v>12116554</v>
          </cell>
          <cell r="V73">
            <v>7175361</v>
          </cell>
          <cell r="W73">
            <v>7175361</v>
          </cell>
          <cell r="X73">
            <v>227701</v>
          </cell>
          <cell r="Y73">
            <v>227701</v>
          </cell>
        </row>
        <row r="74">
          <cell r="C74">
            <v>11101</v>
          </cell>
          <cell r="E74">
            <v>14</v>
          </cell>
          <cell r="G74">
            <v>3</v>
          </cell>
          <cell r="U74">
            <v>23041654</v>
          </cell>
          <cell r="V74">
            <v>14969218</v>
          </cell>
          <cell r="W74">
            <v>14969218</v>
          </cell>
          <cell r="X74">
            <v>346260</v>
          </cell>
          <cell r="Y74">
            <v>346260</v>
          </cell>
        </row>
        <row r="75">
          <cell r="C75">
            <v>11101</v>
          </cell>
          <cell r="E75">
            <v>14</v>
          </cell>
          <cell r="G75">
            <v>3</v>
          </cell>
          <cell r="U75">
            <v>1831767</v>
          </cell>
          <cell r="V75">
            <v>1248724</v>
          </cell>
          <cell r="W75">
            <v>1248724</v>
          </cell>
          <cell r="X75">
            <v>30360</v>
          </cell>
          <cell r="Y75">
            <v>30360</v>
          </cell>
        </row>
        <row r="76">
          <cell r="C76">
            <v>11101</v>
          </cell>
          <cell r="E76">
            <v>14</v>
          </cell>
          <cell r="G76">
            <v>3</v>
          </cell>
          <cell r="U76">
            <v>32729623</v>
          </cell>
          <cell r="V76">
            <v>20700061</v>
          </cell>
          <cell r="W76">
            <v>20700061</v>
          </cell>
          <cell r="X76">
            <v>538555</v>
          </cell>
          <cell r="Y76">
            <v>538555</v>
          </cell>
        </row>
        <row r="77">
          <cell r="C77">
            <v>11101</v>
          </cell>
          <cell r="E77">
            <v>14</v>
          </cell>
          <cell r="G77">
            <v>3</v>
          </cell>
          <cell r="U77">
            <v>16751214</v>
          </cell>
          <cell r="V77">
            <v>11486366</v>
          </cell>
          <cell r="W77">
            <v>11486366</v>
          </cell>
          <cell r="X77">
            <v>6642722</v>
          </cell>
          <cell r="Y77">
            <v>6642722</v>
          </cell>
        </row>
        <row r="78">
          <cell r="C78">
            <v>11101</v>
          </cell>
          <cell r="E78">
            <v>14</v>
          </cell>
          <cell r="G78">
            <v>3</v>
          </cell>
          <cell r="U78">
            <v>15710219</v>
          </cell>
          <cell r="V78">
            <v>10206282</v>
          </cell>
          <cell r="W78">
            <v>10206282</v>
          </cell>
          <cell r="X78">
            <v>227701</v>
          </cell>
          <cell r="Y78">
            <v>227701</v>
          </cell>
        </row>
        <row r="79">
          <cell r="C79">
            <v>11101</v>
          </cell>
          <cell r="E79">
            <v>14</v>
          </cell>
          <cell r="G79">
            <v>3</v>
          </cell>
          <cell r="U79">
            <v>362942304</v>
          </cell>
          <cell r="V79">
            <v>362942304</v>
          </cell>
          <cell r="W79">
            <v>362942304</v>
          </cell>
          <cell r="X79">
            <v>48013751</v>
          </cell>
          <cell r="Y79">
            <v>48013751</v>
          </cell>
        </row>
        <row r="80">
          <cell r="C80">
            <v>11101</v>
          </cell>
          <cell r="E80">
            <v>14</v>
          </cell>
          <cell r="G80">
            <v>3</v>
          </cell>
          <cell r="U80">
            <v>4632112</v>
          </cell>
          <cell r="V80">
            <v>2294179</v>
          </cell>
          <cell r="W80">
            <v>2294179</v>
          </cell>
          <cell r="X80">
            <v>1563440</v>
          </cell>
          <cell r="Y80">
            <v>1563440</v>
          </cell>
        </row>
        <row r="81">
          <cell r="C81">
            <v>11101</v>
          </cell>
          <cell r="E81">
            <v>14</v>
          </cell>
          <cell r="G81">
            <v>3</v>
          </cell>
          <cell r="U81">
            <v>3281080</v>
          </cell>
          <cell r="V81">
            <v>1625043</v>
          </cell>
          <cell r="W81">
            <v>1625043</v>
          </cell>
          <cell r="X81">
            <v>1107440</v>
          </cell>
          <cell r="Y81">
            <v>1107440</v>
          </cell>
        </row>
        <row r="82">
          <cell r="C82">
            <v>11101</v>
          </cell>
          <cell r="E82">
            <v>14</v>
          </cell>
          <cell r="G82">
            <v>3</v>
          </cell>
          <cell r="U82">
            <v>3906597</v>
          </cell>
          <cell r="V82">
            <v>1798884</v>
          </cell>
          <cell r="W82">
            <v>1798884</v>
          </cell>
          <cell r="X82">
            <v>0</v>
          </cell>
          <cell r="Y82">
            <v>0</v>
          </cell>
        </row>
        <row r="83">
          <cell r="C83">
            <v>11101</v>
          </cell>
          <cell r="E83">
            <v>14</v>
          </cell>
          <cell r="G83">
            <v>3</v>
          </cell>
          <cell r="U83">
            <v>1636134</v>
          </cell>
          <cell r="V83">
            <v>824527</v>
          </cell>
          <cell r="W83">
            <v>824527</v>
          </cell>
          <cell r="X83">
            <v>543000</v>
          </cell>
          <cell r="Y83">
            <v>543000</v>
          </cell>
        </row>
        <row r="84">
          <cell r="C84">
            <v>11101</v>
          </cell>
          <cell r="E84">
            <v>14</v>
          </cell>
          <cell r="G84">
            <v>3</v>
          </cell>
          <cell r="U84">
            <v>189665</v>
          </cell>
          <cell r="V84">
            <v>94015</v>
          </cell>
          <cell r="W84">
            <v>94015</v>
          </cell>
          <cell r="X84">
            <v>68400</v>
          </cell>
          <cell r="Y84">
            <v>68400</v>
          </cell>
        </row>
        <row r="85">
          <cell r="C85">
            <v>11101</v>
          </cell>
          <cell r="E85">
            <v>14</v>
          </cell>
          <cell r="G85">
            <v>3</v>
          </cell>
          <cell r="U85">
            <v>1227101</v>
          </cell>
          <cell r="V85">
            <v>618395</v>
          </cell>
          <cell r="W85">
            <v>618395</v>
          </cell>
          <cell r="X85">
            <v>407500</v>
          </cell>
          <cell r="Y85">
            <v>407500</v>
          </cell>
        </row>
        <row r="86">
          <cell r="C86">
            <v>11101</v>
          </cell>
          <cell r="E86">
            <v>14</v>
          </cell>
          <cell r="G86">
            <v>3</v>
          </cell>
          <cell r="U86">
            <v>204517</v>
          </cell>
          <cell r="V86">
            <v>103066</v>
          </cell>
          <cell r="W86">
            <v>103066</v>
          </cell>
          <cell r="X86">
            <v>68000</v>
          </cell>
          <cell r="Y86">
            <v>68000</v>
          </cell>
        </row>
        <row r="87">
          <cell r="C87">
            <v>11101</v>
          </cell>
          <cell r="E87">
            <v>14</v>
          </cell>
          <cell r="G87">
            <v>3</v>
          </cell>
          <cell r="U87">
            <v>204517</v>
          </cell>
          <cell r="V87">
            <v>103066</v>
          </cell>
          <cell r="W87">
            <v>103066</v>
          </cell>
          <cell r="X87">
            <v>68000</v>
          </cell>
          <cell r="Y87">
            <v>68000</v>
          </cell>
        </row>
        <row r="88">
          <cell r="C88">
            <v>11101</v>
          </cell>
          <cell r="E88">
            <v>14</v>
          </cell>
          <cell r="G88">
            <v>3</v>
          </cell>
          <cell r="U88">
            <v>409034</v>
          </cell>
          <cell r="V88">
            <v>206132</v>
          </cell>
          <cell r="W88">
            <v>206132</v>
          </cell>
          <cell r="X88">
            <v>135900</v>
          </cell>
          <cell r="Y88">
            <v>135900</v>
          </cell>
        </row>
        <row r="89">
          <cell r="C89">
            <v>11101</v>
          </cell>
          <cell r="E89">
            <v>14</v>
          </cell>
          <cell r="G89">
            <v>3</v>
          </cell>
          <cell r="U89">
            <v>1133240024</v>
          </cell>
          <cell r="V89">
            <v>1068384066</v>
          </cell>
          <cell r="W89">
            <v>1050267051</v>
          </cell>
          <cell r="X89">
            <v>78787119</v>
          </cell>
          <cell r="Y89">
            <v>78787119</v>
          </cell>
        </row>
        <row r="90">
          <cell r="C90">
            <v>11101</v>
          </cell>
          <cell r="E90">
            <v>14</v>
          </cell>
          <cell r="G90">
            <v>3</v>
          </cell>
          <cell r="U90">
            <v>35304530</v>
          </cell>
          <cell r="V90">
            <v>17500086</v>
          </cell>
          <cell r="W90">
            <v>17500086</v>
          </cell>
          <cell r="X90">
            <v>13027846</v>
          </cell>
          <cell r="Y90">
            <v>13027846</v>
          </cell>
        </row>
        <row r="91">
          <cell r="C91">
            <v>11101</v>
          </cell>
          <cell r="E91">
            <v>14</v>
          </cell>
          <cell r="G91">
            <v>3</v>
          </cell>
          <cell r="U91">
            <v>1506963</v>
          </cell>
          <cell r="V91">
            <v>739804</v>
          </cell>
          <cell r="W91">
            <v>739804</v>
          </cell>
          <cell r="X91">
            <v>542827</v>
          </cell>
          <cell r="Y91">
            <v>542827</v>
          </cell>
        </row>
        <row r="92">
          <cell r="C92">
            <v>11101</v>
          </cell>
          <cell r="E92">
            <v>14</v>
          </cell>
          <cell r="G92">
            <v>3</v>
          </cell>
          <cell r="U92">
            <v>1029715</v>
          </cell>
          <cell r="V92">
            <v>510419</v>
          </cell>
          <cell r="W92">
            <v>510419</v>
          </cell>
          <cell r="X92">
            <v>0</v>
          </cell>
          <cell r="Y92">
            <v>0</v>
          </cell>
        </row>
        <row r="93">
          <cell r="C93">
            <v>11101</v>
          </cell>
          <cell r="E93">
            <v>14</v>
          </cell>
          <cell r="G93">
            <v>3</v>
          </cell>
          <cell r="U93">
            <v>2266685</v>
          </cell>
          <cell r="V93">
            <v>1107651</v>
          </cell>
          <cell r="W93">
            <v>1107651</v>
          </cell>
          <cell r="X93">
            <v>0</v>
          </cell>
          <cell r="Y93">
            <v>0</v>
          </cell>
        </row>
        <row r="94">
          <cell r="C94">
            <v>11101</v>
          </cell>
          <cell r="E94">
            <v>14</v>
          </cell>
          <cell r="G94">
            <v>3</v>
          </cell>
          <cell r="U94">
            <v>196136</v>
          </cell>
          <cell r="V94">
            <v>97223</v>
          </cell>
          <cell r="W94">
            <v>97223</v>
          </cell>
          <cell r="X94">
            <v>0</v>
          </cell>
          <cell r="Y94">
            <v>0</v>
          </cell>
        </row>
        <row r="95">
          <cell r="C95">
            <v>11101</v>
          </cell>
          <cell r="E95">
            <v>14</v>
          </cell>
          <cell r="G95">
            <v>3</v>
          </cell>
          <cell r="U95">
            <v>3219723</v>
          </cell>
          <cell r="V95">
            <v>1541900</v>
          </cell>
          <cell r="W95">
            <v>1541900</v>
          </cell>
          <cell r="X95">
            <v>0</v>
          </cell>
          <cell r="Y95">
            <v>0</v>
          </cell>
        </row>
        <row r="96">
          <cell r="C96">
            <v>11101</v>
          </cell>
          <cell r="E96">
            <v>14</v>
          </cell>
          <cell r="G96">
            <v>3</v>
          </cell>
          <cell r="U96">
            <v>1545467</v>
          </cell>
          <cell r="V96">
            <v>755217</v>
          </cell>
          <cell r="W96">
            <v>755217</v>
          </cell>
          <cell r="X96">
            <v>0</v>
          </cell>
          <cell r="Y96">
            <v>0</v>
          </cell>
        </row>
        <row r="97">
          <cell r="C97">
            <v>11101</v>
          </cell>
          <cell r="E97">
            <v>14</v>
          </cell>
          <cell r="G97">
            <v>3</v>
          </cell>
          <cell r="U97">
            <v>4632112</v>
          </cell>
          <cell r="V97">
            <v>3822607</v>
          </cell>
          <cell r="W97">
            <v>3822607</v>
          </cell>
          <cell r="X97">
            <v>1563440</v>
          </cell>
          <cell r="Y97">
            <v>1563440</v>
          </cell>
        </row>
        <row r="98">
          <cell r="C98">
            <v>11101</v>
          </cell>
          <cell r="E98">
            <v>14</v>
          </cell>
          <cell r="G98">
            <v>3</v>
          </cell>
          <cell r="U98">
            <v>3281080</v>
          </cell>
          <cell r="V98">
            <v>2707679</v>
          </cell>
          <cell r="W98">
            <v>2707679</v>
          </cell>
          <cell r="X98">
            <v>1107440</v>
          </cell>
          <cell r="Y98">
            <v>1107440</v>
          </cell>
        </row>
        <row r="99">
          <cell r="C99">
            <v>11101</v>
          </cell>
          <cell r="E99">
            <v>14</v>
          </cell>
          <cell r="G99">
            <v>3</v>
          </cell>
          <cell r="U99">
            <v>3906597</v>
          </cell>
          <cell r="V99">
            <v>2960509</v>
          </cell>
          <cell r="W99">
            <v>2960509</v>
          </cell>
          <cell r="X99">
            <v>0</v>
          </cell>
          <cell r="Y99">
            <v>0</v>
          </cell>
        </row>
        <row r="100">
          <cell r="C100">
            <v>11101</v>
          </cell>
          <cell r="E100">
            <v>14</v>
          </cell>
          <cell r="G100">
            <v>3</v>
          </cell>
          <cell r="U100">
            <v>1636134</v>
          </cell>
          <cell r="V100">
            <v>1373542</v>
          </cell>
          <cell r="W100">
            <v>1373542</v>
          </cell>
          <cell r="X100">
            <v>543000</v>
          </cell>
          <cell r="Y100">
            <v>543000</v>
          </cell>
        </row>
        <row r="101">
          <cell r="C101">
            <v>11101</v>
          </cell>
          <cell r="E101">
            <v>14</v>
          </cell>
          <cell r="G101">
            <v>3</v>
          </cell>
          <cell r="U101">
            <v>189665</v>
          </cell>
          <cell r="V101">
            <v>156691</v>
          </cell>
          <cell r="W101">
            <v>156691</v>
          </cell>
          <cell r="X101">
            <v>68400</v>
          </cell>
          <cell r="Y101">
            <v>68400</v>
          </cell>
        </row>
        <row r="102">
          <cell r="C102">
            <v>11101</v>
          </cell>
          <cell r="E102">
            <v>14</v>
          </cell>
          <cell r="G102">
            <v>3</v>
          </cell>
          <cell r="U102">
            <v>1227101</v>
          </cell>
          <cell r="V102">
            <v>1030156</v>
          </cell>
          <cell r="W102">
            <v>1030156</v>
          </cell>
          <cell r="X102">
            <v>407500</v>
          </cell>
          <cell r="Y102">
            <v>407500</v>
          </cell>
        </row>
        <row r="103">
          <cell r="C103">
            <v>11101</v>
          </cell>
          <cell r="E103">
            <v>14</v>
          </cell>
          <cell r="G103">
            <v>3</v>
          </cell>
          <cell r="U103">
            <v>204517</v>
          </cell>
          <cell r="V103">
            <v>171692</v>
          </cell>
          <cell r="W103">
            <v>171692</v>
          </cell>
          <cell r="X103">
            <v>68000</v>
          </cell>
          <cell r="Y103">
            <v>68000</v>
          </cell>
        </row>
        <row r="104">
          <cell r="C104">
            <v>11101</v>
          </cell>
          <cell r="E104">
            <v>14</v>
          </cell>
          <cell r="G104">
            <v>3</v>
          </cell>
          <cell r="U104">
            <v>204517</v>
          </cell>
          <cell r="V104">
            <v>171692</v>
          </cell>
          <cell r="W104">
            <v>171692</v>
          </cell>
          <cell r="X104">
            <v>68000</v>
          </cell>
          <cell r="Y104">
            <v>68000</v>
          </cell>
        </row>
        <row r="105">
          <cell r="C105">
            <v>11101</v>
          </cell>
          <cell r="E105">
            <v>14</v>
          </cell>
          <cell r="G105">
            <v>3</v>
          </cell>
          <cell r="U105">
            <v>409034</v>
          </cell>
          <cell r="V105">
            <v>343385</v>
          </cell>
          <cell r="W105">
            <v>343385</v>
          </cell>
          <cell r="X105">
            <v>135900</v>
          </cell>
          <cell r="Y105">
            <v>135900</v>
          </cell>
        </row>
        <row r="106">
          <cell r="C106">
            <v>11101</v>
          </cell>
          <cell r="E106">
            <v>14</v>
          </cell>
          <cell r="G106">
            <v>3</v>
          </cell>
          <cell r="U106">
            <v>91658345</v>
          </cell>
          <cell r="V106">
            <v>85500000</v>
          </cell>
          <cell r="W106">
            <v>43916000</v>
          </cell>
          <cell r="X106">
            <v>21950000</v>
          </cell>
          <cell r="Y106">
            <v>21950000</v>
          </cell>
        </row>
        <row r="107">
          <cell r="C107">
            <v>11101</v>
          </cell>
          <cell r="E107">
            <v>14</v>
          </cell>
          <cell r="G107">
            <v>3</v>
          </cell>
          <cell r="U107">
            <v>2266685</v>
          </cell>
          <cell r="V107">
            <v>1837547</v>
          </cell>
          <cell r="W107">
            <v>1837547</v>
          </cell>
          <cell r="X107">
            <v>0</v>
          </cell>
          <cell r="Y107">
            <v>0</v>
          </cell>
        </row>
        <row r="108">
          <cell r="C108">
            <v>11101</v>
          </cell>
          <cell r="E108">
            <v>14</v>
          </cell>
          <cell r="G108">
            <v>3</v>
          </cell>
          <cell r="U108">
            <v>196136</v>
          </cell>
          <cell r="V108">
            <v>162038</v>
          </cell>
          <cell r="W108">
            <v>162038</v>
          </cell>
          <cell r="X108">
            <v>0</v>
          </cell>
          <cell r="Y108">
            <v>0</v>
          </cell>
        </row>
        <row r="109">
          <cell r="C109">
            <v>11101</v>
          </cell>
          <cell r="E109">
            <v>14</v>
          </cell>
          <cell r="G109">
            <v>3</v>
          </cell>
          <cell r="U109">
            <v>1545467</v>
          </cell>
          <cell r="V109">
            <v>1252873</v>
          </cell>
          <cell r="W109">
            <v>1252873</v>
          </cell>
          <cell r="X109">
            <v>0</v>
          </cell>
          <cell r="Y109">
            <v>0</v>
          </cell>
        </row>
        <row r="110">
          <cell r="C110">
            <v>11101</v>
          </cell>
          <cell r="E110">
            <v>14</v>
          </cell>
          <cell r="G110">
            <v>3</v>
          </cell>
          <cell r="U110">
            <v>35304530</v>
          </cell>
          <cell r="V110">
            <v>29166814</v>
          </cell>
          <cell r="W110">
            <v>29166814</v>
          </cell>
          <cell r="X110">
            <v>14486187</v>
          </cell>
          <cell r="Y110">
            <v>14486187</v>
          </cell>
        </row>
        <row r="111">
          <cell r="C111">
            <v>11101</v>
          </cell>
          <cell r="E111">
            <v>14</v>
          </cell>
          <cell r="G111">
            <v>3</v>
          </cell>
          <cell r="U111">
            <v>1506963</v>
          </cell>
          <cell r="V111">
            <v>1230643</v>
          </cell>
          <cell r="W111">
            <v>1230643</v>
          </cell>
          <cell r="X111">
            <v>542827</v>
          </cell>
          <cell r="Y111">
            <v>542827</v>
          </cell>
        </row>
        <row r="112">
          <cell r="C112">
            <v>11101</v>
          </cell>
          <cell r="E112">
            <v>14</v>
          </cell>
          <cell r="G112">
            <v>3</v>
          </cell>
          <cell r="U112">
            <v>1029715</v>
          </cell>
          <cell r="V112">
            <v>850698</v>
          </cell>
          <cell r="W112">
            <v>850698</v>
          </cell>
          <cell r="X112">
            <v>0</v>
          </cell>
          <cell r="Y112">
            <v>0</v>
          </cell>
        </row>
        <row r="113">
          <cell r="C113">
            <v>11101</v>
          </cell>
          <cell r="E113">
            <v>14</v>
          </cell>
          <cell r="G113">
            <v>3</v>
          </cell>
          <cell r="U113">
            <v>3219723</v>
          </cell>
          <cell r="V113">
            <v>2551037</v>
          </cell>
          <cell r="W113">
            <v>2551037</v>
          </cell>
          <cell r="X113">
            <v>0</v>
          </cell>
          <cell r="Y113">
            <v>0</v>
          </cell>
        </row>
        <row r="114">
          <cell r="C114">
            <v>11101</v>
          </cell>
          <cell r="E114">
            <v>14</v>
          </cell>
          <cell r="G114">
            <v>3</v>
          </cell>
          <cell r="U114">
            <v>1055483246</v>
          </cell>
          <cell r="V114">
            <v>217017175</v>
          </cell>
          <cell r="W114">
            <v>217017175</v>
          </cell>
          <cell r="X114">
            <v>0</v>
          </cell>
          <cell r="Y114">
            <v>0</v>
          </cell>
        </row>
        <row r="115">
          <cell r="C115">
            <v>11101</v>
          </cell>
          <cell r="E115">
            <v>14</v>
          </cell>
          <cell r="G115">
            <v>3</v>
          </cell>
          <cell r="U115">
            <v>480000000</v>
          </cell>
          <cell r="V115">
            <v>480000000</v>
          </cell>
          <cell r="W115">
            <v>480000000</v>
          </cell>
          <cell r="X115">
            <v>0</v>
          </cell>
          <cell r="Y115">
            <v>0</v>
          </cell>
        </row>
        <row r="116">
          <cell r="C116">
            <v>11101</v>
          </cell>
          <cell r="E116">
            <v>14</v>
          </cell>
          <cell r="G116">
            <v>3</v>
          </cell>
          <cell r="U116">
            <v>50000000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C117">
            <v>11101</v>
          </cell>
          <cell r="E117">
            <v>14</v>
          </cell>
          <cell r="G117">
            <v>3</v>
          </cell>
          <cell r="U117">
            <v>414516754</v>
          </cell>
          <cell r="V117">
            <v>150000000</v>
          </cell>
          <cell r="W117">
            <v>70000000</v>
          </cell>
          <cell r="X117">
            <v>0</v>
          </cell>
          <cell r="Y117">
            <v>0</v>
          </cell>
        </row>
        <row r="118">
          <cell r="C118">
            <v>11101</v>
          </cell>
          <cell r="E118">
            <v>14</v>
          </cell>
          <cell r="G118">
            <v>3</v>
          </cell>
          <cell r="U118">
            <v>6929223</v>
          </cell>
          <cell r="V118">
            <v>6116785</v>
          </cell>
          <cell r="W118">
            <v>6116785</v>
          </cell>
          <cell r="X118">
            <v>2578620</v>
          </cell>
          <cell r="Y118">
            <v>2578620</v>
          </cell>
        </row>
        <row r="119">
          <cell r="C119">
            <v>11101</v>
          </cell>
          <cell r="E119">
            <v>14</v>
          </cell>
          <cell r="G119">
            <v>3</v>
          </cell>
          <cell r="U119">
            <v>4912158</v>
          </cell>
          <cell r="V119">
            <v>4332722</v>
          </cell>
          <cell r="W119">
            <v>4332722</v>
          </cell>
          <cell r="X119">
            <v>1823020</v>
          </cell>
          <cell r="Y119">
            <v>1823020</v>
          </cell>
        </row>
        <row r="120">
          <cell r="C120">
            <v>11101</v>
          </cell>
          <cell r="E120">
            <v>14</v>
          </cell>
          <cell r="G120">
            <v>3</v>
          </cell>
          <cell r="U120">
            <v>5813195</v>
          </cell>
          <cell r="V120">
            <v>4759397</v>
          </cell>
          <cell r="W120">
            <v>4759397</v>
          </cell>
          <cell r="X120">
            <v>0</v>
          </cell>
          <cell r="Y120">
            <v>0</v>
          </cell>
        </row>
        <row r="121">
          <cell r="C121">
            <v>11101</v>
          </cell>
          <cell r="E121">
            <v>14</v>
          </cell>
          <cell r="G121">
            <v>3</v>
          </cell>
          <cell r="U121">
            <v>3272269</v>
          </cell>
          <cell r="V121">
            <v>2198069</v>
          </cell>
          <cell r="W121">
            <v>2198069</v>
          </cell>
          <cell r="X121">
            <v>897500</v>
          </cell>
          <cell r="Y121">
            <v>897500</v>
          </cell>
        </row>
        <row r="122">
          <cell r="C122">
            <v>11101</v>
          </cell>
          <cell r="E122">
            <v>14</v>
          </cell>
          <cell r="G122">
            <v>3</v>
          </cell>
          <cell r="U122">
            <v>379330</v>
          </cell>
          <cell r="V122">
            <v>250706</v>
          </cell>
          <cell r="W122">
            <v>250706</v>
          </cell>
          <cell r="X122">
            <v>113300</v>
          </cell>
          <cell r="Y122">
            <v>113300</v>
          </cell>
        </row>
        <row r="123">
          <cell r="C123">
            <v>11101</v>
          </cell>
          <cell r="E123">
            <v>14</v>
          </cell>
          <cell r="G123">
            <v>3</v>
          </cell>
          <cell r="U123">
            <v>1254200</v>
          </cell>
          <cell r="V123">
            <v>1248552</v>
          </cell>
          <cell r="W123">
            <v>1248552</v>
          </cell>
          <cell r="X123">
            <v>673500</v>
          </cell>
          <cell r="Y123">
            <v>673500</v>
          </cell>
        </row>
        <row r="124">
          <cell r="C124">
            <v>11101</v>
          </cell>
          <cell r="E124">
            <v>14</v>
          </cell>
          <cell r="G124">
            <v>3</v>
          </cell>
          <cell r="U124">
            <v>409034</v>
          </cell>
          <cell r="V124">
            <v>274758</v>
          </cell>
          <cell r="W124">
            <v>274758</v>
          </cell>
          <cell r="X124">
            <v>112400</v>
          </cell>
          <cell r="Y124">
            <v>112400</v>
          </cell>
        </row>
        <row r="125">
          <cell r="C125">
            <v>11101</v>
          </cell>
          <cell r="E125">
            <v>14</v>
          </cell>
          <cell r="G125">
            <v>3</v>
          </cell>
          <cell r="U125">
            <v>409034</v>
          </cell>
          <cell r="V125">
            <v>274758</v>
          </cell>
          <cell r="W125">
            <v>274758</v>
          </cell>
          <cell r="X125">
            <v>112400</v>
          </cell>
          <cell r="Y125">
            <v>112400</v>
          </cell>
        </row>
        <row r="126">
          <cell r="C126">
            <v>11101</v>
          </cell>
          <cell r="E126">
            <v>14</v>
          </cell>
          <cell r="G126">
            <v>3</v>
          </cell>
          <cell r="U126">
            <v>818067</v>
          </cell>
          <cell r="V126">
            <v>549516</v>
          </cell>
          <cell r="W126">
            <v>549516</v>
          </cell>
          <cell r="X126">
            <v>224600</v>
          </cell>
          <cell r="Y126">
            <v>224600</v>
          </cell>
        </row>
        <row r="127">
          <cell r="C127">
            <v>11101</v>
          </cell>
          <cell r="E127">
            <v>14</v>
          </cell>
          <cell r="G127">
            <v>3</v>
          </cell>
          <cell r="U127">
            <v>35210989</v>
          </cell>
          <cell r="V127">
            <v>28160000</v>
          </cell>
          <cell r="W127">
            <v>28160000</v>
          </cell>
          <cell r="X127">
            <v>0</v>
          </cell>
          <cell r="Y127">
            <v>0</v>
          </cell>
        </row>
        <row r="128">
          <cell r="C128">
            <v>11101</v>
          </cell>
          <cell r="E128">
            <v>14</v>
          </cell>
          <cell r="G128">
            <v>3</v>
          </cell>
          <cell r="U128">
            <v>96000000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C129">
            <v>11101</v>
          </cell>
          <cell r="E129">
            <v>14</v>
          </cell>
          <cell r="G129">
            <v>3</v>
          </cell>
          <cell r="U129">
            <v>172558360</v>
          </cell>
          <cell r="V129">
            <v>161627625</v>
          </cell>
          <cell r="W129">
            <v>102266000</v>
          </cell>
          <cell r="X129">
            <v>43373332</v>
          </cell>
          <cell r="Y129">
            <v>43373332</v>
          </cell>
        </row>
        <row r="130">
          <cell r="C130">
            <v>11101</v>
          </cell>
          <cell r="E130">
            <v>14</v>
          </cell>
          <cell r="G130">
            <v>3</v>
          </cell>
          <cell r="U130">
            <v>3013927</v>
          </cell>
          <cell r="V130">
            <v>1970447</v>
          </cell>
          <cell r="W130">
            <v>1970447</v>
          </cell>
          <cell r="X130">
            <v>550929</v>
          </cell>
          <cell r="Y130">
            <v>550929</v>
          </cell>
        </row>
        <row r="131">
          <cell r="C131">
            <v>11101</v>
          </cell>
          <cell r="E131">
            <v>14</v>
          </cell>
          <cell r="G131">
            <v>3</v>
          </cell>
          <cell r="U131">
            <v>2059431</v>
          </cell>
          <cell r="V131">
            <v>1361117</v>
          </cell>
          <cell r="W131">
            <v>1361117</v>
          </cell>
          <cell r="X131">
            <v>0</v>
          </cell>
          <cell r="Y131">
            <v>0</v>
          </cell>
        </row>
        <row r="132">
          <cell r="C132">
            <v>11101</v>
          </cell>
          <cell r="E132">
            <v>14</v>
          </cell>
          <cell r="G132">
            <v>3</v>
          </cell>
          <cell r="U132">
            <v>3433370</v>
          </cell>
          <cell r="V132">
            <v>2945198</v>
          </cell>
          <cell r="W132">
            <v>2945198</v>
          </cell>
          <cell r="X132">
            <v>0</v>
          </cell>
          <cell r="Y132">
            <v>0</v>
          </cell>
        </row>
        <row r="133">
          <cell r="C133">
            <v>11101</v>
          </cell>
          <cell r="E133">
            <v>14</v>
          </cell>
          <cell r="G133">
            <v>3</v>
          </cell>
          <cell r="U133">
            <v>392273</v>
          </cell>
          <cell r="V133">
            <v>259260</v>
          </cell>
          <cell r="W133">
            <v>259260</v>
          </cell>
          <cell r="X133">
            <v>0</v>
          </cell>
          <cell r="Y133">
            <v>0</v>
          </cell>
        </row>
        <row r="134">
          <cell r="C134">
            <v>11101</v>
          </cell>
          <cell r="E134">
            <v>14</v>
          </cell>
          <cell r="G134">
            <v>3</v>
          </cell>
          <cell r="U134">
            <v>3090934</v>
          </cell>
          <cell r="V134">
            <v>2008089</v>
          </cell>
          <cell r="W134">
            <v>2008089</v>
          </cell>
          <cell r="X134">
            <v>0</v>
          </cell>
          <cell r="Y134">
            <v>0</v>
          </cell>
        </row>
        <row r="135">
          <cell r="C135">
            <v>11101</v>
          </cell>
          <cell r="E135">
            <v>14</v>
          </cell>
          <cell r="G135">
            <v>3</v>
          </cell>
          <cell r="U135">
            <v>55609061</v>
          </cell>
          <cell r="V135">
            <v>46666900</v>
          </cell>
          <cell r="W135">
            <v>46666900</v>
          </cell>
          <cell r="X135">
            <v>23333456</v>
          </cell>
          <cell r="Y135">
            <v>23333456</v>
          </cell>
        </row>
        <row r="136">
          <cell r="C136">
            <v>11101</v>
          </cell>
          <cell r="E136">
            <v>14</v>
          </cell>
          <cell r="G136">
            <v>3</v>
          </cell>
          <cell r="U136">
            <v>4839446</v>
          </cell>
          <cell r="V136">
            <v>4092938</v>
          </cell>
          <cell r="W136">
            <v>4092938</v>
          </cell>
          <cell r="X136">
            <v>0</v>
          </cell>
          <cell r="Y136">
            <v>0</v>
          </cell>
        </row>
        <row r="137">
          <cell r="C137">
            <v>11101</v>
          </cell>
          <cell r="E137">
            <v>14</v>
          </cell>
          <cell r="G137">
            <v>1</v>
          </cell>
          <cell r="U137">
            <v>2104604</v>
          </cell>
          <cell r="V137">
            <v>2104604</v>
          </cell>
          <cell r="W137">
            <v>2104604</v>
          </cell>
          <cell r="X137">
            <v>203100</v>
          </cell>
          <cell r="Y137">
            <v>203100</v>
          </cell>
        </row>
        <row r="138">
          <cell r="C138">
            <v>11101</v>
          </cell>
          <cell r="E138">
            <v>20</v>
          </cell>
          <cell r="G138">
            <v>3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C139">
            <v>11101</v>
          </cell>
          <cell r="E139">
            <v>20</v>
          </cell>
          <cell r="G139">
            <v>3</v>
          </cell>
          <cell r="U139">
            <v>2500000</v>
          </cell>
          <cell r="V139">
            <v>2500000</v>
          </cell>
          <cell r="W139">
            <v>2500000</v>
          </cell>
          <cell r="X139">
            <v>0</v>
          </cell>
          <cell r="Y139">
            <v>0</v>
          </cell>
        </row>
        <row r="140">
          <cell r="C140">
            <v>11101</v>
          </cell>
          <cell r="E140">
            <v>20</v>
          </cell>
          <cell r="G140">
            <v>3</v>
          </cell>
          <cell r="U140">
            <v>306483333</v>
          </cell>
          <cell r="V140">
            <v>303799999</v>
          </cell>
          <cell r="W140">
            <v>300649998</v>
          </cell>
          <cell r="X140">
            <v>128599997</v>
          </cell>
          <cell r="Y140">
            <v>111099997</v>
          </cell>
        </row>
        <row r="141">
          <cell r="C141">
            <v>11101</v>
          </cell>
          <cell r="E141">
            <v>20</v>
          </cell>
          <cell r="G141">
            <v>3</v>
          </cell>
          <cell r="U141">
            <v>50000000</v>
          </cell>
          <cell r="V141">
            <v>50000000</v>
          </cell>
          <cell r="W141">
            <v>50000000</v>
          </cell>
          <cell r="X141">
            <v>0</v>
          </cell>
          <cell r="Y141">
            <v>0</v>
          </cell>
        </row>
        <row r="142">
          <cell r="C142">
            <v>11101</v>
          </cell>
          <cell r="E142">
            <v>20</v>
          </cell>
          <cell r="G142">
            <v>3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C143">
            <v>11101</v>
          </cell>
          <cell r="E143">
            <v>20</v>
          </cell>
          <cell r="G143">
            <v>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C144">
            <v>11101</v>
          </cell>
          <cell r="E144">
            <v>20</v>
          </cell>
          <cell r="G144">
            <v>3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C145">
            <v>11101</v>
          </cell>
          <cell r="E145">
            <v>20</v>
          </cell>
          <cell r="G145">
            <v>3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C146">
            <v>11101</v>
          </cell>
          <cell r="E146">
            <v>20</v>
          </cell>
          <cell r="G146">
            <v>3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C147">
            <v>11101</v>
          </cell>
          <cell r="E147">
            <v>20</v>
          </cell>
          <cell r="G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C148">
            <v>11101</v>
          </cell>
          <cell r="E148">
            <v>20</v>
          </cell>
          <cell r="G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C149">
            <v>11101</v>
          </cell>
          <cell r="E149">
            <v>20</v>
          </cell>
          <cell r="G149">
            <v>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C150">
            <v>11101</v>
          </cell>
          <cell r="E150">
            <v>20</v>
          </cell>
          <cell r="G150">
            <v>3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C151">
            <v>11101</v>
          </cell>
          <cell r="E151">
            <v>20</v>
          </cell>
          <cell r="G151">
            <v>3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C152">
            <v>11101</v>
          </cell>
          <cell r="E152">
            <v>20</v>
          </cell>
          <cell r="G152">
            <v>3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C153">
            <v>11101</v>
          </cell>
          <cell r="E153">
            <v>20</v>
          </cell>
          <cell r="G153">
            <v>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C154">
            <v>11101</v>
          </cell>
          <cell r="E154">
            <v>20</v>
          </cell>
          <cell r="G154">
            <v>3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C155">
            <v>11101</v>
          </cell>
          <cell r="E155">
            <v>20</v>
          </cell>
          <cell r="G155">
            <v>3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C156">
            <v>11101</v>
          </cell>
          <cell r="E156">
            <v>20</v>
          </cell>
          <cell r="G156">
            <v>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C157">
            <v>11101</v>
          </cell>
          <cell r="E157">
            <v>20</v>
          </cell>
          <cell r="G157">
            <v>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C158">
            <v>11101</v>
          </cell>
          <cell r="E158">
            <v>20</v>
          </cell>
          <cell r="G158">
            <v>3</v>
          </cell>
          <cell r="U158">
            <v>2500000</v>
          </cell>
          <cell r="V158">
            <v>2500000</v>
          </cell>
          <cell r="W158">
            <v>2500000</v>
          </cell>
          <cell r="X158">
            <v>0</v>
          </cell>
          <cell r="Y158">
            <v>0</v>
          </cell>
        </row>
        <row r="159">
          <cell r="C159">
            <v>11101</v>
          </cell>
          <cell r="E159">
            <v>20</v>
          </cell>
          <cell r="G159">
            <v>3</v>
          </cell>
          <cell r="U159">
            <v>329000000</v>
          </cell>
          <cell r="V159">
            <v>329000000</v>
          </cell>
          <cell r="W159">
            <v>319316666</v>
          </cell>
          <cell r="X159">
            <v>136499998</v>
          </cell>
          <cell r="Y159">
            <v>104999998</v>
          </cell>
        </row>
        <row r="160">
          <cell r="C160">
            <v>11101</v>
          </cell>
          <cell r="E160">
            <v>20</v>
          </cell>
          <cell r="G160">
            <v>3</v>
          </cell>
          <cell r="U160">
            <v>5000000</v>
          </cell>
          <cell r="V160">
            <v>5000000</v>
          </cell>
          <cell r="W160">
            <v>5000000</v>
          </cell>
          <cell r="X160">
            <v>0</v>
          </cell>
          <cell r="Y160">
            <v>0</v>
          </cell>
        </row>
        <row r="161">
          <cell r="C161">
            <v>11101</v>
          </cell>
          <cell r="E161">
            <v>20</v>
          </cell>
          <cell r="G161">
            <v>3</v>
          </cell>
          <cell r="U161">
            <v>830000000</v>
          </cell>
          <cell r="V161">
            <v>830000000</v>
          </cell>
          <cell r="W161">
            <v>830000000</v>
          </cell>
          <cell r="X161">
            <v>10959800</v>
          </cell>
          <cell r="Y161">
            <v>10959800</v>
          </cell>
        </row>
        <row r="162">
          <cell r="C162">
            <v>11101</v>
          </cell>
          <cell r="E162">
            <v>20</v>
          </cell>
          <cell r="G162">
            <v>3</v>
          </cell>
          <cell r="U162">
            <v>79598000</v>
          </cell>
          <cell r="V162">
            <v>79598000</v>
          </cell>
          <cell r="W162">
            <v>79598000</v>
          </cell>
          <cell r="X162">
            <v>6919600</v>
          </cell>
          <cell r="Y162">
            <v>6919600</v>
          </cell>
        </row>
        <row r="163">
          <cell r="C163">
            <v>11101</v>
          </cell>
          <cell r="E163">
            <v>20</v>
          </cell>
          <cell r="G163">
            <v>3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C164">
            <v>11101</v>
          </cell>
          <cell r="E164">
            <v>20</v>
          </cell>
          <cell r="G164">
            <v>3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C165">
            <v>11101</v>
          </cell>
          <cell r="E165">
            <v>20</v>
          </cell>
          <cell r="G165">
            <v>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C166">
            <v>11101</v>
          </cell>
          <cell r="E166">
            <v>20</v>
          </cell>
          <cell r="G166">
            <v>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C167">
            <v>11101</v>
          </cell>
          <cell r="E167">
            <v>20</v>
          </cell>
          <cell r="G167">
            <v>3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C168">
            <v>11101</v>
          </cell>
          <cell r="E168">
            <v>20</v>
          </cell>
          <cell r="G168">
            <v>3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C169">
            <v>11101</v>
          </cell>
          <cell r="E169">
            <v>20</v>
          </cell>
          <cell r="G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C170">
            <v>11101</v>
          </cell>
          <cell r="E170">
            <v>20</v>
          </cell>
          <cell r="G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C171">
            <v>11101</v>
          </cell>
          <cell r="E171">
            <v>20</v>
          </cell>
          <cell r="G171">
            <v>3</v>
          </cell>
          <cell r="U171">
            <v>54409800</v>
          </cell>
          <cell r="V171">
            <v>54409800</v>
          </cell>
          <cell r="W171">
            <v>54409800</v>
          </cell>
          <cell r="X171">
            <v>1736400</v>
          </cell>
          <cell r="Y171">
            <v>1736400</v>
          </cell>
        </row>
        <row r="172">
          <cell r="C172">
            <v>11101</v>
          </cell>
          <cell r="E172">
            <v>20</v>
          </cell>
          <cell r="G172">
            <v>3</v>
          </cell>
          <cell r="U172">
            <v>100000000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3">
          <cell r="C173">
            <v>11101</v>
          </cell>
          <cell r="E173">
            <v>20</v>
          </cell>
          <cell r="G173">
            <v>3</v>
          </cell>
          <cell r="U173">
            <v>1200000000</v>
          </cell>
          <cell r="V173">
            <v>1184916572</v>
          </cell>
          <cell r="W173">
            <v>1112600000</v>
          </cell>
          <cell r="X173">
            <v>606073197</v>
          </cell>
          <cell r="Y173">
            <v>601373197</v>
          </cell>
        </row>
        <row r="174">
          <cell r="C174">
            <v>11101</v>
          </cell>
          <cell r="E174">
            <v>20</v>
          </cell>
          <cell r="G174">
            <v>3</v>
          </cell>
          <cell r="U174">
            <v>50000000</v>
          </cell>
          <cell r="V174">
            <v>50000000</v>
          </cell>
          <cell r="W174">
            <v>0</v>
          </cell>
          <cell r="X174">
            <v>0</v>
          </cell>
          <cell r="Y174">
            <v>0</v>
          </cell>
        </row>
        <row r="175">
          <cell r="C175">
            <v>11101</v>
          </cell>
          <cell r="E175">
            <v>20</v>
          </cell>
          <cell r="G175">
            <v>3</v>
          </cell>
          <cell r="U175">
            <v>50000000</v>
          </cell>
          <cell r="V175">
            <v>50000000</v>
          </cell>
          <cell r="W175">
            <v>0</v>
          </cell>
          <cell r="X175">
            <v>0</v>
          </cell>
          <cell r="Y175">
            <v>0</v>
          </cell>
        </row>
        <row r="176">
          <cell r="C176">
            <v>11101</v>
          </cell>
          <cell r="E176">
            <v>20</v>
          </cell>
          <cell r="G176">
            <v>1</v>
          </cell>
          <cell r="U176">
            <v>102942400</v>
          </cell>
          <cell r="V176">
            <v>24850000</v>
          </cell>
          <cell r="W176">
            <v>7000000</v>
          </cell>
          <cell r="X176">
            <v>5600000</v>
          </cell>
          <cell r="Y176">
            <v>5600000</v>
          </cell>
        </row>
        <row r="177">
          <cell r="C177">
            <v>11101</v>
          </cell>
          <cell r="E177">
            <v>20</v>
          </cell>
          <cell r="G177">
            <v>1</v>
          </cell>
          <cell r="U177">
            <v>3058857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C178">
            <v>11101</v>
          </cell>
          <cell r="E178">
            <v>20</v>
          </cell>
          <cell r="G178">
            <v>1</v>
          </cell>
          <cell r="U178">
            <v>218112000</v>
          </cell>
          <cell r="V178">
            <v>154776700</v>
          </cell>
          <cell r="W178">
            <v>154401812.5</v>
          </cell>
          <cell r="X178">
            <v>55281876.780000001</v>
          </cell>
          <cell r="Y178">
            <v>48878556</v>
          </cell>
        </row>
        <row r="179">
          <cell r="C179">
            <v>11101</v>
          </cell>
          <cell r="E179">
            <v>20</v>
          </cell>
          <cell r="G179">
            <v>1</v>
          </cell>
          <cell r="U179">
            <v>275214133</v>
          </cell>
          <cell r="V179">
            <v>269680000</v>
          </cell>
          <cell r="W179">
            <v>194200000</v>
          </cell>
          <cell r="X179">
            <v>46561474</v>
          </cell>
          <cell r="Y179">
            <v>45935474</v>
          </cell>
        </row>
        <row r="180">
          <cell r="C180">
            <v>11101</v>
          </cell>
          <cell r="E180">
            <v>21</v>
          </cell>
          <cell r="G180">
            <v>3</v>
          </cell>
          <cell r="U180">
            <v>2500000</v>
          </cell>
          <cell r="V180">
            <v>1265665</v>
          </cell>
          <cell r="W180">
            <v>1265665</v>
          </cell>
          <cell r="X180">
            <v>761200</v>
          </cell>
          <cell r="Y180">
            <v>761200</v>
          </cell>
        </row>
        <row r="181">
          <cell r="C181">
            <v>11101</v>
          </cell>
          <cell r="E181">
            <v>21</v>
          </cell>
          <cell r="G181">
            <v>3</v>
          </cell>
          <cell r="U181">
            <v>1750000</v>
          </cell>
          <cell r="V181">
            <v>896513</v>
          </cell>
          <cell r="W181">
            <v>896513</v>
          </cell>
          <cell r="X181">
            <v>539200</v>
          </cell>
          <cell r="Y181">
            <v>539200</v>
          </cell>
        </row>
        <row r="182">
          <cell r="C182">
            <v>11101</v>
          </cell>
          <cell r="E182">
            <v>21</v>
          </cell>
          <cell r="G182">
            <v>3</v>
          </cell>
          <cell r="U182">
            <v>2500000</v>
          </cell>
          <cell r="V182">
            <v>1037996</v>
          </cell>
          <cell r="W182">
            <v>1037996</v>
          </cell>
          <cell r="X182">
            <v>0</v>
          </cell>
          <cell r="Y182">
            <v>0</v>
          </cell>
        </row>
        <row r="183">
          <cell r="C183">
            <v>11101</v>
          </cell>
          <cell r="E183">
            <v>21</v>
          </cell>
          <cell r="G183">
            <v>3</v>
          </cell>
          <cell r="U183">
            <v>930000</v>
          </cell>
          <cell r="V183">
            <v>473670</v>
          </cell>
          <cell r="W183">
            <v>473670</v>
          </cell>
          <cell r="X183">
            <v>276100</v>
          </cell>
          <cell r="Y183">
            <v>276100</v>
          </cell>
        </row>
        <row r="184">
          <cell r="C184">
            <v>11101</v>
          </cell>
          <cell r="E184">
            <v>21</v>
          </cell>
          <cell r="G184">
            <v>3</v>
          </cell>
          <cell r="U184">
            <v>107000</v>
          </cell>
          <cell r="V184">
            <v>51720</v>
          </cell>
          <cell r="W184">
            <v>51720</v>
          </cell>
          <cell r="X184">
            <v>33200</v>
          </cell>
          <cell r="Y184">
            <v>33200</v>
          </cell>
        </row>
        <row r="185">
          <cell r="C185">
            <v>11101</v>
          </cell>
          <cell r="E185">
            <v>21</v>
          </cell>
          <cell r="G185">
            <v>3</v>
          </cell>
          <cell r="U185">
            <v>695000</v>
          </cell>
          <cell r="V185">
            <v>355252</v>
          </cell>
          <cell r="W185">
            <v>355252</v>
          </cell>
          <cell r="X185">
            <v>207200</v>
          </cell>
          <cell r="Y185">
            <v>207200</v>
          </cell>
        </row>
        <row r="186">
          <cell r="C186">
            <v>11101</v>
          </cell>
          <cell r="E186">
            <v>21</v>
          </cell>
          <cell r="G186">
            <v>3</v>
          </cell>
          <cell r="U186">
            <v>116000</v>
          </cell>
          <cell r="V186">
            <v>59208</v>
          </cell>
          <cell r="W186">
            <v>59208</v>
          </cell>
          <cell r="X186">
            <v>34700</v>
          </cell>
          <cell r="Y186">
            <v>34700</v>
          </cell>
        </row>
        <row r="187">
          <cell r="C187">
            <v>11101</v>
          </cell>
          <cell r="E187">
            <v>21</v>
          </cell>
          <cell r="G187">
            <v>3</v>
          </cell>
          <cell r="U187">
            <v>116000</v>
          </cell>
          <cell r="V187">
            <v>59208</v>
          </cell>
          <cell r="W187">
            <v>59208</v>
          </cell>
          <cell r="X187">
            <v>34700</v>
          </cell>
          <cell r="Y187">
            <v>34700</v>
          </cell>
        </row>
        <row r="188">
          <cell r="C188">
            <v>11101</v>
          </cell>
          <cell r="E188">
            <v>21</v>
          </cell>
          <cell r="G188">
            <v>3</v>
          </cell>
          <cell r="U188">
            <v>235000</v>
          </cell>
          <cell r="V188">
            <v>118417</v>
          </cell>
          <cell r="W188">
            <v>118417</v>
          </cell>
          <cell r="X188">
            <v>69300</v>
          </cell>
          <cell r="Y188">
            <v>69300</v>
          </cell>
        </row>
        <row r="189">
          <cell r="C189">
            <v>11101</v>
          </cell>
          <cell r="E189">
            <v>21</v>
          </cell>
          <cell r="G189">
            <v>3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C190">
            <v>11101</v>
          </cell>
          <cell r="E190">
            <v>21</v>
          </cell>
          <cell r="G190">
            <v>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C191">
            <v>11101</v>
          </cell>
          <cell r="E191">
            <v>21</v>
          </cell>
          <cell r="G191">
            <v>3</v>
          </cell>
          <cell r="U191">
            <v>20000000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C192">
            <v>11101</v>
          </cell>
          <cell r="E192">
            <v>21</v>
          </cell>
          <cell r="G192">
            <v>3</v>
          </cell>
          <cell r="U192">
            <v>795000</v>
          </cell>
          <cell r="V192">
            <v>410468</v>
          </cell>
          <cell r="W192">
            <v>410468</v>
          </cell>
          <cell r="X192">
            <v>297441</v>
          </cell>
          <cell r="Y192">
            <v>297441</v>
          </cell>
        </row>
        <row r="193">
          <cell r="C193">
            <v>11101</v>
          </cell>
          <cell r="E193">
            <v>21</v>
          </cell>
          <cell r="G193">
            <v>3</v>
          </cell>
          <cell r="U193">
            <v>1235000</v>
          </cell>
          <cell r="V193">
            <v>638723</v>
          </cell>
          <cell r="W193">
            <v>638723</v>
          </cell>
          <cell r="X193">
            <v>479043</v>
          </cell>
          <cell r="Y193">
            <v>479043</v>
          </cell>
        </row>
        <row r="194">
          <cell r="C194">
            <v>11101</v>
          </cell>
          <cell r="E194">
            <v>21</v>
          </cell>
          <cell r="G194">
            <v>3</v>
          </cell>
          <cell r="U194">
            <v>800000</v>
          </cell>
          <cell r="V194">
            <v>396323</v>
          </cell>
          <cell r="W194">
            <v>396323</v>
          </cell>
          <cell r="X194">
            <v>0</v>
          </cell>
          <cell r="Y194">
            <v>0</v>
          </cell>
        </row>
        <row r="195">
          <cell r="C195">
            <v>11101</v>
          </cell>
          <cell r="E195">
            <v>21</v>
          </cell>
          <cell r="G195">
            <v>3</v>
          </cell>
          <cell r="U195">
            <v>1395000</v>
          </cell>
          <cell r="V195">
            <v>639140</v>
          </cell>
          <cell r="W195">
            <v>639140</v>
          </cell>
          <cell r="X195">
            <v>0</v>
          </cell>
          <cell r="Y195">
            <v>0</v>
          </cell>
        </row>
        <row r="196">
          <cell r="C196">
            <v>11101</v>
          </cell>
          <cell r="E196">
            <v>21</v>
          </cell>
          <cell r="G196">
            <v>3</v>
          </cell>
          <cell r="U196">
            <v>107000</v>
          </cell>
          <cell r="V196">
            <v>52843</v>
          </cell>
          <cell r="W196">
            <v>52843</v>
          </cell>
          <cell r="X196">
            <v>0</v>
          </cell>
          <cell r="Y196">
            <v>0</v>
          </cell>
        </row>
        <row r="197">
          <cell r="C197">
            <v>11101</v>
          </cell>
          <cell r="E197">
            <v>21</v>
          </cell>
          <cell r="G197">
            <v>3</v>
          </cell>
          <cell r="U197">
            <v>2000000</v>
          </cell>
          <cell r="V197">
            <v>889712</v>
          </cell>
          <cell r="W197">
            <v>889712</v>
          </cell>
          <cell r="X197">
            <v>0</v>
          </cell>
          <cell r="Y197">
            <v>0</v>
          </cell>
        </row>
        <row r="198">
          <cell r="C198">
            <v>11101</v>
          </cell>
          <cell r="E198">
            <v>21</v>
          </cell>
          <cell r="G198">
            <v>3</v>
          </cell>
          <cell r="U198">
            <v>1174000</v>
          </cell>
          <cell r="V198">
            <v>435777</v>
          </cell>
          <cell r="W198">
            <v>435777</v>
          </cell>
          <cell r="X198">
            <v>0</v>
          </cell>
          <cell r="Y198">
            <v>0</v>
          </cell>
        </row>
        <row r="199">
          <cell r="C199">
            <v>11101</v>
          </cell>
          <cell r="E199">
            <v>21</v>
          </cell>
          <cell r="G199">
            <v>3</v>
          </cell>
          <cell r="U199">
            <v>65000000</v>
          </cell>
          <cell r="V199">
            <v>26830053</v>
          </cell>
          <cell r="W199">
            <v>26830053</v>
          </cell>
          <cell r="X199">
            <v>5962234</v>
          </cell>
          <cell r="Y199">
            <v>5962234</v>
          </cell>
        </row>
        <row r="200">
          <cell r="C200">
            <v>11101</v>
          </cell>
          <cell r="E200">
            <v>21</v>
          </cell>
          <cell r="G200">
            <v>3</v>
          </cell>
          <cell r="U200">
            <v>363500000</v>
          </cell>
          <cell r="V200">
            <v>363026575</v>
          </cell>
          <cell r="W200">
            <v>361994191.10000002</v>
          </cell>
          <cell r="X200">
            <v>250710384.09999999</v>
          </cell>
          <cell r="Y200">
            <v>82968250</v>
          </cell>
        </row>
        <row r="201">
          <cell r="C201">
            <v>11101</v>
          </cell>
          <cell r="E201">
            <v>21</v>
          </cell>
          <cell r="G201">
            <v>3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C202">
            <v>11101</v>
          </cell>
          <cell r="E202">
            <v>21</v>
          </cell>
          <cell r="G202">
            <v>3</v>
          </cell>
          <cell r="U202">
            <v>926000000</v>
          </cell>
          <cell r="V202">
            <v>906577757</v>
          </cell>
          <cell r="W202">
            <v>906577757</v>
          </cell>
          <cell r="X202">
            <v>774382844</v>
          </cell>
          <cell r="Y202">
            <v>0</v>
          </cell>
        </row>
        <row r="203">
          <cell r="C203">
            <v>11101</v>
          </cell>
          <cell r="E203">
            <v>21</v>
          </cell>
          <cell r="G203">
            <v>3</v>
          </cell>
          <cell r="U203">
            <v>18210000</v>
          </cell>
          <cell r="V203">
            <v>9511752</v>
          </cell>
          <cell r="W203">
            <v>9511752</v>
          </cell>
          <cell r="X203">
            <v>7133823</v>
          </cell>
          <cell r="Y203">
            <v>7133823</v>
          </cell>
        </row>
        <row r="204">
          <cell r="C204">
            <v>11101</v>
          </cell>
          <cell r="E204">
            <v>21</v>
          </cell>
          <cell r="G204">
            <v>3</v>
          </cell>
          <cell r="U204">
            <v>835000</v>
          </cell>
          <cell r="V204">
            <v>448296</v>
          </cell>
          <cell r="W204">
            <v>448296</v>
          </cell>
          <cell r="X204">
            <v>292974</v>
          </cell>
          <cell r="Y204">
            <v>292974</v>
          </cell>
        </row>
        <row r="205">
          <cell r="C205">
            <v>11101</v>
          </cell>
          <cell r="E205">
            <v>21</v>
          </cell>
          <cell r="G205">
            <v>3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C206">
            <v>11101</v>
          </cell>
          <cell r="E206">
            <v>21</v>
          </cell>
          <cell r="G206">
            <v>3</v>
          </cell>
          <cell r="U206">
            <v>91746000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</row>
        <row r="207">
          <cell r="C207">
            <v>11101</v>
          </cell>
          <cell r="E207">
            <v>21</v>
          </cell>
          <cell r="G207">
            <v>3</v>
          </cell>
          <cell r="U207">
            <v>44349162</v>
          </cell>
          <cell r="V207">
            <v>43367162</v>
          </cell>
          <cell r="W207">
            <v>9018000</v>
          </cell>
          <cell r="X207">
            <v>0</v>
          </cell>
          <cell r="Y207">
            <v>0</v>
          </cell>
        </row>
        <row r="208">
          <cell r="C208">
            <v>11101</v>
          </cell>
          <cell r="E208">
            <v>21</v>
          </cell>
          <cell r="G208">
            <v>3</v>
          </cell>
          <cell r="U208">
            <v>11374000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C209">
            <v>11101</v>
          </cell>
          <cell r="E209">
            <v>21</v>
          </cell>
          <cell r="G209">
            <v>3</v>
          </cell>
          <cell r="U209">
            <v>226880000</v>
          </cell>
          <cell r="V209">
            <v>224880000</v>
          </cell>
          <cell r="W209">
            <v>190956542</v>
          </cell>
          <cell r="X209">
            <v>10998880</v>
          </cell>
          <cell r="Y209">
            <v>10998880</v>
          </cell>
        </row>
        <row r="210">
          <cell r="C210">
            <v>11101</v>
          </cell>
          <cell r="E210">
            <v>21</v>
          </cell>
          <cell r="G210">
            <v>3</v>
          </cell>
          <cell r="U210">
            <v>40000000</v>
          </cell>
          <cell r="V210">
            <v>38000000</v>
          </cell>
          <cell r="W210">
            <v>19963750</v>
          </cell>
          <cell r="X210">
            <v>0</v>
          </cell>
          <cell r="Y210">
            <v>0</v>
          </cell>
        </row>
        <row r="211">
          <cell r="C211">
            <v>11101</v>
          </cell>
          <cell r="E211">
            <v>21</v>
          </cell>
          <cell r="G211">
            <v>1</v>
          </cell>
          <cell r="U211">
            <v>23220036588</v>
          </cell>
          <cell r="V211">
            <v>11243295289</v>
          </cell>
          <cell r="W211">
            <v>11243295289</v>
          </cell>
          <cell r="X211">
            <v>11243295289</v>
          </cell>
          <cell r="Y211">
            <v>11243295289</v>
          </cell>
        </row>
        <row r="212">
          <cell r="C212">
            <v>11101</v>
          </cell>
          <cell r="E212">
            <v>21</v>
          </cell>
          <cell r="G212">
            <v>1</v>
          </cell>
          <cell r="U212">
            <v>128962012</v>
          </cell>
          <cell r="V212">
            <v>58866341</v>
          </cell>
          <cell r="W212">
            <v>58866341</v>
          </cell>
          <cell r="X212">
            <v>58866341</v>
          </cell>
          <cell r="Y212">
            <v>58866341</v>
          </cell>
        </row>
        <row r="213">
          <cell r="C213">
            <v>11101</v>
          </cell>
          <cell r="E213">
            <v>21</v>
          </cell>
          <cell r="G213">
            <v>1</v>
          </cell>
          <cell r="U213">
            <v>1373567046</v>
          </cell>
          <cell r="V213">
            <v>519142601</v>
          </cell>
          <cell r="W213">
            <v>519142601</v>
          </cell>
          <cell r="X213">
            <v>519142601</v>
          </cell>
          <cell r="Y213">
            <v>519142601</v>
          </cell>
        </row>
        <row r="214">
          <cell r="C214">
            <v>11101</v>
          </cell>
          <cell r="E214">
            <v>21</v>
          </cell>
          <cell r="G214">
            <v>1</v>
          </cell>
          <cell r="U214">
            <v>2403671941</v>
          </cell>
          <cell r="V214">
            <v>26618723</v>
          </cell>
          <cell r="W214">
            <v>26618723</v>
          </cell>
          <cell r="X214">
            <v>26618723</v>
          </cell>
          <cell r="Y214">
            <v>26618723</v>
          </cell>
        </row>
        <row r="215">
          <cell r="C215">
            <v>11101</v>
          </cell>
          <cell r="E215">
            <v>21</v>
          </cell>
          <cell r="G215">
            <v>1</v>
          </cell>
          <cell r="U215">
            <v>2932419337</v>
          </cell>
          <cell r="V215">
            <v>900277986</v>
          </cell>
          <cell r="W215">
            <v>900277986</v>
          </cell>
          <cell r="X215">
            <v>900277986</v>
          </cell>
          <cell r="Y215">
            <v>900277986</v>
          </cell>
        </row>
        <row r="216">
          <cell r="C216">
            <v>11101</v>
          </cell>
          <cell r="E216">
            <v>21</v>
          </cell>
          <cell r="G216">
            <v>1</v>
          </cell>
          <cell r="U216">
            <v>1560411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</row>
        <row r="217">
          <cell r="C217">
            <v>11101</v>
          </cell>
          <cell r="E217">
            <v>21</v>
          </cell>
          <cell r="G217">
            <v>1</v>
          </cell>
          <cell r="U217">
            <v>1418582136</v>
          </cell>
          <cell r="V217">
            <v>647529337</v>
          </cell>
          <cell r="W217">
            <v>647529337</v>
          </cell>
          <cell r="X217">
            <v>647529337</v>
          </cell>
          <cell r="Y217">
            <v>647529337</v>
          </cell>
        </row>
        <row r="218">
          <cell r="C218">
            <v>11101</v>
          </cell>
          <cell r="E218">
            <v>21</v>
          </cell>
          <cell r="G218">
            <v>1</v>
          </cell>
          <cell r="U218">
            <v>60802088</v>
          </cell>
          <cell r="V218">
            <v>19252016</v>
          </cell>
          <cell r="W218">
            <v>19252016</v>
          </cell>
          <cell r="X218">
            <v>19252016</v>
          </cell>
          <cell r="Y218">
            <v>19252016</v>
          </cell>
        </row>
        <row r="219">
          <cell r="C219">
            <v>11101</v>
          </cell>
          <cell r="E219">
            <v>21</v>
          </cell>
          <cell r="G219">
            <v>1</v>
          </cell>
          <cell r="U219">
            <v>239544216</v>
          </cell>
          <cell r="V219">
            <v>137082590</v>
          </cell>
          <cell r="W219">
            <v>137082590</v>
          </cell>
          <cell r="X219">
            <v>137082590</v>
          </cell>
          <cell r="Y219">
            <v>137082590</v>
          </cell>
        </row>
        <row r="220">
          <cell r="C220">
            <v>11101</v>
          </cell>
          <cell r="E220">
            <v>21</v>
          </cell>
          <cell r="G220">
            <v>1</v>
          </cell>
          <cell r="U220">
            <v>240439725</v>
          </cell>
          <cell r="V220">
            <v>145838196</v>
          </cell>
          <cell r="W220">
            <v>145838196</v>
          </cell>
          <cell r="X220">
            <v>145838196</v>
          </cell>
          <cell r="Y220">
            <v>145838196</v>
          </cell>
        </row>
        <row r="221">
          <cell r="C221">
            <v>11101</v>
          </cell>
          <cell r="E221">
            <v>21</v>
          </cell>
          <cell r="G221">
            <v>1</v>
          </cell>
          <cell r="U221">
            <v>15200522</v>
          </cell>
          <cell r="V221">
            <v>7219506</v>
          </cell>
          <cell r="W221">
            <v>7219506</v>
          </cell>
          <cell r="X221">
            <v>7219506</v>
          </cell>
          <cell r="Y221">
            <v>7219506</v>
          </cell>
        </row>
        <row r="222">
          <cell r="C222">
            <v>11101</v>
          </cell>
          <cell r="E222">
            <v>21</v>
          </cell>
          <cell r="G222">
            <v>1</v>
          </cell>
          <cell r="U222">
            <v>738577383</v>
          </cell>
          <cell r="V222">
            <v>444273012</v>
          </cell>
          <cell r="W222">
            <v>444273012</v>
          </cell>
          <cell r="X222">
            <v>444273012</v>
          </cell>
          <cell r="Y222">
            <v>444273012</v>
          </cell>
        </row>
        <row r="223">
          <cell r="C223">
            <v>11101</v>
          </cell>
          <cell r="E223">
            <v>21</v>
          </cell>
          <cell r="G223">
            <v>1</v>
          </cell>
          <cell r="U223">
            <v>229043160</v>
          </cell>
          <cell r="V223">
            <v>229043160</v>
          </cell>
          <cell r="W223">
            <v>228680064</v>
          </cell>
          <cell r="X223">
            <v>0</v>
          </cell>
          <cell r="Y223">
            <v>0</v>
          </cell>
        </row>
        <row r="224">
          <cell r="C224">
            <v>11101</v>
          </cell>
          <cell r="E224">
            <v>21</v>
          </cell>
          <cell r="G224">
            <v>1</v>
          </cell>
          <cell r="U224">
            <v>49493102</v>
          </cell>
          <cell r="V224">
            <v>17863290</v>
          </cell>
          <cell r="W224">
            <v>17863290</v>
          </cell>
          <cell r="X224">
            <v>17863290</v>
          </cell>
          <cell r="Y224">
            <v>17863290</v>
          </cell>
        </row>
        <row r="225">
          <cell r="C225">
            <v>11101</v>
          </cell>
          <cell r="E225">
            <v>21</v>
          </cell>
          <cell r="G225">
            <v>1</v>
          </cell>
          <cell r="U225">
            <v>211777992</v>
          </cell>
          <cell r="V225">
            <v>107486372</v>
          </cell>
          <cell r="W225">
            <v>107486372</v>
          </cell>
          <cell r="X225">
            <v>107486372</v>
          </cell>
          <cell r="Y225">
            <v>107486372</v>
          </cell>
        </row>
        <row r="226">
          <cell r="C226">
            <v>11101</v>
          </cell>
          <cell r="E226">
            <v>21</v>
          </cell>
          <cell r="G226">
            <v>1</v>
          </cell>
          <cell r="U226">
            <v>50000000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</row>
        <row r="227">
          <cell r="C227">
            <v>11101</v>
          </cell>
          <cell r="E227">
            <v>21</v>
          </cell>
          <cell r="G227">
            <v>1</v>
          </cell>
          <cell r="U227">
            <v>60000000</v>
          </cell>
          <cell r="V227">
            <v>28448056</v>
          </cell>
          <cell r="W227">
            <v>28448056</v>
          </cell>
          <cell r="X227">
            <v>28448056</v>
          </cell>
          <cell r="Y227">
            <v>28448056</v>
          </cell>
        </row>
        <row r="228">
          <cell r="C228">
            <v>11101</v>
          </cell>
          <cell r="E228">
            <v>21</v>
          </cell>
          <cell r="G228">
            <v>1</v>
          </cell>
          <cell r="U228">
            <v>35303022</v>
          </cell>
          <cell r="V228">
            <v>24223920</v>
          </cell>
          <cell r="W228">
            <v>20318719</v>
          </cell>
          <cell r="X228">
            <v>9027400</v>
          </cell>
          <cell r="Y228">
            <v>9027400</v>
          </cell>
        </row>
        <row r="229">
          <cell r="C229">
            <v>11101</v>
          </cell>
          <cell r="E229">
            <v>21</v>
          </cell>
          <cell r="G229">
            <v>1</v>
          </cell>
          <cell r="U229">
            <v>25006307</v>
          </cell>
          <cell r="V229">
            <v>17158610</v>
          </cell>
          <cell r="W229">
            <v>14392563</v>
          </cell>
          <cell r="X229">
            <v>6394400</v>
          </cell>
          <cell r="Y229">
            <v>6394400</v>
          </cell>
        </row>
        <row r="230">
          <cell r="C230">
            <v>11101</v>
          </cell>
          <cell r="E230">
            <v>21</v>
          </cell>
          <cell r="G230">
            <v>1</v>
          </cell>
          <cell r="U230">
            <v>27531644</v>
          </cell>
          <cell r="V230">
            <v>19632345</v>
          </cell>
          <cell r="W230">
            <v>16584552</v>
          </cell>
          <cell r="X230">
            <v>315973</v>
          </cell>
          <cell r="Y230">
            <v>315973</v>
          </cell>
        </row>
        <row r="231">
          <cell r="C231">
            <v>11101</v>
          </cell>
          <cell r="E231">
            <v>21</v>
          </cell>
          <cell r="G231">
            <v>1</v>
          </cell>
          <cell r="U231">
            <v>12658797</v>
          </cell>
          <cell r="V231">
            <v>8673472</v>
          </cell>
          <cell r="W231">
            <v>7247464</v>
          </cell>
          <cell r="X231">
            <v>3126300</v>
          </cell>
          <cell r="Y231">
            <v>3126300</v>
          </cell>
        </row>
        <row r="232">
          <cell r="C232">
            <v>11101</v>
          </cell>
          <cell r="E232">
            <v>21</v>
          </cell>
          <cell r="G232">
            <v>1</v>
          </cell>
          <cell r="U232">
            <v>1442285</v>
          </cell>
          <cell r="V232">
            <v>991980</v>
          </cell>
          <cell r="W232">
            <v>833314</v>
          </cell>
          <cell r="X232">
            <v>391400</v>
          </cell>
          <cell r="Y232">
            <v>391400</v>
          </cell>
        </row>
        <row r="233">
          <cell r="C233">
            <v>11101</v>
          </cell>
          <cell r="E233">
            <v>21</v>
          </cell>
          <cell r="G233">
            <v>1</v>
          </cell>
          <cell r="U233">
            <v>9494098</v>
          </cell>
          <cell r="V233">
            <v>6505102</v>
          </cell>
          <cell r="W233">
            <v>5435572</v>
          </cell>
          <cell r="X233">
            <v>2345900</v>
          </cell>
          <cell r="Y233">
            <v>2345900</v>
          </cell>
        </row>
        <row r="234">
          <cell r="C234">
            <v>11101</v>
          </cell>
          <cell r="E234">
            <v>21</v>
          </cell>
          <cell r="G234">
            <v>1</v>
          </cell>
          <cell r="U234">
            <v>1582347</v>
          </cell>
          <cell r="V234">
            <v>1084179</v>
          </cell>
          <cell r="W234">
            <v>906143</v>
          </cell>
          <cell r="X234">
            <v>391900</v>
          </cell>
          <cell r="Y234">
            <v>391900</v>
          </cell>
        </row>
        <row r="235">
          <cell r="C235">
            <v>11101</v>
          </cell>
          <cell r="E235">
            <v>21</v>
          </cell>
          <cell r="G235">
            <v>1</v>
          </cell>
          <cell r="U235">
            <v>1582347</v>
          </cell>
          <cell r="V235">
            <v>1084179</v>
          </cell>
          <cell r="W235">
            <v>906143</v>
          </cell>
          <cell r="X235">
            <v>391900</v>
          </cell>
          <cell r="Y235">
            <v>391900</v>
          </cell>
        </row>
        <row r="236">
          <cell r="C236">
            <v>11101</v>
          </cell>
          <cell r="E236">
            <v>21</v>
          </cell>
          <cell r="G236">
            <v>1</v>
          </cell>
          <cell r="U236">
            <v>3164697</v>
          </cell>
          <cell r="V236">
            <v>2168364</v>
          </cell>
          <cell r="W236">
            <v>1811989</v>
          </cell>
          <cell r="X236">
            <v>782600</v>
          </cell>
          <cell r="Y236">
            <v>782600</v>
          </cell>
        </row>
        <row r="237">
          <cell r="C237">
            <v>11101</v>
          </cell>
          <cell r="E237">
            <v>21</v>
          </cell>
          <cell r="G237">
            <v>1</v>
          </cell>
          <cell r="U237">
            <v>299172743</v>
          </cell>
          <cell r="V237">
            <v>212475919</v>
          </cell>
          <cell r="W237">
            <v>203292069</v>
          </cell>
          <cell r="X237">
            <v>99478459</v>
          </cell>
          <cell r="Y237">
            <v>99478459</v>
          </cell>
        </row>
        <row r="238">
          <cell r="C238">
            <v>11101</v>
          </cell>
          <cell r="E238">
            <v>21</v>
          </cell>
          <cell r="G238">
            <v>1</v>
          </cell>
          <cell r="U238">
            <v>4104685</v>
          </cell>
          <cell r="V238">
            <v>766207</v>
          </cell>
          <cell r="W238">
            <v>434947</v>
          </cell>
          <cell r="X238">
            <v>268799</v>
          </cell>
          <cell r="Y238">
            <v>268799</v>
          </cell>
        </row>
        <row r="239">
          <cell r="C239">
            <v>11101</v>
          </cell>
          <cell r="E239">
            <v>21</v>
          </cell>
          <cell r="G239">
            <v>1</v>
          </cell>
          <cell r="U239">
            <v>6387232</v>
          </cell>
          <cell r="V239">
            <v>1192283</v>
          </cell>
          <cell r="W239">
            <v>684854</v>
          </cell>
          <cell r="X239">
            <v>432914</v>
          </cell>
          <cell r="Y239">
            <v>432914</v>
          </cell>
        </row>
        <row r="240">
          <cell r="C240">
            <v>11101</v>
          </cell>
          <cell r="E240">
            <v>21</v>
          </cell>
          <cell r="G240">
            <v>1</v>
          </cell>
          <cell r="U240">
            <v>5974839</v>
          </cell>
          <cell r="V240">
            <v>5730687</v>
          </cell>
          <cell r="W240">
            <v>4503178</v>
          </cell>
          <cell r="X240">
            <v>3013558</v>
          </cell>
          <cell r="Y240">
            <v>3013558</v>
          </cell>
        </row>
        <row r="241">
          <cell r="C241">
            <v>11101</v>
          </cell>
          <cell r="E241">
            <v>21</v>
          </cell>
          <cell r="G241">
            <v>1</v>
          </cell>
          <cell r="U241">
            <v>8668622</v>
          </cell>
          <cell r="V241">
            <v>5438099</v>
          </cell>
          <cell r="W241">
            <v>4562130</v>
          </cell>
          <cell r="X241">
            <v>134039</v>
          </cell>
          <cell r="Y241">
            <v>134039</v>
          </cell>
        </row>
        <row r="242">
          <cell r="C242">
            <v>11101</v>
          </cell>
          <cell r="E242">
            <v>21</v>
          </cell>
          <cell r="G242">
            <v>1</v>
          </cell>
          <cell r="U242">
            <v>17891332</v>
          </cell>
          <cell r="V242">
            <v>11830701</v>
          </cell>
          <cell r="W242">
            <v>9884178</v>
          </cell>
          <cell r="X242">
            <v>162414</v>
          </cell>
          <cell r="Y242">
            <v>162414</v>
          </cell>
        </row>
        <row r="243">
          <cell r="C243">
            <v>11101</v>
          </cell>
          <cell r="E243">
            <v>21</v>
          </cell>
          <cell r="G243">
            <v>1</v>
          </cell>
          <cell r="U243">
            <v>1486842</v>
          </cell>
          <cell r="V243">
            <v>1025536</v>
          </cell>
          <cell r="W243">
            <v>861316</v>
          </cell>
          <cell r="X243">
            <v>17872</v>
          </cell>
          <cell r="Y243">
            <v>17872</v>
          </cell>
        </row>
        <row r="244">
          <cell r="C244">
            <v>11101</v>
          </cell>
          <cell r="E244">
            <v>21</v>
          </cell>
          <cell r="G244">
            <v>1</v>
          </cell>
          <cell r="U244">
            <v>25413824</v>
          </cell>
          <cell r="V244">
            <v>16588746</v>
          </cell>
          <cell r="W244">
            <v>13975175</v>
          </cell>
          <cell r="X244">
            <v>304350</v>
          </cell>
          <cell r="Y244">
            <v>304350</v>
          </cell>
        </row>
        <row r="245">
          <cell r="C245">
            <v>11101</v>
          </cell>
          <cell r="E245">
            <v>21</v>
          </cell>
          <cell r="G245">
            <v>1</v>
          </cell>
          <cell r="U245">
            <v>12198634</v>
          </cell>
          <cell r="V245">
            <v>8066385</v>
          </cell>
          <cell r="W245">
            <v>6762513</v>
          </cell>
          <cell r="X245">
            <v>134039</v>
          </cell>
          <cell r="Y245">
            <v>134039</v>
          </cell>
        </row>
        <row r="246">
          <cell r="C246">
            <v>11101</v>
          </cell>
          <cell r="E246">
            <v>21</v>
          </cell>
          <cell r="G246">
            <v>1</v>
          </cell>
          <cell r="U246">
            <v>3303795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</row>
        <row r="247">
          <cell r="C247">
            <v>11101</v>
          </cell>
          <cell r="E247">
            <v>21</v>
          </cell>
          <cell r="G247">
            <v>1</v>
          </cell>
          <cell r="U247">
            <v>147631908</v>
          </cell>
          <cell r="V247">
            <v>25116981</v>
          </cell>
          <cell r="W247">
            <v>5845186</v>
          </cell>
          <cell r="X247">
            <v>2551472</v>
          </cell>
          <cell r="Y247">
            <v>2551472</v>
          </cell>
        </row>
        <row r="248">
          <cell r="C248">
            <v>11101</v>
          </cell>
          <cell r="E248">
            <v>21</v>
          </cell>
          <cell r="G248">
            <v>1</v>
          </cell>
          <cell r="U248">
            <v>2480291071</v>
          </cell>
          <cell r="V248">
            <v>1061350626</v>
          </cell>
          <cell r="W248">
            <v>1061350626</v>
          </cell>
          <cell r="X248">
            <v>1061350626</v>
          </cell>
          <cell r="Y248">
            <v>1061350626</v>
          </cell>
        </row>
        <row r="249">
          <cell r="C249">
            <v>11101</v>
          </cell>
          <cell r="E249">
            <v>21</v>
          </cell>
          <cell r="G249">
            <v>1</v>
          </cell>
          <cell r="U249">
            <v>23349060</v>
          </cell>
          <cell r="V249">
            <v>13444869</v>
          </cell>
          <cell r="W249">
            <v>13444869</v>
          </cell>
          <cell r="X249">
            <v>13444869</v>
          </cell>
          <cell r="Y249">
            <v>13444869</v>
          </cell>
        </row>
        <row r="250">
          <cell r="C250">
            <v>11101</v>
          </cell>
          <cell r="E250">
            <v>21</v>
          </cell>
          <cell r="G250">
            <v>1</v>
          </cell>
          <cell r="U250">
            <v>151372338</v>
          </cell>
          <cell r="V250">
            <v>64932400</v>
          </cell>
          <cell r="W250">
            <v>64932400</v>
          </cell>
          <cell r="X250">
            <v>64932400</v>
          </cell>
          <cell r="Y250">
            <v>64932400</v>
          </cell>
        </row>
        <row r="251">
          <cell r="C251">
            <v>11101</v>
          </cell>
          <cell r="E251">
            <v>21</v>
          </cell>
          <cell r="G251">
            <v>1</v>
          </cell>
          <cell r="U251">
            <v>908234029</v>
          </cell>
          <cell r="V251">
            <v>388762700</v>
          </cell>
          <cell r="W251">
            <v>388762700</v>
          </cell>
          <cell r="X251">
            <v>388762700</v>
          </cell>
          <cell r="Y251">
            <v>388762700</v>
          </cell>
        </row>
        <row r="252">
          <cell r="C252">
            <v>11101</v>
          </cell>
          <cell r="E252">
            <v>21</v>
          </cell>
          <cell r="G252">
            <v>1</v>
          </cell>
          <cell r="U252">
            <v>151372338</v>
          </cell>
          <cell r="V252">
            <v>64932400</v>
          </cell>
          <cell r="W252">
            <v>64932400</v>
          </cell>
          <cell r="X252">
            <v>64932400</v>
          </cell>
          <cell r="Y252">
            <v>64932400</v>
          </cell>
        </row>
        <row r="253">
          <cell r="C253">
            <v>11101</v>
          </cell>
          <cell r="E253">
            <v>21</v>
          </cell>
          <cell r="G253">
            <v>1</v>
          </cell>
          <cell r="U253">
            <v>302744676</v>
          </cell>
          <cell r="V253">
            <v>129704900</v>
          </cell>
          <cell r="W253">
            <v>129704900</v>
          </cell>
          <cell r="X253">
            <v>129704900</v>
          </cell>
          <cell r="Y253">
            <v>129704900</v>
          </cell>
        </row>
        <row r="254">
          <cell r="C254">
            <v>11101</v>
          </cell>
          <cell r="E254">
            <v>21</v>
          </cell>
          <cell r="G254">
            <v>1</v>
          </cell>
          <cell r="U254">
            <v>2185493494</v>
          </cell>
          <cell r="V254">
            <v>1016330865</v>
          </cell>
          <cell r="W254">
            <v>1016330865</v>
          </cell>
          <cell r="X254">
            <v>1016330865</v>
          </cell>
          <cell r="Y254">
            <v>1016330865</v>
          </cell>
        </row>
        <row r="255">
          <cell r="C255">
            <v>11101</v>
          </cell>
          <cell r="E255">
            <v>21</v>
          </cell>
          <cell r="G255">
            <v>1</v>
          </cell>
          <cell r="U255">
            <v>883256954</v>
          </cell>
          <cell r="V255">
            <v>460690420</v>
          </cell>
          <cell r="W255">
            <v>460690420</v>
          </cell>
          <cell r="X255">
            <v>460690420</v>
          </cell>
          <cell r="Y255">
            <v>460690420</v>
          </cell>
        </row>
        <row r="256">
          <cell r="C256">
            <v>11101</v>
          </cell>
          <cell r="E256">
            <v>21</v>
          </cell>
          <cell r="G256">
            <v>1</v>
          </cell>
          <cell r="U256">
            <v>329998712</v>
          </cell>
          <cell r="V256">
            <v>145457700</v>
          </cell>
          <cell r="W256">
            <v>143057700</v>
          </cell>
          <cell r="X256">
            <v>143057700</v>
          </cell>
          <cell r="Y256">
            <v>143057700</v>
          </cell>
        </row>
        <row r="257">
          <cell r="C257">
            <v>11101</v>
          </cell>
          <cell r="E257">
            <v>21</v>
          </cell>
          <cell r="G257">
            <v>1</v>
          </cell>
          <cell r="U257">
            <v>2718441857</v>
          </cell>
          <cell r="V257">
            <v>2627944119</v>
          </cell>
          <cell r="W257">
            <v>2627944119</v>
          </cell>
          <cell r="X257">
            <v>2627944119</v>
          </cell>
          <cell r="Y257">
            <v>2627944119</v>
          </cell>
        </row>
        <row r="258">
          <cell r="C258">
            <v>11101</v>
          </cell>
          <cell r="E258">
            <v>21</v>
          </cell>
          <cell r="G258">
            <v>1</v>
          </cell>
          <cell r="U258">
            <v>1210978705</v>
          </cell>
          <cell r="V258">
            <v>518309200</v>
          </cell>
          <cell r="W258">
            <v>518309200</v>
          </cell>
          <cell r="X258">
            <v>518309200</v>
          </cell>
          <cell r="Y258">
            <v>518309200</v>
          </cell>
        </row>
        <row r="259">
          <cell r="C259">
            <v>11101</v>
          </cell>
          <cell r="E259">
            <v>21</v>
          </cell>
          <cell r="G259">
            <v>1</v>
          </cell>
          <cell r="U259">
            <v>326213023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</row>
        <row r="260">
          <cell r="C260">
            <v>11101</v>
          </cell>
          <cell r="E260">
            <v>21</v>
          </cell>
          <cell r="G260">
            <v>1</v>
          </cell>
          <cell r="U260">
            <v>140000000</v>
          </cell>
          <cell r="V260">
            <v>127500000</v>
          </cell>
          <cell r="W260">
            <v>107500000</v>
          </cell>
          <cell r="X260">
            <v>15871000</v>
          </cell>
          <cell r="Y260">
            <v>15871000</v>
          </cell>
        </row>
        <row r="261">
          <cell r="C261">
            <v>11101</v>
          </cell>
          <cell r="E261">
            <v>21</v>
          </cell>
          <cell r="G261">
            <v>1</v>
          </cell>
          <cell r="U261">
            <v>350000000</v>
          </cell>
          <cell r="V261">
            <v>270000000</v>
          </cell>
          <cell r="W261">
            <v>0</v>
          </cell>
          <cell r="X261">
            <v>0</v>
          </cell>
          <cell r="Y261">
            <v>0</v>
          </cell>
        </row>
        <row r="262">
          <cell r="C262">
            <v>11101</v>
          </cell>
          <cell r="E262">
            <v>21</v>
          </cell>
          <cell r="G262">
            <v>1</v>
          </cell>
          <cell r="U262">
            <v>400000000</v>
          </cell>
          <cell r="V262">
            <v>302500000</v>
          </cell>
          <cell r="W262">
            <v>1316706</v>
          </cell>
          <cell r="X262">
            <v>1316706</v>
          </cell>
          <cell r="Y262">
            <v>1316706</v>
          </cell>
        </row>
        <row r="263">
          <cell r="C263">
            <v>11101</v>
          </cell>
          <cell r="E263">
            <v>21</v>
          </cell>
          <cell r="G263">
            <v>1</v>
          </cell>
          <cell r="U263">
            <v>100000000</v>
          </cell>
          <cell r="V263">
            <v>39556800</v>
          </cell>
          <cell r="W263">
            <v>39556800</v>
          </cell>
          <cell r="X263">
            <v>39556800</v>
          </cell>
          <cell r="Y263">
            <v>39556800</v>
          </cell>
        </row>
        <row r="264">
          <cell r="C264">
            <v>11101</v>
          </cell>
          <cell r="E264">
            <v>21</v>
          </cell>
          <cell r="G264">
            <v>1</v>
          </cell>
          <cell r="U264">
            <v>1276542986</v>
          </cell>
          <cell r="V264">
            <v>1276542986</v>
          </cell>
          <cell r="W264">
            <v>1276542986</v>
          </cell>
          <cell r="X264">
            <v>1183376800</v>
          </cell>
          <cell r="Y264">
            <v>1183376800</v>
          </cell>
        </row>
        <row r="265">
          <cell r="C265">
            <v>11101</v>
          </cell>
          <cell r="E265">
            <v>21</v>
          </cell>
          <cell r="G265">
            <v>1</v>
          </cell>
          <cell r="U265">
            <v>248804736</v>
          </cell>
          <cell r="V265">
            <v>90500000</v>
          </cell>
          <cell r="W265">
            <v>76500000</v>
          </cell>
          <cell r="X265">
            <v>21847900.260000002</v>
          </cell>
          <cell r="Y265">
            <v>17606400</v>
          </cell>
        </row>
        <row r="266">
          <cell r="C266">
            <v>11101</v>
          </cell>
          <cell r="E266">
            <v>21</v>
          </cell>
          <cell r="G266">
            <v>1</v>
          </cell>
          <cell r="U266">
            <v>234834096</v>
          </cell>
          <cell r="V266">
            <v>234834096</v>
          </cell>
          <cell r="W266">
            <v>234834096</v>
          </cell>
          <cell r="X266">
            <v>49500000</v>
          </cell>
          <cell r="Y266">
            <v>49500000</v>
          </cell>
        </row>
        <row r="267">
          <cell r="C267">
            <v>11101</v>
          </cell>
          <cell r="E267">
            <v>21</v>
          </cell>
          <cell r="G267">
            <v>1</v>
          </cell>
          <cell r="U267">
            <v>260000000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</row>
        <row r="268">
          <cell r="C268">
            <v>11101</v>
          </cell>
          <cell r="E268">
            <v>21</v>
          </cell>
          <cell r="G268">
            <v>1</v>
          </cell>
          <cell r="U268">
            <v>92747413</v>
          </cell>
          <cell r="V268">
            <v>36904000</v>
          </cell>
          <cell r="W268">
            <v>36904000</v>
          </cell>
          <cell r="X268">
            <v>5763360</v>
          </cell>
          <cell r="Y268">
            <v>4752960</v>
          </cell>
        </row>
        <row r="269">
          <cell r="C269">
            <v>11101</v>
          </cell>
          <cell r="E269">
            <v>21</v>
          </cell>
          <cell r="G269">
            <v>1</v>
          </cell>
          <cell r="U269">
            <v>9138286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C270">
            <v>11101</v>
          </cell>
          <cell r="E270">
            <v>21</v>
          </cell>
          <cell r="G270">
            <v>1</v>
          </cell>
          <cell r="U270">
            <v>282733887</v>
          </cell>
          <cell r="V270">
            <v>200994489.49000001</v>
          </cell>
          <cell r="W270">
            <v>181681516.88</v>
          </cell>
          <cell r="X270">
            <v>115236766.41</v>
          </cell>
          <cell r="Y270">
            <v>91681516.879999995</v>
          </cell>
        </row>
        <row r="271">
          <cell r="C271">
            <v>11101</v>
          </cell>
          <cell r="E271">
            <v>21</v>
          </cell>
          <cell r="G271">
            <v>1</v>
          </cell>
          <cell r="U271">
            <v>94006482</v>
          </cell>
          <cell r="V271">
            <v>60780269</v>
          </cell>
          <cell r="W271">
            <v>60780269</v>
          </cell>
          <cell r="X271">
            <v>31191801</v>
          </cell>
          <cell r="Y271">
            <v>30780269</v>
          </cell>
        </row>
        <row r="272">
          <cell r="C272">
            <v>11101</v>
          </cell>
          <cell r="E272">
            <v>21</v>
          </cell>
          <cell r="G272">
            <v>1</v>
          </cell>
          <cell r="U272">
            <v>413698509</v>
          </cell>
          <cell r="V272">
            <v>383298015</v>
          </cell>
          <cell r="W272">
            <v>383298015</v>
          </cell>
          <cell r="X272">
            <v>142530565.28999999</v>
          </cell>
          <cell r="Y272">
            <v>99017379.209999993</v>
          </cell>
        </row>
        <row r="273">
          <cell r="C273">
            <v>11101</v>
          </cell>
          <cell r="E273">
            <v>21</v>
          </cell>
          <cell r="G273">
            <v>1</v>
          </cell>
          <cell r="U273">
            <v>800246582</v>
          </cell>
          <cell r="V273">
            <v>800246582</v>
          </cell>
          <cell r="W273">
            <v>800246582</v>
          </cell>
          <cell r="X273">
            <v>142044804</v>
          </cell>
          <cell r="Y273">
            <v>142044804</v>
          </cell>
        </row>
        <row r="274">
          <cell r="C274">
            <v>11101</v>
          </cell>
          <cell r="E274">
            <v>21</v>
          </cell>
          <cell r="G274">
            <v>1</v>
          </cell>
          <cell r="U274">
            <v>388987776</v>
          </cell>
          <cell r="V274">
            <v>388987776</v>
          </cell>
          <cell r="W274">
            <v>388987776</v>
          </cell>
          <cell r="X274">
            <v>71544607</v>
          </cell>
          <cell r="Y274">
            <v>71544607</v>
          </cell>
        </row>
        <row r="275">
          <cell r="C275">
            <v>11101</v>
          </cell>
          <cell r="E275">
            <v>21</v>
          </cell>
          <cell r="G275">
            <v>1</v>
          </cell>
          <cell r="U275">
            <v>144311960</v>
          </cell>
          <cell r="V275">
            <v>116111399</v>
          </cell>
          <cell r="W275">
            <v>116111399</v>
          </cell>
          <cell r="X275">
            <v>0</v>
          </cell>
          <cell r="Y275">
            <v>0</v>
          </cell>
        </row>
        <row r="276">
          <cell r="C276">
            <v>11101</v>
          </cell>
          <cell r="E276">
            <v>21</v>
          </cell>
          <cell r="G276">
            <v>1</v>
          </cell>
          <cell r="U276">
            <v>973812324</v>
          </cell>
          <cell r="V276">
            <v>973208705</v>
          </cell>
          <cell r="W276">
            <v>973208705</v>
          </cell>
          <cell r="X276">
            <v>162201450.81999999</v>
          </cell>
          <cell r="Y276">
            <v>162201450.81999999</v>
          </cell>
        </row>
        <row r="277">
          <cell r="C277">
            <v>11101</v>
          </cell>
          <cell r="E277">
            <v>21</v>
          </cell>
          <cell r="G277">
            <v>1</v>
          </cell>
          <cell r="U277">
            <v>30000000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</row>
        <row r="278">
          <cell r="C278">
            <v>11101</v>
          </cell>
          <cell r="E278">
            <v>21</v>
          </cell>
          <cell r="G278">
            <v>1</v>
          </cell>
          <cell r="U278">
            <v>280110809</v>
          </cell>
          <cell r="V278">
            <v>278195944</v>
          </cell>
          <cell r="W278">
            <v>278195944</v>
          </cell>
          <cell r="X278">
            <v>278195944</v>
          </cell>
          <cell r="Y278">
            <v>278195944</v>
          </cell>
        </row>
        <row r="279">
          <cell r="C279">
            <v>11101</v>
          </cell>
          <cell r="E279">
            <v>21</v>
          </cell>
          <cell r="G279">
            <v>1</v>
          </cell>
          <cell r="U279">
            <v>670154505</v>
          </cell>
          <cell r="V279">
            <v>656923598</v>
          </cell>
          <cell r="W279">
            <v>656923598</v>
          </cell>
          <cell r="X279">
            <v>363779696</v>
          </cell>
          <cell r="Y279">
            <v>363779696</v>
          </cell>
        </row>
        <row r="280">
          <cell r="C280">
            <v>11101</v>
          </cell>
          <cell r="E280">
            <v>21</v>
          </cell>
          <cell r="G280">
            <v>1</v>
          </cell>
          <cell r="U280">
            <v>575242464</v>
          </cell>
          <cell r="V280">
            <v>564774100</v>
          </cell>
          <cell r="W280">
            <v>564774100</v>
          </cell>
          <cell r="X280">
            <v>5376129</v>
          </cell>
          <cell r="Y280">
            <v>5376129</v>
          </cell>
        </row>
        <row r="281">
          <cell r="C281">
            <v>11101</v>
          </cell>
          <cell r="E281">
            <v>21</v>
          </cell>
          <cell r="G281">
            <v>1</v>
          </cell>
          <cell r="U281">
            <v>54066817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C282">
            <v>11101</v>
          </cell>
          <cell r="E282">
            <v>21</v>
          </cell>
          <cell r="G282">
            <v>1</v>
          </cell>
          <cell r="U282">
            <v>409808179</v>
          </cell>
          <cell r="V282">
            <v>322485989</v>
          </cell>
          <cell r="W282">
            <v>322485989</v>
          </cell>
          <cell r="X282">
            <v>252185379</v>
          </cell>
          <cell r="Y282">
            <v>240025469</v>
          </cell>
        </row>
        <row r="283">
          <cell r="C283">
            <v>11101</v>
          </cell>
          <cell r="E283">
            <v>21</v>
          </cell>
          <cell r="G283">
            <v>1</v>
          </cell>
          <cell r="U283">
            <v>8293641</v>
          </cell>
          <cell r="V283">
            <v>7658375</v>
          </cell>
          <cell r="W283">
            <v>7658375</v>
          </cell>
          <cell r="X283">
            <v>365186</v>
          </cell>
          <cell r="Y283">
            <v>365186</v>
          </cell>
        </row>
        <row r="284">
          <cell r="C284">
            <v>11101</v>
          </cell>
          <cell r="E284">
            <v>21</v>
          </cell>
          <cell r="G284">
            <v>1</v>
          </cell>
          <cell r="U284">
            <v>177224312</v>
          </cell>
          <cell r="V284">
            <v>172000000</v>
          </cell>
          <cell r="W284">
            <v>162273731</v>
          </cell>
          <cell r="X284">
            <v>0</v>
          </cell>
          <cell r="Y284">
            <v>0</v>
          </cell>
        </row>
        <row r="285">
          <cell r="C285">
            <v>11101</v>
          </cell>
          <cell r="E285">
            <v>21</v>
          </cell>
          <cell r="G285">
            <v>1</v>
          </cell>
          <cell r="U285">
            <v>2035888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</row>
        <row r="286">
          <cell r="C286">
            <v>11101</v>
          </cell>
          <cell r="E286">
            <v>21</v>
          </cell>
          <cell r="G286">
            <v>1</v>
          </cell>
          <cell r="U286">
            <v>22033104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</row>
        <row r="287">
          <cell r="C287">
            <v>11101</v>
          </cell>
          <cell r="E287">
            <v>21</v>
          </cell>
          <cell r="G287">
            <v>1</v>
          </cell>
          <cell r="U287">
            <v>147272832</v>
          </cell>
          <cell r="V287">
            <v>147272832</v>
          </cell>
          <cell r="W287">
            <v>147272832</v>
          </cell>
          <cell r="X287">
            <v>42666206</v>
          </cell>
          <cell r="Y287">
            <v>38709354</v>
          </cell>
        </row>
        <row r="288">
          <cell r="C288">
            <v>11101</v>
          </cell>
          <cell r="E288">
            <v>21</v>
          </cell>
          <cell r="G288">
            <v>1</v>
          </cell>
          <cell r="U288">
            <v>42194170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</row>
        <row r="289">
          <cell r="C289">
            <v>11101</v>
          </cell>
          <cell r="E289">
            <v>21</v>
          </cell>
          <cell r="G289">
            <v>1</v>
          </cell>
          <cell r="U289">
            <v>118508314</v>
          </cell>
          <cell r="V289">
            <v>4640602</v>
          </cell>
          <cell r="W289">
            <v>4640602</v>
          </cell>
          <cell r="X289">
            <v>4640602</v>
          </cell>
          <cell r="Y289">
            <v>3044005</v>
          </cell>
        </row>
        <row r="290">
          <cell r="C290">
            <v>11101</v>
          </cell>
          <cell r="E290">
            <v>21</v>
          </cell>
          <cell r="G290">
            <v>1</v>
          </cell>
          <cell r="U290">
            <v>6197854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C291">
            <v>11101</v>
          </cell>
          <cell r="E291">
            <v>21</v>
          </cell>
          <cell r="G291">
            <v>1</v>
          </cell>
          <cell r="U291">
            <v>12395708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292">
          <cell r="C292">
            <v>11101</v>
          </cell>
          <cell r="E292">
            <v>21</v>
          </cell>
          <cell r="G292">
            <v>1</v>
          </cell>
          <cell r="U292">
            <v>8677673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</row>
        <row r="293">
          <cell r="C293">
            <v>11101</v>
          </cell>
          <cell r="E293">
            <v>22</v>
          </cell>
          <cell r="G293">
            <v>3</v>
          </cell>
          <cell r="U293">
            <v>4397176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C294">
            <v>11101</v>
          </cell>
          <cell r="E294">
            <v>22</v>
          </cell>
          <cell r="G294">
            <v>3</v>
          </cell>
          <cell r="U294">
            <v>3114666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  <row r="295">
          <cell r="C295">
            <v>11101</v>
          </cell>
          <cell r="E295">
            <v>22</v>
          </cell>
          <cell r="G295">
            <v>3</v>
          </cell>
          <cell r="U295">
            <v>3447862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</row>
        <row r="296">
          <cell r="C296">
            <v>11101</v>
          </cell>
          <cell r="E296">
            <v>22</v>
          </cell>
          <cell r="G296">
            <v>3</v>
          </cell>
          <cell r="U296">
            <v>1580344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</row>
        <row r="297">
          <cell r="C297">
            <v>11101</v>
          </cell>
          <cell r="E297">
            <v>22</v>
          </cell>
          <cell r="G297">
            <v>3</v>
          </cell>
          <cell r="U297">
            <v>180195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C298">
            <v>11101</v>
          </cell>
          <cell r="E298">
            <v>22</v>
          </cell>
          <cell r="G298">
            <v>3</v>
          </cell>
          <cell r="U298">
            <v>1185258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</row>
        <row r="299">
          <cell r="C299">
            <v>11101</v>
          </cell>
          <cell r="E299">
            <v>22</v>
          </cell>
          <cell r="G299">
            <v>3</v>
          </cell>
          <cell r="U299">
            <v>197543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</row>
        <row r="300">
          <cell r="C300">
            <v>11101</v>
          </cell>
          <cell r="E300">
            <v>22</v>
          </cell>
          <cell r="G300">
            <v>3</v>
          </cell>
          <cell r="U300">
            <v>197543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</row>
        <row r="301">
          <cell r="C301">
            <v>11101</v>
          </cell>
          <cell r="E301">
            <v>22</v>
          </cell>
          <cell r="G301">
            <v>3</v>
          </cell>
          <cell r="U301">
            <v>395086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C302">
            <v>11101</v>
          </cell>
          <cell r="E302">
            <v>22</v>
          </cell>
          <cell r="G302">
            <v>3</v>
          </cell>
          <cell r="U302">
            <v>228393243</v>
          </cell>
          <cell r="V302">
            <v>11505000</v>
          </cell>
          <cell r="W302">
            <v>11505000</v>
          </cell>
          <cell r="X302">
            <v>9204000</v>
          </cell>
          <cell r="Y302">
            <v>9204000</v>
          </cell>
        </row>
        <row r="303">
          <cell r="C303">
            <v>11101</v>
          </cell>
          <cell r="E303">
            <v>22</v>
          </cell>
          <cell r="G303">
            <v>3</v>
          </cell>
          <cell r="U303">
            <v>33541832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C304">
            <v>11101</v>
          </cell>
          <cell r="E304">
            <v>22</v>
          </cell>
          <cell r="G304">
            <v>3</v>
          </cell>
          <cell r="U304">
            <v>186344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C305">
            <v>11101</v>
          </cell>
          <cell r="E305">
            <v>22</v>
          </cell>
          <cell r="G305">
            <v>3</v>
          </cell>
          <cell r="U305">
            <v>2955310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C306">
            <v>11101</v>
          </cell>
          <cell r="E306">
            <v>22</v>
          </cell>
          <cell r="G306">
            <v>3</v>
          </cell>
          <cell r="U306">
            <v>1447499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</row>
        <row r="307">
          <cell r="C307">
            <v>11101</v>
          </cell>
          <cell r="E307">
            <v>22</v>
          </cell>
          <cell r="G307">
            <v>3</v>
          </cell>
          <cell r="U307">
            <v>114260841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</row>
        <row r="308">
          <cell r="C308">
            <v>11101</v>
          </cell>
          <cell r="E308">
            <v>22</v>
          </cell>
          <cell r="G308">
            <v>3</v>
          </cell>
          <cell r="U308">
            <v>2122998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</row>
        <row r="309">
          <cell r="C309">
            <v>11101</v>
          </cell>
          <cell r="E309">
            <v>22</v>
          </cell>
          <cell r="G309">
            <v>3</v>
          </cell>
          <cell r="U309">
            <v>978303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</row>
        <row r="310">
          <cell r="C310">
            <v>11101</v>
          </cell>
          <cell r="E310">
            <v>22</v>
          </cell>
          <cell r="G310">
            <v>3</v>
          </cell>
          <cell r="U310">
            <v>1417957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</row>
        <row r="311">
          <cell r="C311">
            <v>11101</v>
          </cell>
          <cell r="E311">
            <v>22</v>
          </cell>
          <cell r="G311">
            <v>3</v>
          </cell>
          <cell r="U311">
            <v>3384832</v>
          </cell>
          <cell r="V311">
            <v>2030899</v>
          </cell>
          <cell r="W311">
            <v>2030899</v>
          </cell>
          <cell r="X311">
            <v>1307080</v>
          </cell>
          <cell r="Y311">
            <v>1307080</v>
          </cell>
        </row>
        <row r="312">
          <cell r="C312">
            <v>11101</v>
          </cell>
          <cell r="E312">
            <v>22</v>
          </cell>
          <cell r="G312">
            <v>3</v>
          </cell>
          <cell r="U312">
            <v>2397588</v>
          </cell>
          <cell r="V312">
            <v>1438553</v>
          </cell>
          <cell r="W312">
            <v>1438553</v>
          </cell>
          <cell r="X312">
            <v>925780</v>
          </cell>
          <cell r="Y312">
            <v>925780</v>
          </cell>
        </row>
        <row r="313">
          <cell r="C313">
            <v>11101</v>
          </cell>
          <cell r="E313">
            <v>22</v>
          </cell>
          <cell r="G313">
            <v>3</v>
          </cell>
          <cell r="U313">
            <v>2809646</v>
          </cell>
          <cell r="V313">
            <v>1685788</v>
          </cell>
          <cell r="W313">
            <v>1685788</v>
          </cell>
          <cell r="X313">
            <v>0</v>
          </cell>
          <cell r="Y313">
            <v>0</v>
          </cell>
        </row>
        <row r="314">
          <cell r="C314">
            <v>11101</v>
          </cell>
          <cell r="E314">
            <v>22</v>
          </cell>
          <cell r="G314">
            <v>3</v>
          </cell>
          <cell r="U314">
            <v>1279264</v>
          </cell>
          <cell r="V314">
            <v>767558</v>
          </cell>
          <cell r="W314">
            <v>767558</v>
          </cell>
          <cell r="X314">
            <v>468400</v>
          </cell>
          <cell r="Y314">
            <v>468400</v>
          </cell>
        </row>
        <row r="315">
          <cell r="C315">
            <v>11101</v>
          </cell>
          <cell r="E315">
            <v>22</v>
          </cell>
          <cell r="G315">
            <v>3</v>
          </cell>
          <cell r="U315">
            <v>138209</v>
          </cell>
          <cell r="V315">
            <v>82925</v>
          </cell>
          <cell r="W315">
            <v>82925</v>
          </cell>
          <cell r="X315">
            <v>56100</v>
          </cell>
          <cell r="Y315">
            <v>56100</v>
          </cell>
        </row>
        <row r="316">
          <cell r="C316">
            <v>11101</v>
          </cell>
          <cell r="E316">
            <v>22</v>
          </cell>
          <cell r="G316">
            <v>3</v>
          </cell>
          <cell r="U316">
            <v>959447</v>
          </cell>
          <cell r="V316">
            <v>575668</v>
          </cell>
          <cell r="W316">
            <v>575668</v>
          </cell>
          <cell r="X316">
            <v>351700</v>
          </cell>
          <cell r="Y316">
            <v>351700</v>
          </cell>
        </row>
        <row r="317">
          <cell r="C317">
            <v>11101</v>
          </cell>
          <cell r="E317">
            <v>22</v>
          </cell>
          <cell r="G317">
            <v>3</v>
          </cell>
          <cell r="U317">
            <v>159907</v>
          </cell>
          <cell r="V317">
            <v>95944</v>
          </cell>
          <cell r="W317">
            <v>95944</v>
          </cell>
          <cell r="X317">
            <v>58800</v>
          </cell>
          <cell r="Y317">
            <v>58800</v>
          </cell>
        </row>
        <row r="318">
          <cell r="C318">
            <v>11101</v>
          </cell>
          <cell r="E318">
            <v>22</v>
          </cell>
          <cell r="G318">
            <v>3</v>
          </cell>
          <cell r="U318">
            <v>159907</v>
          </cell>
          <cell r="V318">
            <v>95944</v>
          </cell>
          <cell r="W318">
            <v>95944</v>
          </cell>
          <cell r="X318">
            <v>58800</v>
          </cell>
          <cell r="Y318">
            <v>58800</v>
          </cell>
        </row>
        <row r="319">
          <cell r="C319">
            <v>11101</v>
          </cell>
          <cell r="E319">
            <v>22</v>
          </cell>
          <cell r="G319">
            <v>3</v>
          </cell>
          <cell r="U319">
            <v>319815</v>
          </cell>
          <cell r="V319">
            <v>191889</v>
          </cell>
          <cell r="W319">
            <v>191889</v>
          </cell>
          <cell r="X319">
            <v>117400</v>
          </cell>
          <cell r="Y319">
            <v>117400</v>
          </cell>
        </row>
        <row r="320">
          <cell r="C320">
            <v>11101</v>
          </cell>
          <cell r="E320">
            <v>22</v>
          </cell>
          <cell r="G320">
            <v>3</v>
          </cell>
          <cell r="U320">
            <v>70189524</v>
          </cell>
          <cell r="V320">
            <v>70189524</v>
          </cell>
          <cell r="W320">
            <v>70189524</v>
          </cell>
          <cell r="X320">
            <v>39594762</v>
          </cell>
          <cell r="Y320">
            <v>39594762</v>
          </cell>
        </row>
        <row r="321">
          <cell r="C321">
            <v>11101</v>
          </cell>
          <cell r="E321">
            <v>22</v>
          </cell>
          <cell r="G321">
            <v>3</v>
          </cell>
          <cell r="U321">
            <v>447941715</v>
          </cell>
          <cell r="V321">
            <v>373037923</v>
          </cell>
          <cell r="W321">
            <v>368037923</v>
          </cell>
          <cell r="X321">
            <v>9183333</v>
          </cell>
          <cell r="Y321">
            <v>9183333</v>
          </cell>
        </row>
        <row r="322">
          <cell r="C322">
            <v>11101</v>
          </cell>
          <cell r="E322">
            <v>22</v>
          </cell>
          <cell r="G322">
            <v>3</v>
          </cell>
          <cell r="U322">
            <v>25417840</v>
          </cell>
          <cell r="V322">
            <v>15250704</v>
          </cell>
          <cell r="W322">
            <v>15250704</v>
          </cell>
          <cell r="X322">
            <v>12158201</v>
          </cell>
          <cell r="Y322">
            <v>12158201</v>
          </cell>
        </row>
        <row r="323">
          <cell r="C323">
            <v>11101</v>
          </cell>
          <cell r="E323">
            <v>22</v>
          </cell>
          <cell r="G323">
            <v>3</v>
          </cell>
          <cell r="U323">
            <v>1368228</v>
          </cell>
          <cell r="V323">
            <v>820937</v>
          </cell>
          <cell r="W323">
            <v>820937</v>
          </cell>
          <cell r="X323">
            <v>619117</v>
          </cell>
          <cell r="Y323">
            <v>619117</v>
          </cell>
        </row>
        <row r="324">
          <cell r="C324">
            <v>11101</v>
          </cell>
          <cell r="E324">
            <v>22</v>
          </cell>
          <cell r="G324">
            <v>3</v>
          </cell>
          <cell r="U324">
            <v>2129077</v>
          </cell>
          <cell r="V324">
            <v>1277446</v>
          </cell>
          <cell r="W324">
            <v>1277446</v>
          </cell>
          <cell r="X324">
            <v>997119</v>
          </cell>
          <cell r="Y324">
            <v>997119</v>
          </cell>
        </row>
        <row r="325">
          <cell r="C325">
            <v>11101</v>
          </cell>
          <cell r="E325">
            <v>22</v>
          </cell>
          <cell r="G325">
            <v>3</v>
          </cell>
          <cell r="U325">
            <v>1226862</v>
          </cell>
          <cell r="V325">
            <v>736117</v>
          </cell>
          <cell r="W325">
            <v>736117</v>
          </cell>
          <cell r="X325">
            <v>515229</v>
          </cell>
          <cell r="Y325">
            <v>515229</v>
          </cell>
        </row>
        <row r="326">
          <cell r="C326">
            <v>11101</v>
          </cell>
          <cell r="E326">
            <v>22</v>
          </cell>
          <cell r="G326">
            <v>3</v>
          </cell>
          <cell r="U326">
            <v>1059077</v>
          </cell>
          <cell r="V326">
            <v>635446</v>
          </cell>
          <cell r="W326">
            <v>635446</v>
          </cell>
          <cell r="X326">
            <v>0</v>
          </cell>
          <cell r="Y326">
            <v>0</v>
          </cell>
        </row>
        <row r="327">
          <cell r="C327">
            <v>11101</v>
          </cell>
          <cell r="E327">
            <v>22</v>
          </cell>
          <cell r="G327">
            <v>3</v>
          </cell>
          <cell r="U327">
            <v>1730022</v>
          </cell>
          <cell r="V327">
            <v>1038013</v>
          </cell>
          <cell r="W327">
            <v>1038013</v>
          </cell>
          <cell r="X327">
            <v>0</v>
          </cell>
          <cell r="Y327">
            <v>0</v>
          </cell>
        </row>
        <row r="328">
          <cell r="C328">
            <v>11101</v>
          </cell>
          <cell r="E328">
            <v>22</v>
          </cell>
          <cell r="G328">
            <v>3</v>
          </cell>
          <cell r="U328">
            <v>141210</v>
          </cell>
          <cell r="V328">
            <v>84726</v>
          </cell>
          <cell r="W328">
            <v>84726</v>
          </cell>
          <cell r="X328">
            <v>0</v>
          </cell>
          <cell r="Y328">
            <v>0</v>
          </cell>
        </row>
        <row r="329">
          <cell r="C329">
            <v>11101</v>
          </cell>
          <cell r="E329">
            <v>22</v>
          </cell>
          <cell r="G329">
            <v>3</v>
          </cell>
          <cell r="U329">
            <v>2408270</v>
          </cell>
          <cell r="V329">
            <v>1444962</v>
          </cell>
          <cell r="W329">
            <v>1444962</v>
          </cell>
          <cell r="X329">
            <v>0</v>
          </cell>
          <cell r="Y329">
            <v>0</v>
          </cell>
        </row>
        <row r="330">
          <cell r="C330">
            <v>11101</v>
          </cell>
          <cell r="E330">
            <v>22</v>
          </cell>
          <cell r="G330">
            <v>3</v>
          </cell>
          <cell r="U330">
            <v>1179560</v>
          </cell>
          <cell r="V330">
            <v>707736</v>
          </cell>
          <cell r="W330">
            <v>707736</v>
          </cell>
          <cell r="X330">
            <v>0</v>
          </cell>
          <cell r="Y330">
            <v>0</v>
          </cell>
        </row>
        <row r="331">
          <cell r="C331">
            <v>11101</v>
          </cell>
          <cell r="E331">
            <v>22</v>
          </cell>
          <cell r="G331">
            <v>3</v>
          </cell>
          <cell r="U331">
            <v>2100000</v>
          </cell>
          <cell r="V331">
            <v>2100000</v>
          </cell>
          <cell r="W331">
            <v>0</v>
          </cell>
          <cell r="X331">
            <v>0</v>
          </cell>
          <cell r="Y331">
            <v>0</v>
          </cell>
        </row>
        <row r="332">
          <cell r="C332">
            <v>11101</v>
          </cell>
          <cell r="E332">
            <v>22</v>
          </cell>
          <cell r="G332">
            <v>3</v>
          </cell>
          <cell r="U332">
            <v>31500000</v>
          </cell>
          <cell r="V332">
            <v>31500000</v>
          </cell>
          <cell r="W332">
            <v>31500000</v>
          </cell>
          <cell r="X332">
            <v>4012600</v>
          </cell>
          <cell r="Y332">
            <v>4012600</v>
          </cell>
        </row>
        <row r="333">
          <cell r="C333">
            <v>11101</v>
          </cell>
          <cell r="E333">
            <v>22</v>
          </cell>
          <cell r="G333">
            <v>3</v>
          </cell>
          <cell r="U333">
            <v>4397176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C334">
            <v>11101</v>
          </cell>
          <cell r="E334">
            <v>22</v>
          </cell>
          <cell r="G334">
            <v>3</v>
          </cell>
          <cell r="U334">
            <v>3114666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</row>
        <row r="335">
          <cell r="C335">
            <v>11101</v>
          </cell>
          <cell r="E335">
            <v>22</v>
          </cell>
          <cell r="G335">
            <v>3</v>
          </cell>
          <cell r="U335">
            <v>3447862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</row>
        <row r="336">
          <cell r="C336">
            <v>11101</v>
          </cell>
          <cell r="E336">
            <v>22</v>
          </cell>
          <cell r="G336">
            <v>3</v>
          </cell>
          <cell r="U336">
            <v>1580344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</row>
        <row r="337">
          <cell r="C337">
            <v>11101</v>
          </cell>
          <cell r="E337">
            <v>22</v>
          </cell>
          <cell r="G337">
            <v>3</v>
          </cell>
          <cell r="U337">
            <v>180195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</row>
        <row r="338">
          <cell r="C338">
            <v>11101</v>
          </cell>
          <cell r="E338">
            <v>22</v>
          </cell>
          <cell r="G338">
            <v>3</v>
          </cell>
          <cell r="U338">
            <v>1185258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</row>
        <row r="339">
          <cell r="C339">
            <v>11101</v>
          </cell>
          <cell r="E339">
            <v>22</v>
          </cell>
          <cell r="G339">
            <v>3</v>
          </cell>
          <cell r="U339">
            <v>197543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</row>
        <row r="340">
          <cell r="C340">
            <v>11101</v>
          </cell>
          <cell r="E340">
            <v>22</v>
          </cell>
          <cell r="G340">
            <v>3</v>
          </cell>
          <cell r="U340">
            <v>197543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</row>
        <row r="341">
          <cell r="C341">
            <v>11101</v>
          </cell>
          <cell r="E341">
            <v>22</v>
          </cell>
          <cell r="G341">
            <v>3</v>
          </cell>
          <cell r="U341">
            <v>395086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</row>
        <row r="342">
          <cell r="C342">
            <v>11101</v>
          </cell>
          <cell r="E342">
            <v>22</v>
          </cell>
          <cell r="G342">
            <v>3</v>
          </cell>
          <cell r="U342">
            <v>50000000</v>
          </cell>
          <cell r="V342">
            <v>39853677</v>
          </cell>
          <cell r="W342">
            <v>38665170</v>
          </cell>
          <cell r="X342">
            <v>0</v>
          </cell>
          <cell r="Y342">
            <v>0</v>
          </cell>
        </row>
        <row r="343">
          <cell r="C343">
            <v>11101</v>
          </cell>
          <cell r="E343">
            <v>22</v>
          </cell>
          <cell r="G343">
            <v>3</v>
          </cell>
          <cell r="U343">
            <v>63000000</v>
          </cell>
          <cell r="V343">
            <v>63000000</v>
          </cell>
          <cell r="W343">
            <v>63000000</v>
          </cell>
          <cell r="X343">
            <v>0</v>
          </cell>
          <cell r="Y343">
            <v>0</v>
          </cell>
        </row>
        <row r="344">
          <cell r="C344">
            <v>11101</v>
          </cell>
          <cell r="E344">
            <v>22</v>
          </cell>
          <cell r="G344">
            <v>3</v>
          </cell>
          <cell r="U344">
            <v>385500000</v>
          </cell>
          <cell r="V344">
            <v>286307435</v>
          </cell>
          <cell r="W344">
            <v>286307435</v>
          </cell>
          <cell r="X344">
            <v>136413299</v>
          </cell>
          <cell r="Y344">
            <v>136413299</v>
          </cell>
        </row>
        <row r="345">
          <cell r="C345">
            <v>11101</v>
          </cell>
          <cell r="E345">
            <v>22</v>
          </cell>
          <cell r="G345">
            <v>3</v>
          </cell>
          <cell r="U345">
            <v>90000000</v>
          </cell>
          <cell r="V345">
            <v>90000000</v>
          </cell>
          <cell r="W345">
            <v>90000000</v>
          </cell>
          <cell r="X345">
            <v>0</v>
          </cell>
          <cell r="Y345">
            <v>0</v>
          </cell>
        </row>
        <row r="346">
          <cell r="C346">
            <v>11101</v>
          </cell>
          <cell r="E346">
            <v>22</v>
          </cell>
          <cell r="G346">
            <v>3</v>
          </cell>
          <cell r="U346">
            <v>154154084</v>
          </cell>
          <cell r="V346">
            <v>108550000</v>
          </cell>
          <cell r="W346">
            <v>108550000</v>
          </cell>
          <cell r="X346">
            <v>34550000</v>
          </cell>
          <cell r="Y346">
            <v>28050000</v>
          </cell>
        </row>
        <row r="347">
          <cell r="C347">
            <v>11101</v>
          </cell>
          <cell r="E347">
            <v>22</v>
          </cell>
          <cell r="G347">
            <v>3</v>
          </cell>
          <cell r="U347">
            <v>2122998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C348">
            <v>11101</v>
          </cell>
          <cell r="E348">
            <v>22</v>
          </cell>
          <cell r="G348">
            <v>3</v>
          </cell>
          <cell r="U348">
            <v>186344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</row>
        <row r="349">
          <cell r="C349">
            <v>11101</v>
          </cell>
          <cell r="E349">
            <v>22</v>
          </cell>
          <cell r="G349">
            <v>3</v>
          </cell>
          <cell r="U349">
            <v>2955310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</row>
        <row r="350">
          <cell r="C350">
            <v>11101</v>
          </cell>
          <cell r="E350">
            <v>22</v>
          </cell>
          <cell r="G350">
            <v>3</v>
          </cell>
          <cell r="U350">
            <v>33541832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</row>
        <row r="351">
          <cell r="C351">
            <v>11101</v>
          </cell>
          <cell r="E351">
            <v>22</v>
          </cell>
          <cell r="G351">
            <v>3</v>
          </cell>
          <cell r="U351">
            <v>978303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</row>
        <row r="352">
          <cell r="C352">
            <v>11101</v>
          </cell>
          <cell r="E352">
            <v>22</v>
          </cell>
          <cell r="G352">
            <v>3</v>
          </cell>
          <cell r="U352">
            <v>1417957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C353">
            <v>11101</v>
          </cell>
          <cell r="E353">
            <v>22</v>
          </cell>
          <cell r="G353">
            <v>3</v>
          </cell>
          <cell r="U353">
            <v>1447499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C354">
            <v>11101</v>
          </cell>
          <cell r="E354">
            <v>22</v>
          </cell>
          <cell r="G354">
            <v>3</v>
          </cell>
          <cell r="U354">
            <v>13500000</v>
          </cell>
          <cell r="V354">
            <v>13500000</v>
          </cell>
          <cell r="W354">
            <v>13500000</v>
          </cell>
          <cell r="X354">
            <v>4012600</v>
          </cell>
          <cell r="Y354">
            <v>4012600</v>
          </cell>
        </row>
        <row r="355">
          <cell r="C355">
            <v>11101</v>
          </cell>
          <cell r="E355">
            <v>22</v>
          </cell>
          <cell r="G355">
            <v>3</v>
          </cell>
          <cell r="U355">
            <v>8794352</v>
          </cell>
          <cell r="V355">
            <v>4588357</v>
          </cell>
          <cell r="W355">
            <v>4588357</v>
          </cell>
          <cell r="X355">
            <v>2881820</v>
          </cell>
          <cell r="Y355">
            <v>2881820</v>
          </cell>
        </row>
        <row r="356">
          <cell r="C356">
            <v>11101</v>
          </cell>
          <cell r="E356">
            <v>22</v>
          </cell>
          <cell r="G356">
            <v>3</v>
          </cell>
          <cell r="U356">
            <v>6229332</v>
          </cell>
          <cell r="V356">
            <v>3250086</v>
          </cell>
          <cell r="W356">
            <v>3250086</v>
          </cell>
          <cell r="X356">
            <v>2041220</v>
          </cell>
          <cell r="Y356">
            <v>2041220</v>
          </cell>
        </row>
        <row r="357">
          <cell r="C357">
            <v>11101</v>
          </cell>
          <cell r="E357">
            <v>22</v>
          </cell>
          <cell r="G357">
            <v>3</v>
          </cell>
          <cell r="U357">
            <v>6895724</v>
          </cell>
          <cell r="V357">
            <v>3597767</v>
          </cell>
          <cell r="W357">
            <v>3597767</v>
          </cell>
          <cell r="X357">
            <v>0</v>
          </cell>
          <cell r="Y357">
            <v>0</v>
          </cell>
        </row>
        <row r="358">
          <cell r="C358">
            <v>11101</v>
          </cell>
          <cell r="E358">
            <v>22</v>
          </cell>
          <cell r="G358">
            <v>3</v>
          </cell>
          <cell r="U358">
            <v>3160688</v>
          </cell>
          <cell r="V358">
            <v>1649054</v>
          </cell>
          <cell r="W358">
            <v>1649054</v>
          </cell>
          <cell r="X358">
            <v>1001000</v>
          </cell>
          <cell r="Y358">
            <v>1001000</v>
          </cell>
        </row>
        <row r="359">
          <cell r="C359">
            <v>11101</v>
          </cell>
          <cell r="E359">
            <v>22</v>
          </cell>
          <cell r="G359">
            <v>3</v>
          </cell>
          <cell r="U359">
            <v>360390</v>
          </cell>
          <cell r="V359">
            <v>188029</v>
          </cell>
          <cell r="W359">
            <v>188029</v>
          </cell>
          <cell r="X359">
            <v>126000</v>
          </cell>
          <cell r="Y359">
            <v>126000</v>
          </cell>
        </row>
        <row r="360">
          <cell r="C360">
            <v>11101</v>
          </cell>
          <cell r="E360">
            <v>22</v>
          </cell>
          <cell r="G360">
            <v>3</v>
          </cell>
          <cell r="U360">
            <v>2370516</v>
          </cell>
          <cell r="V360">
            <v>1236790</v>
          </cell>
          <cell r="W360">
            <v>1236790</v>
          </cell>
          <cell r="X360">
            <v>751200</v>
          </cell>
          <cell r="Y360">
            <v>751200</v>
          </cell>
        </row>
        <row r="361">
          <cell r="C361">
            <v>11101</v>
          </cell>
          <cell r="E361">
            <v>22</v>
          </cell>
          <cell r="G361">
            <v>3</v>
          </cell>
          <cell r="U361">
            <v>395086</v>
          </cell>
          <cell r="V361">
            <v>206131</v>
          </cell>
          <cell r="W361">
            <v>206131</v>
          </cell>
          <cell r="X361">
            <v>125400</v>
          </cell>
          <cell r="Y361">
            <v>125400</v>
          </cell>
        </row>
        <row r="362">
          <cell r="C362">
            <v>11101</v>
          </cell>
          <cell r="E362">
            <v>22</v>
          </cell>
          <cell r="G362">
            <v>3</v>
          </cell>
          <cell r="U362">
            <v>395086</v>
          </cell>
          <cell r="V362">
            <v>206131</v>
          </cell>
          <cell r="W362">
            <v>206131</v>
          </cell>
          <cell r="X362">
            <v>125400</v>
          </cell>
          <cell r="Y362">
            <v>125400</v>
          </cell>
        </row>
        <row r="363">
          <cell r="C363">
            <v>11101</v>
          </cell>
          <cell r="E363">
            <v>22</v>
          </cell>
          <cell r="G363">
            <v>3</v>
          </cell>
          <cell r="U363">
            <v>790172</v>
          </cell>
          <cell r="V363">
            <v>412263</v>
          </cell>
          <cell r="W363">
            <v>412263</v>
          </cell>
          <cell r="X363">
            <v>250600</v>
          </cell>
          <cell r="Y363">
            <v>250600</v>
          </cell>
        </row>
        <row r="364">
          <cell r="C364">
            <v>11101</v>
          </cell>
          <cell r="E364">
            <v>22</v>
          </cell>
          <cell r="G364">
            <v>3</v>
          </cell>
          <cell r="U364">
            <v>55000000</v>
          </cell>
          <cell r="V364">
            <v>8586000</v>
          </cell>
          <cell r="W364">
            <v>8586000</v>
          </cell>
          <cell r="X364">
            <v>0</v>
          </cell>
          <cell r="Y364">
            <v>0</v>
          </cell>
        </row>
        <row r="365">
          <cell r="C365">
            <v>11101</v>
          </cell>
          <cell r="E365">
            <v>22</v>
          </cell>
          <cell r="G365">
            <v>3</v>
          </cell>
          <cell r="U365">
            <v>32275258</v>
          </cell>
          <cell r="V365">
            <v>22800000</v>
          </cell>
          <cell r="W365">
            <v>0</v>
          </cell>
          <cell r="X365">
            <v>0</v>
          </cell>
          <cell r="Y365">
            <v>0</v>
          </cell>
        </row>
        <row r="366">
          <cell r="C366">
            <v>11101</v>
          </cell>
          <cell r="E366">
            <v>22</v>
          </cell>
          <cell r="G366">
            <v>3</v>
          </cell>
          <cell r="U366">
            <v>196949038</v>
          </cell>
          <cell r="V366">
            <v>47633333</v>
          </cell>
          <cell r="W366">
            <v>25633333</v>
          </cell>
          <cell r="X366">
            <v>21633333</v>
          </cell>
          <cell r="Y366">
            <v>21633333</v>
          </cell>
        </row>
        <row r="367">
          <cell r="C367">
            <v>11101</v>
          </cell>
          <cell r="E367">
            <v>22</v>
          </cell>
          <cell r="G367">
            <v>3</v>
          </cell>
          <cell r="U367">
            <v>67083664</v>
          </cell>
          <cell r="V367">
            <v>35000172</v>
          </cell>
          <cell r="W367">
            <v>35000172</v>
          </cell>
          <cell r="X367">
            <v>26930697</v>
          </cell>
          <cell r="Y367">
            <v>26930697</v>
          </cell>
        </row>
        <row r="368">
          <cell r="C368">
            <v>11101</v>
          </cell>
          <cell r="E368">
            <v>22</v>
          </cell>
          <cell r="G368">
            <v>3</v>
          </cell>
          <cell r="U368">
            <v>2835914</v>
          </cell>
          <cell r="V368">
            <v>1479607</v>
          </cell>
          <cell r="W368">
            <v>1479607</v>
          </cell>
          <cell r="X368">
            <v>1000584</v>
          </cell>
          <cell r="Y368">
            <v>1000584</v>
          </cell>
        </row>
        <row r="369">
          <cell r="C369">
            <v>11101</v>
          </cell>
          <cell r="E369">
            <v>22</v>
          </cell>
          <cell r="G369">
            <v>3</v>
          </cell>
          <cell r="U369">
            <v>1956606</v>
          </cell>
          <cell r="V369">
            <v>1020838</v>
          </cell>
          <cell r="W369">
            <v>1020838</v>
          </cell>
          <cell r="X369">
            <v>0</v>
          </cell>
          <cell r="Y369">
            <v>0</v>
          </cell>
        </row>
        <row r="370">
          <cell r="C370">
            <v>11101</v>
          </cell>
          <cell r="E370">
            <v>22</v>
          </cell>
          <cell r="G370">
            <v>3</v>
          </cell>
          <cell r="U370">
            <v>372688</v>
          </cell>
          <cell r="V370">
            <v>194445</v>
          </cell>
          <cell r="W370">
            <v>194445</v>
          </cell>
          <cell r="X370">
            <v>0</v>
          </cell>
          <cell r="Y370">
            <v>0</v>
          </cell>
        </row>
        <row r="371">
          <cell r="C371">
            <v>11101</v>
          </cell>
          <cell r="E371">
            <v>22</v>
          </cell>
          <cell r="G371">
            <v>3</v>
          </cell>
          <cell r="U371">
            <v>5910620</v>
          </cell>
          <cell r="V371">
            <v>3083801</v>
          </cell>
          <cell r="W371">
            <v>3083801</v>
          </cell>
          <cell r="X371">
            <v>0</v>
          </cell>
          <cell r="Y371">
            <v>0</v>
          </cell>
        </row>
        <row r="372">
          <cell r="C372">
            <v>11101</v>
          </cell>
          <cell r="E372">
            <v>22</v>
          </cell>
          <cell r="G372">
            <v>3</v>
          </cell>
          <cell r="U372">
            <v>2894998</v>
          </cell>
          <cell r="V372">
            <v>1510433</v>
          </cell>
          <cell r="W372">
            <v>1510433</v>
          </cell>
          <cell r="X372">
            <v>0</v>
          </cell>
          <cell r="Y372">
            <v>0</v>
          </cell>
        </row>
        <row r="373">
          <cell r="C373">
            <v>11101</v>
          </cell>
          <cell r="E373">
            <v>22</v>
          </cell>
          <cell r="G373">
            <v>3</v>
          </cell>
          <cell r="U373">
            <v>40000000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</row>
        <row r="374">
          <cell r="C374">
            <v>11101</v>
          </cell>
          <cell r="E374">
            <v>22</v>
          </cell>
          <cell r="G374">
            <v>3</v>
          </cell>
          <cell r="U374">
            <v>10000000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</row>
        <row r="375">
          <cell r="C375">
            <v>11101</v>
          </cell>
          <cell r="E375">
            <v>22</v>
          </cell>
          <cell r="G375">
            <v>3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</row>
        <row r="376">
          <cell r="C376">
            <v>11101</v>
          </cell>
          <cell r="E376">
            <v>22</v>
          </cell>
          <cell r="G376">
            <v>3</v>
          </cell>
          <cell r="U376">
            <v>4245996</v>
          </cell>
          <cell r="V376">
            <v>2215301</v>
          </cell>
          <cell r="W376">
            <v>2215301</v>
          </cell>
          <cell r="X376">
            <v>0</v>
          </cell>
          <cell r="Y376">
            <v>0</v>
          </cell>
        </row>
        <row r="377">
          <cell r="C377">
            <v>11101</v>
          </cell>
          <cell r="E377">
            <v>22</v>
          </cell>
          <cell r="G377">
            <v>3</v>
          </cell>
          <cell r="U377">
            <v>10000000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</row>
        <row r="378">
          <cell r="C378">
            <v>11101</v>
          </cell>
          <cell r="E378">
            <v>22</v>
          </cell>
          <cell r="G378">
            <v>3</v>
          </cell>
          <cell r="U378">
            <v>41083872</v>
          </cell>
          <cell r="V378">
            <v>41083872</v>
          </cell>
          <cell r="W378">
            <v>41083872</v>
          </cell>
          <cell r="X378">
            <v>4012601</v>
          </cell>
          <cell r="Y378">
            <v>4012601</v>
          </cell>
        </row>
        <row r="379">
          <cell r="C379">
            <v>11101</v>
          </cell>
          <cell r="E379">
            <v>22</v>
          </cell>
          <cell r="G379">
            <v>1</v>
          </cell>
          <cell r="U379">
            <v>2104604</v>
          </cell>
          <cell r="V379">
            <v>2104604</v>
          </cell>
          <cell r="W379">
            <v>2104604</v>
          </cell>
          <cell r="X379">
            <v>0</v>
          </cell>
          <cell r="Y379">
            <v>0</v>
          </cell>
        </row>
        <row r="380">
          <cell r="C380">
            <v>11101</v>
          </cell>
          <cell r="E380">
            <v>23</v>
          </cell>
          <cell r="G380">
            <v>3</v>
          </cell>
          <cell r="U380">
            <v>147325832</v>
          </cell>
          <cell r="V380">
            <v>102325832</v>
          </cell>
          <cell r="W380">
            <v>102325832</v>
          </cell>
          <cell r="X380">
            <v>0</v>
          </cell>
          <cell r="Y380">
            <v>0</v>
          </cell>
        </row>
        <row r="381">
          <cell r="C381">
            <v>11101</v>
          </cell>
          <cell r="E381">
            <v>23</v>
          </cell>
          <cell r="G381">
            <v>3</v>
          </cell>
          <cell r="U381">
            <v>128000000</v>
          </cell>
          <cell r="V381">
            <v>128000000</v>
          </cell>
          <cell r="W381">
            <v>128000000</v>
          </cell>
          <cell r="X381">
            <v>0</v>
          </cell>
          <cell r="Y381">
            <v>0</v>
          </cell>
        </row>
        <row r="382">
          <cell r="C382">
            <v>11101</v>
          </cell>
          <cell r="E382">
            <v>23</v>
          </cell>
          <cell r="G382">
            <v>3</v>
          </cell>
          <cell r="U382">
            <v>228000000</v>
          </cell>
          <cell r="V382">
            <v>60800000</v>
          </cell>
          <cell r="W382">
            <v>60800000</v>
          </cell>
          <cell r="X382">
            <v>17466667</v>
          </cell>
          <cell r="Y382">
            <v>17466667</v>
          </cell>
        </row>
        <row r="383">
          <cell r="C383">
            <v>11101</v>
          </cell>
          <cell r="E383">
            <v>23</v>
          </cell>
          <cell r="G383">
            <v>1</v>
          </cell>
          <cell r="U383">
            <v>41246720</v>
          </cell>
          <cell r="V383">
            <v>7600000</v>
          </cell>
          <cell r="W383">
            <v>7600000</v>
          </cell>
          <cell r="X383">
            <v>0</v>
          </cell>
          <cell r="Y383">
            <v>0</v>
          </cell>
        </row>
        <row r="384">
          <cell r="C384">
            <v>11101</v>
          </cell>
          <cell r="E384">
            <v>23</v>
          </cell>
          <cell r="G384">
            <v>1</v>
          </cell>
          <cell r="U384">
            <v>2104604</v>
          </cell>
          <cell r="V384">
            <v>2104604</v>
          </cell>
          <cell r="W384">
            <v>2104604</v>
          </cell>
          <cell r="X384">
            <v>409155</v>
          </cell>
          <cell r="Y384">
            <v>409155</v>
          </cell>
        </row>
        <row r="385">
          <cell r="C385">
            <v>11101</v>
          </cell>
          <cell r="E385">
            <v>24</v>
          </cell>
          <cell r="G385">
            <v>3</v>
          </cell>
          <cell r="U385">
            <v>16000000</v>
          </cell>
          <cell r="V385">
            <v>11000000</v>
          </cell>
          <cell r="W385">
            <v>11000000</v>
          </cell>
          <cell r="X385">
            <v>7528660</v>
          </cell>
          <cell r="Y385">
            <v>6324940</v>
          </cell>
        </row>
        <row r="386">
          <cell r="C386">
            <v>11101</v>
          </cell>
          <cell r="E386">
            <v>24</v>
          </cell>
          <cell r="G386">
            <v>3</v>
          </cell>
          <cell r="U386">
            <v>70000000</v>
          </cell>
          <cell r="V386">
            <v>31000000</v>
          </cell>
          <cell r="W386">
            <v>0</v>
          </cell>
          <cell r="X386">
            <v>0</v>
          </cell>
          <cell r="Y386">
            <v>0</v>
          </cell>
        </row>
        <row r="387">
          <cell r="C387">
            <v>11101</v>
          </cell>
          <cell r="E387">
            <v>24</v>
          </cell>
          <cell r="G387">
            <v>3</v>
          </cell>
          <cell r="U387">
            <v>30000000</v>
          </cell>
          <cell r="V387">
            <v>30000000</v>
          </cell>
          <cell r="W387">
            <v>30000000</v>
          </cell>
          <cell r="X387">
            <v>0</v>
          </cell>
          <cell r="Y387">
            <v>0</v>
          </cell>
        </row>
        <row r="388">
          <cell r="C388">
            <v>11101</v>
          </cell>
          <cell r="E388">
            <v>24</v>
          </cell>
          <cell r="G388">
            <v>3</v>
          </cell>
          <cell r="U388">
            <v>265000000</v>
          </cell>
          <cell r="V388">
            <v>265000000</v>
          </cell>
          <cell r="W388">
            <v>265000000</v>
          </cell>
          <cell r="X388">
            <v>66785576</v>
          </cell>
          <cell r="Y388">
            <v>62285576</v>
          </cell>
        </row>
        <row r="389">
          <cell r="C389">
            <v>11101</v>
          </cell>
          <cell r="E389">
            <v>24</v>
          </cell>
          <cell r="G389">
            <v>3</v>
          </cell>
          <cell r="U389">
            <v>14000000</v>
          </cell>
          <cell r="V389">
            <v>14000000</v>
          </cell>
          <cell r="W389">
            <v>14000000</v>
          </cell>
          <cell r="X389">
            <v>5000000</v>
          </cell>
          <cell r="Y389">
            <v>5000000</v>
          </cell>
        </row>
        <row r="390">
          <cell r="C390">
            <v>11101</v>
          </cell>
          <cell r="E390">
            <v>24</v>
          </cell>
          <cell r="G390">
            <v>3</v>
          </cell>
          <cell r="U390">
            <v>60000000</v>
          </cell>
          <cell r="V390">
            <v>52500000</v>
          </cell>
          <cell r="W390">
            <v>52500000</v>
          </cell>
          <cell r="X390">
            <v>20333064</v>
          </cell>
          <cell r="Y390">
            <v>14498706</v>
          </cell>
        </row>
        <row r="391">
          <cell r="C391">
            <v>11101</v>
          </cell>
          <cell r="E391">
            <v>24</v>
          </cell>
          <cell r="G391">
            <v>3</v>
          </cell>
          <cell r="U391">
            <v>10000000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</row>
        <row r="392">
          <cell r="C392">
            <v>11101</v>
          </cell>
          <cell r="E392">
            <v>24</v>
          </cell>
          <cell r="G392">
            <v>3</v>
          </cell>
          <cell r="U392">
            <v>6882536</v>
          </cell>
          <cell r="V392">
            <v>6882536</v>
          </cell>
          <cell r="W392">
            <v>6882536</v>
          </cell>
          <cell r="X392">
            <v>4597140</v>
          </cell>
          <cell r="Y392">
            <v>4597140</v>
          </cell>
        </row>
        <row r="393">
          <cell r="C393">
            <v>11101</v>
          </cell>
          <cell r="E393">
            <v>24</v>
          </cell>
          <cell r="G393">
            <v>3</v>
          </cell>
          <cell r="U393">
            <v>4875130</v>
          </cell>
          <cell r="V393">
            <v>4875130</v>
          </cell>
          <cell r="W393">
            <v>4875130</v>
          </cell>
          <cell r="X393">
            <v>3256140</v>
          </cell>
          <cell r="Y393">
            <v>3256140</v>
          </cell>
        </row>
        <row r="394">
          <cell r="C394">
            <v>11101</v>
          </cell>
          <cell r="E394">
            <v>24</v>
          </cell>
          <cell r="G394">
            <v>3</v>
          </cell>
          <cell r="U394">
            <v>5426652</v>
          </cell>
          <cell r="V394">
            <v>5426652</v>
          </cell>
          <cell r="W394">
            <v>5426652</v>
          </cell>
          <cell r="X394">
            <v>0</v>
          </cell>
          <cell r="Y394">
            <v>0</v>
          </cell>
        </row>
        <row r="395">
          <cell r="C395">
            <v>11101</v>
          </cell>
          <cell r="E395">
            <v>24</v>
          </cell>
          <cell r="G395">
            <v>3</v>
          </cell>
          <cell r="U395">
            <v>2473581</v>
          </cell>
          <cell r="V395">
            <v>2473581</v>
          </cell>
          <cell r="W395">
            <v>2473581</v>
          </cell>
          <cell r="X395">
            <v>1577200</v>
          </cell>
          <cell r="Y395">
            <v>1577200</v>
          </cell>
        </row>
        <row r="396">
          <cell r="C396">
            <v>11101</v>
          </cell>
          <cell r="E396">
            <v>24</v>
          </cell>
          <cell r="G396">
            <v>3</v>
          </cell>
          <cell r="U396">
            <v>282044</v>
          </cell>
          <cell r="V396">
            <v>282044</v>
          </cell>
          <cell r="W396">
            <v>282044</v>
          </cell>
          <cell r="X396">
            <v>198300</v>
          </cell>
          <cell r="Y396">
            <v>198300</v>
          </cell>
        </row>
        <row r="397">
          <cell r="C397">
            <v>11101</v>
          </cell>
          <cell r="E397">
            <v>24</v>
          </cell>
          <cell r="G397">
            <v>3</v>
          </cell>
          <cell r="U397">
            <v>1855186</v>
          </cell>
          <cell r="V397">
            <v>1855186</v>
          </cell>
          <cell r="W397">
            <v>1855186</v>
          </cell>
          <cell r="X397">
            <v>1183600</v>
          </cell>
          <cell r="Y397">
            <v>1183600</v>
          </cell>
        </row>
        <row r="398">
          <cell r="C398">
            <v>11101</v>
          </cell>
          <cell r="E398">
            <v>24</v>
          </cell>
          <cell r="G398">
            <v>3</v>
          </cell>
          <cell r="U398">
            <v>309198</v>
          </cell>
          <cell r="V398">
            <v>309198</v>
          </cell>
          <cell r="W398">
            <v>309198</v>
          </cell>
          <cell r="X398">
            <v>197400</v>
          </cell>
          <cell r="Y398">
            <v>197400</v>
          </cell>
        </row>
        <row r="399">
          <cell r="C399">
            <v>11101</v>
          </cell>
          <cell r="E399">
            <v>24</v>
          </cell>
          <cell r="G399">
            <v>3</v>
          </cell>
          <cell r="U399">
            <v>309198</v>
          </cell>
          <cell r="V399">
            <v>309198</v>
          </cell>
          <cell r="W399">
            <v>309198</v>
          </cell>
          <cell r="X399">
            <v>197400</v>
          </cell>
          <cell r="Y399">
            <v>197400</v>
          </cell>
        </row>
        <row r="400">
          <cell r="C400">
            <v>11101</v>
          </cell>
          <cell r="E400">
            <v>24</v>
          </cell>
          <cell r="G400">
            <v>3</v>
          </cell>
          <cell r="U400">
            <v>618395</v>
          </cell>
          <cell r="V400">
            <v>618395</v>
          </cell>
          <cell r="W400">
            <v>618395</v>
          </cell>
          <cell r="X400">
            <v>394700</v>
          </cell>
          <cell r="Y400">
            <v>394700</v>
          </cell>
        </row>
        <row r="401">
          <cell r="C401">
            <v>11101</v>
          </cell>
          <cell r="E401">
            <v>24</v>
          </cell>
          <cell r="G401">
            <v>3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</row>
        <row r="402">
          <cell r="C402">
            <v>11101</v>
          </cell>
          <cell r="E402">
            <v>24</v>
          </cell>
          <cell r="G402">
            <v>3</v>
          </cell>
          <cell r="U402">
            <v>52500258</v>
          </cell>
          <cell r="V402">
            <v>52500258</v>
          </cell>
          <cell r="W402">
            <v>52500258</v>
          </cell>
          <cell r="X402">
            <v>42680780</v>
          </cell>
          <cell r="Y402">
            <v>42680780</v>
          </cell>
        </row>
        <row r="403">
          <cell r="C403">
            <v>11101</v>
          </cell>
          <cell r="E403">
            <v>24</v>
          </cell>
          <cell r="G403">
            <v>3</v>
          </cell>
          <cell r="U403">
            <v>2219412</v>
          </cell>
          <cell r="V403">
            <v>2219412</v>
          </cell>
          <cell r="W403">
            <v>2219412</v>
          </cell>
          <cell r="X403">
            <v>1596074</v>
          </cell>
          <cell r="Y403">
            <v>1596074</v>
          </cell>
        </row>
        <row r="404">
          <cell r="C404">
            <v>11101</v>
          </cell>
          <cell r="E404">
            <v>24</v>
          </cell>
          <cell r="G404">
            <v>3</v>
          </cell>
          <cell r="U404">
            <v>3322953</v>
          </cell>
          <cell r="V404">
            <v>3322953</v>
          </cell>
          <cell r="W404">
            <v>3322953</v>
          </cell>
          <cell r="X404">
            <v>0</v>
          </cell>
          <cell r="Y404">
            <v>0</v>
          </cell>
        </row>
        <row r="405">
          <cell r="C405">
            <v>11101</v>
          </cell>
          <cell r="E405">
            <v>24</v>
          </cell>
          <cell r="G405">
            <v>3</v>
          </cell>
          <cell r="U405">
            <v>291668</v>
          </cell>
          <cell r="V405">
            <v>291668</v>
          </cell>
          <cell r="W405">
            <v>291668</v>
          </cell>
          <cell r="X405">
            <v>0</v>
          </cell>
          <cell r="Y405">
            <v>0</v>
          </cell>
        </row>
        <row r="406">
          <cell r="C406">
            <v>11101</v>
          </cell>
          <cell r="E406">
            <v>24</v>
          </cell>
          <cell r="G406">
            <v>3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</row>
        <row r="407">
          <cell r="C407">
            <v>11101</v>
          </cell>
          <cell r="E407">
            <v>24</v>
          </cell>
          <cell r="G407">
            <v>3</v>
          </cell>
          <cell r="U407">
            <v>118999995</v>
          </cell>
          <cell r="V407">
            <v>104000000</v>
          </cell>
          <cell r="W407">
            <v>104000000</v>
          </cell>
          <cell r="X407">
            <v>39886675</v>
          </cell>
          <cell r="Y407">
            <v>39886675</v>
          </cell>
        </row>
        <row r="408">
          <cell r="C408">
            <v>11101</v>
          </cell>
          <cell r="E408">
            <v>24</v>
          </cell>
          <cell r="G408">
            <v>3</v>
          </cell>
          <cell r="U408">
            <v>1531257</v>
          </cell>
          <cell r="V408">
            <v>1531257</v>
          </cell>
          <cell r="W408">
            <v>1531257</v>
          </cell>
          <cell r="X408">
            <v>0</v>
          </cell>
          <cell r="Y408">
            <v>0</v>
          </cell>
        </row>
        <row r="409">
          <cell r="C409">
            <v>11101</v>
          </cell>
          <cell r="E409">
            <v>24</v>
          </cell>
          <cell r="G409">
            <v>3</v>
          </cell>
          <cell r="U409">
            <v>4625701</v>
          </cell>
          <cell r="V409">
            <v>4625701</v>
          </cell>
          <cell r="W409">
            <v>4625701</v>
          </cell>
          <cell r="X409">
            <v>0</v>
          </cell>
          <cell r="Y409">
            <v>0</v>
          </cell>
        </row>
        <row r="410">
          <cell r="C410">
            <v>11101</v>
          </cell>
          <cell r="E410">
            <v>24</v>
          </cell>
          <cell r="G410">
            <v>3</v>
          </cell>
          <cell r="U410">
            <v>2265650</v>
          </cell>
          <cell r="V410">
            <v>2265650</v>
          </cell>
          <cell r="W410">
            <v>2265650</v>
          </cell>
          <cell r="X410">
            <v>0</v>
          </cell>
          <cell r="Y410">
            <v>0</v>
          </cell>
        </row>
        <row r="411">
          <cell r="C411">
            <v>11101</v>
          </cell>
          <cell r="E411">
            <v>24</v>
          </cell>
          <cell r="G411">
            <v>3</v>
          </cell>
          <cell r="U411">
            <v>18781743</v>
          </cell>
          <cell r="V411">
            <v>15487692</v>
          </cell>
          <cell r="W411">
            <v>15487692</v>
          </cell>
          <cell r="X411">
            <v>7813120</v>
          </cell>
          <cell r="Y411">
            <v>7813120</v>
          </cell>
        </row>
        <row r="412">
          <cell r="C412">
            <v>11101</v>
          </cell>
          <cell r="E412">
            <v>24</v>
          </cell>
          <cell r="G412">
            <v>3</v>
          </cell>
          <cell r="U412">
            <v>13327640</v>
          </cell>
          <cell r="V412">
            <v>11002323</v>
          </cell>
          <cell r="W412">
            <v>11002323</v>
          </cell>
          <cell r="X412">
            <v>6525900</v>
          </cell>
          <cell r="Y412">
            <v>6525900</v>
          </cell>
        </row>
        <row r="413">
          <cell r="C413">
            <v>11101</v>
          </cell>
          <cell r="E413">
            <v>24</v>
          </cell>
          <cell r="G413">
            <v>3</v>
          </cell>
          <cell r="U413">
            <v>15704330</v>
          </cell>
          <cell r="V413">
            <v>12365997</v>
          </cell>
          <cell r="W413">
            <v>12365997</v>
          </cell>
          <cell r="X413">
            <v>0</v>
          </cell>
          <cell r="Y413">
            <v>0</v>
          </cell>
        </row>
        <row r="414">
          <cell r="C414">
            <v>11101</v>
          </cell>
          <cell r="E414">
            <v>24</v>
          </cell>
          <cell r="G414">
            <v>3</v>
          </cell>
          <cell r="U414">
            <v>6855199</v>
          </cell>
          <cell r="V414">
            <v>5657751</v>
          </cell>
          <cell r="W414">
            <v>5657751</v>
          </cell>
          <cell r="X414">
            <v>3229300</v>
          </cell>
          <cell r="Y414">
            <v>3229300</v>
          </cell>
        </row>
        <row r="415">
          <cell r="C415">
            <v>11101</v>
          </cell>
          <cell r="E415">
            <v>24</v>
          </cell>
          <cell r="G415">
            <v>3</v>
          </cell>
          <cell r="U415">
            <v>787218</v>
          </cell>
          <cell r="V415">
            <v>635925</v>
          </cell>
          <cell r="W415">
            <v>635925</v>
          </cell>
          <cell r="X415">
            <v>401200</v>
          </cell>
          <cell r="Y415">
            <v>401200</v>
          </cell>
        </row>
        <row r="416">
          <cell r="C416">
            <v>11101</v>
          </cell>
          <cell r="E416">
            <v>24</v>
          </cell>
          <cell r="G416">
            <v>3</v>
          </cell>
          <cell r="U416">
            <v>5141400</v>
          </cell>
          <cell r="V416">
            <v>4243314</v>
          </cell>
          <cell r="W416">
            <v>4243314</v>
          </cell>
          <cell r="X416">
            <v>2424100</v>
          </cell>
          <cell r="Y416">
            <v>2424100</v>
          </cell>
        </row>
        <row r="417">
          <cell r="C417">
            <v>11101</v>
          </cell>
          <cell r="E417">
            <v>24</v>
          </cell>
          <cell r="G417">
            <v>3</v>
          </cell>
          <cell r="U417">
            <v>1157619</v>
          </cell>
          <cell r="V417">
            <v>707218</v>
          </cell>
          <cell r="W417">
            <v>707218</v>
          </cell>
          <cell r="X417">
            <v>404900</v>
          </cell>
          <cell r="Y417">
            <v>404900</v>
          </cell>
        </row>
        <row r="418">
          <cell r="C418">
            <v>11101</v>
          </cell>
          <cell r="E418">
            <v>24</v>
          </cell>
          <cell r="G418">
            <v>3</v>
          </cell>
          <cell r="U418">
            <v>1157619</v>
          </cell>
          <cell r="V418">
            <v>707218</v>
          </cell>
          <cell r="W418">
            <v>707218</v>
          </cell>
          <cell r="X418">
            <v>404900</v>
          </cell>
          <cell r="Y418">
            <v>404900</v>
          </cell>
        </row>
        <row r="419">
          <cell r="C419">
            <v>11101</v>
          </cell>
          <cell r="E419">
            <v>24</v>
          </cell>
          <cell r="G419">
            <v>3</v>
          </cell>
          <cell r="U419">
            <v>1707106</v>
          </cell>
          <cell r="V419">
            <v>1414438</v>
          </cell>
          <cell r="W419">
            <v>1414438</v>
          </cell>
          <cell r="X419">
            <v>808900</v>
          </cell>
          <cell r="Y419">
            <v>808900</v>
          </cell>
        </row>
        <row r="420">
          <cell r="C420">
            <v>11101</v>
          </cell>
          <cell r="E420">
            <v>24</v>
          </cell>
          <cell r="G420">
            <v>3</v>
          </cell>
          <cell r="U420">
            <v>302000000</v>
          </cell>
          <cell r="V420">
            <v>197933333</v>
          </cell>
          <cell r="W420">
            <v>182933333</v>
          </cell>
          <cell r="X420">
            <v>85806665</v>
          </cell>
          <cell r="Y420">
            <v>85806665</v>
          </cell>
        </row>
        <row r="421">
          <cell r="C421">
            <v>11101</v>
          </cell>
          <cell r="E421">
            <v>24</v>
          </cell>
          <cell r="G421">
            <v>3</v>
          </cell>
          <cell r="U421">
            <v>54038524</v>
          </cell>
          <cell r="V421">
            <v>24000000</v>
          </cell>
          <cell r="W421">
            <v>0</v>
          </cell>
          <cell r="X421">
            <v>0</v>
          </cell>
          <cell r="Y421">
            <v>0</v>
          </cell>
        </row>
        <row r="422">
          <cell r="C422">
            <v>11101</v>
          </cell>
          <cell r="E422">
            <v>24</v>
          </cell>
          <cell r="G422">
            <v>3</v>
          </cell>
          <cell r="U422">
            <v>2974702</v>
          </cell>
          <cell r="V422">
            <v>2554893</v>
          </cell>
          <cell r="W422">
            <v>2554893</v>
          </cell>
          <cell r="X422">
            <v>1493904</v>
          </cell>
          <cell r="Y422">
            <v>1493904</v>
          </cell>
        </row>
        <row r="423">
          <cell r="C423">
            <v>11101</v>
          </cell>
          <cell r="E423">
            <v>24</v>
          </cell>
          <cell r="G423">
            <v>3</v>
          </cell>
          <cell r="U423">
            <v>9723663</v>
          </cell>
          <cell r="V423">
            <v>7614282</v>
          </cell>
          <cell r="W423">
            <v>7614282</v>
          </cell>
          <cell r="X423">
            <v>0</v>
          </cell>
          <cell r="Y423">
            <v>0</v>
          </cell>
        </row>
        <row r="424">
          <cell r="C424">
            <v>11101</v>
          </cell>
          <cell r="E424">
            <v>24</v>
          </cell>
          <cell r="G424">
            <v>3</v>
          </cell>
          <cell r="U424">
            <v>799198</v>
          </cell>
          <cell r="V424">
            <v>655566</v>
          </cell>
          <cell r="W424">
            <v>655566</v>
          </cell>
          <cell r="X424">
            <v>0</v>
          </cell>
          <cell r="Y424">
            <v>0</v>
          </cell>
        </row>
        <row r="425">
          <cell r="C425">
            <v>11101</v>
          </cell>
          <cell r="E425">
            <v>24</v>
          </cell>
          <cell r="G425">
            <v>3</v>
          </cell>
          <cell r="U425">
            <v>6359932</v>
          </cell>
          <cell r="V425">
            <v>5191556</v>
          </cell>
          <cell r="W425">
            <v>5191556</v>
          </cell>
          <cell r="X425">
            <v>0</v>
          </cell>
          <cell r="Y425">
            <v>0</v>
          </cell>
        </row>
        <row r="426">
          <cell r="C426">
            <v>11101</v>
          </cell>
          <cell r="E426">
            <v>24</v>
          </cell>
          <cell r="G426">
            <v>3</v>
          </cell>
          <cell r="U426">
            <v>152446069</v>
          </cell>
          <cell r="V426">
            <v>118001838</v>
          </cell>
          <cell r="W426">
            <v>118001838</v>
          </cell>
          <cell r="X426">
            <v>87231998</v>
          </cell>
          <cell r="Y426">
            <v>87231998</v>
          </cell>
        </row>
        <row r="427">
          <cell r="C427">
            <v>11101</v>
          </cell>
          <cell r="E427">
            <v>24</v>
          </cell>
          <cell r="G427">
            <v>3</v>
          </cell>
          <cell r="U427">
            <v>1953446</v>
          </cell>
          <cell r="V427">
            <v>1641875</v>
          </cell>
          <cell r="W427">
            <v>1641875</v>
          </cell>
          <cell r="X427">
            <v>927576</v>
          </cell>
          <cell r="Y427">
            <v>927576</v>
          </cell>
        </row>
        <row r="428">
          <cell r="C428">
            <v>11101</v>
          </cell>
          <cell r="E428">
            <v>24</v>
          </cell>
          <cell r="G428">
            <v>3</v>
          </cell>
          <cell r="U428">
            <v>6270840</v>
          </cell>
          <cell r="V428">
            <v>5171253</v>
          </cell>
          <cell r="W428">
            <v>5171253</v>
          </cell>
          <cell r="X428">
            <v>3313849</v>
          </cell>
          <cell r="Y428">
            <v>3313849</v>
          </cell>
        </row>
        <row r="429">
          <cell r="C429">
            <v>11101</v>
          </cell>
          <cell r="E429">
            <v>24</v>
          </cell>
          <cell r="G429">
            <v>3</v>
          </cell>
          <cell r="U429">
            <v>4675135</v>
          </cell>
          <cell r="V429">
            <v>3822988</v>
          </cell>
          <cell r="W429">
            <v>3822988</v>
          </cell>
          <cell r="X429">
            <v>0</v>
          </cell>
          <cell r="Y429">
            <v>0</v>
          </cell>
        </row>
        <row r="430">
          <cell r="C430">
            <v>11101</v>
          </cell>
          <cell r="E430">
            <v>24</v>
          </cell>
          <cell r="G430">
            <v>3</v>
          </cell>
          <cell r="U430">
            <v>13263709</v>
          </cell>
          <cell r="V430">
            <v>10599426</v>
          </cell>
          <cell r="W430">
            <v>10599426</v>
          </cell>
          <cell r="X430">
            <v>0</v>
          </cell>
          <cell r="Y430">
            <v>0</v>
          </cell>
        </row>
        <row r="431">
          <cell r="C431">
            <v>11101</v>
          </cell>
          <cell r="E431">
            <v>24</v>
          </cell>
          <cell r="G431">
            <v>3</v>
          </cell>
          <cell r="U431">
            <v>20000000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</row>
        <row r="432">
          <cell r="C432">
            <v>11101</v>
          </cell>
          <cell r="E432">
            <v>24</v>
          </cell>
          <cell r="G432">
            <v>3</v>
          </cell>
          <cell r="U432">
            <v>158124618</v>
          </cell>
          <cell r="V432">
            <v>80000000</v>
          </cell>
          <cell r="W432">
            <v>80000000</v>
          </cell>
          <cell r="X432">
            <v>52936964.109999999</v>
          </cell>
          <cell r="Y432">
            <v>49423496.109999999</v>
          </cell>
        </row>
        <row r="433">
          <cell r="C433">
            <v>11101</v>
          </cell>
          <cell r="E433">
            <v>24</v>
          </cell>
          <cell r="G433">
            <v>3</v>
          </cell>
          <cell r="U433">
            <v>29976156</v>
          </cell>
          <cell r="V433">
            <v>22973751</v>
          </cell>
          <cell r="W433">
            <v>11525217</v>
          </cell>
          <cell r="X433">
            <v>0</v>
          </cell>
          <cell r="Y433">
            <v>0</v>
          </cell>
        </row>
        <row r="434">
          <cell r="C434">
            <v>11101</v>
          </cell>
          <cell r="E434">
            <v>24</v>
          </cell>
          <cell r="G434">
            <v>3</v>
          </cell>
          <cell r="U434">
            <v>203754584</v>
          </cell>
          <cell r="V434">
            <v>139513333</v>
          </cell>
          <cell r="W434">
            <v>139513333</v>
          </cell>
          <cell r="X434">
            <v>60539408</v>
          </cell>
          <cell r="Y434">
            <v>56739408</v>
          </cell>
        </row>
        <row r="435">
          <cell r="C435">
            <v>11101</v>
          </cell>
          <cell r="E435">
            <v>24</v>
          </cell>
          <cell r="G435">
            <v>3</v>
          </cell>
          <cell r="U435">
            <v>30000000</v>
          </cell>
          <cell r="V435">
            <v>22000000</v>
          </cell>
          <cell r="W435">
            <v>0</v>
          </cell>
          <cell r="X435">
            <v>0</v>
          </cell>
          <cell r="Y435">
            <v>0</v>
          </cell>
        </row>
        <row r="436">
          <cell r="C436">
            <v>11101</v>
          </cell>
          <cell r="E436">
            <v>24</v>
          </cell>
          <cell r="G436">
            <v>3</v>
          </cell>
          <cell r="U436">
            <v>20000000</v>
          </cell>
          <cell r="V436">
            <v>20000000</v>
          </cell>
          <cell r="W436">
            <v>0</v>
          </cell>
          <cell r="X436">
            <v>0</v>
          </cell>
          <cell r="Y436">
            <v>0</v>
          </cell>
        </row>
        <row r="437">
          <cell r="C437">
            <v>11101</v>
          </cell>
          <cell r="E437">
            <v>24</v>
          </cell>
          <cell r="G437">
            <v>3</v>
          </cell>
          <cell r="U437">
            <v>216269260</v>
          </cell>
          <cell r="V437">
            <v>216269260</v>
          </cell>
          <cell r="W437">
            <v>216269260</v>
          </cell>
          <cell r="X437">
            <v>52792131</v>
          </cell>
          <cell r="Y437">
            <v>52792131</v>
          </cell>
        </row>
        <row r="438">
          <cell r="C438">
            <v>11101</v>
          </cell>
          <cell r="E438">
            <v>24</v>
          </cell>
          <cell r="G438">
            <v>1</v>
          </cell>
          <cell r="U438">
            <v>2104604</v>
          </cell>
          <cell r="V438">
            <v>2104604</v>
          </cell>
          <cell r="W438">
            <v>2104604</v>
          </cell>
          <cell r="X438">
            <v>417300</v>
          </cell>
          <cell r="Y438">
            <v>417300</v>
          </cell>
        </row>
        <row r="439">
          <cell r="C439">
            <v>11101</v>
          </cell>
          <cell r="E439">
            <v>25</v>
          </cell>
          <cell r="G439">
            <v>2</v>
          </cell>
          <cell r="U439">
            <v>4947449840</v>
          </cell>
          <cell r="V439">
            <v>1512420817.0799999</v>
          </cell>
          <cell r="W439">
            <v>1454338770.24</v>
          </cell>
          <cell r="X439">
            <v>1454338770.24</v>
          </cell>
          <cell r="Y439">
            <v>1454338770.24</v>
          </cell>
        </row>
        <row r="440">
          <cell r="C440">
            <v>11101</v>
          </cell>
          <cell r="E440">
            <v>25</v>
          </cell>
          <cell r="G440">
            <v>2</v>
          </cell>
          <cell r="U440">
            <v>743718543</v>
          </cell>
          <cell r="V440">
            <v>553385416</v>
          </cell>
          <cell r="W440">
            <v>553385416</v>
          </cell>
          <cell r="X440">
            <v>553385416</v>
          </cell>
          <cell r="Y440">
            <v>553385416</v>
          </cell>
        </row>
        <row r="441">
          <cell r="C441">
            <v>11101</v>
          </cell>
          <cell r="E441">
            <v>25</v>
          </cell>
          <cell r="G441">
            <v>2</v>
          </cell>
          <cell r="U441">
            <v>530293764</v>
          </cell>
          <cell r="V441">
            <v>229975473</v>
          </cell>
          <cell r="W441">
            <v>229975473</v>
          </cell>
          <cell r="X441">
            <v>229975473</v>
          </cell>
          <cell r="Y441">
            <v>229975473</v>
          </cell>
        </row>
        <row r="442">
          <cell r="C442">
            <v>11101</v>
          </cell>
          <cell r="E442">
            <v>25</v>
          </cell>
          <cell r="G442">
            <v>3</v>
          </cell>
          <cell r="U442">
            <v>46769700</v>
          </cell>
          <cell r="V442">
            <v>23891153</v>
          </cell>
          <cell r="W442">
            <v>22915659</v>
          </cell>
          <cell r="X442">
            <v>12031400</v>
          </cell>
          <cell r="Y442">
            <v>12031400</v>
          </cell>
        </row>
        <row r="443">
          <cell r="C443">
            <v>11101</v>
          </cell>
          <cell r="E443">
            <v>25</v>
          </cell>
          <cell r="G443">
            <v>3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</row>
        <row r="444">
          <cell r="C444">
            <v>11101</v>
          </cell>
          <cell r="E444">
            <v>25</v>
          </cell>
          <cell r="G444">
            <v>3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</row>
        <row r="445">
          <cell r="C445">
            <v>11101</v>
          </cell>
          <cell r="E445">
            <v>25</v>
          </cell>
          <cell r="G445">
            <v>3</v>
          </cell>
          <cell r="U445">
            <v>17670478</v>
          </cell>
          <cell r="V445">
            <v>17670478</v>
          </cell>
          <cell r="W445">
            <v>16231925</v>
          </cell>
          <cell r="X445">
            <v>8548400</v>
          </cell>
          <cell r="Y445">
            <v>8548400</v>
          </cell>
        </row>
        <row r="446">
          <cell r="C446">
            <v>11101</v>
          </cell>
          <cell r="E446">
            <v>25</v>
          </cell>
          <cell r="G446">
            <v>3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</row>
        <row r="447">
          <cell r="C447">
            <v>11101</v>
          </cell>
          <cell r="E447">
            <v>25</v>
          </cell>
          <cell r="G447">
            <v>3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</row>
        <row r="448">
          <cell r="C448">
            <v>11101</v>
          </cell>
          <cell r="E448">
            <v>25</v>
          </cell>
          <cell r="G448">
            <v>3</v>
          </cell>
          <cell r="U448">
            <v>39005706</v>
          </cell>
          <cell r="V448">
            <v>25662051</v>
          </cell>
          <cell r="W448">
            <v>20852853</v>
          </cell>
          <cell r="X448">
            <v>264259</v>
          </cell>
          <cell r="Y448">
            <v>264259</v>
          </cell>
        </row>
        <row r="449">
          <cell r="C449">
            <v>11101</v>
          </cell>
          <cell r="E449">
            <v>25</v>
          </cell>
          <cell r="G449">
            <v>3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</row>
        <row r="450">
          <cell r="C450">
            <v>11101</v>
          </cell>
          <cell r="E450">
            <v>25</v>
          </cell>
          <cell r="G450">
            <v>3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</row>
        <row r="451">
          <cell r="C451">
            <v>11101</v>
          </cell>
          <cell r="E451">
            <v>25</v>
          </cell>
          <cell r="G451">
            <v>3</v>
          </cell>
          <cell r="U451">
            <v>8311114</v>
          </cell>
          <cell r="V451">
            <v>8311114</v>
          </cell>
          <cell r="W451">
            <v>8311114</v>
          </cell>
          <cell r="X451">
            <v>4104700</v>
          </cell>
          <cell r="Y451">
            <v>4104700</v>
          </cell>
        </row>
        <row r="452">
          <cell r="C452">
            <v>11101</v>
          </cell>
          <cell r="E452">
            <v>25</v>
          </cell>
          <cell r="G452">
            <v>3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</row>
        <row r="453">
          <cell r="C453">
            <v>11101</v>
          </cell>
          <cell r="E453">
            <v>25</v>
          </cell>
          <cell r="G453">
            <v>3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C454">
            <v>11101</v>
          </cell>
          <cell r="E454">
            <v>25</v>
          </cell>
          <cell r="G454">
            <v>3</v>
          </cell>
          <cell r="U454">
            <v>947534</v>
          </cell>
          <cell r="V454">
            <v>947534</v>
          </cell>
          <cell r="W454">
            <v>947534</v>
          </cell>
          <cell r="X454">
            <v>510100</v>
          </cell>
          <cell r="Y454">
            <v>510100</v>
          </cell>
        </row>
        <row r="455">
          <cell r="C455">
            <v>11101</v>
          </cell>
          <cell r="E455">
            <v>25</v>
          </cell>
          <cell r="G455">
            <v>3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</row>
        <row r="456">
          <cell r="C456">
            <v>11101</v>
          </cell>
          <cell r="E456">
            <v>25</v>
          </cell>
          <cell r="G456">
            <v>3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</row>
        <row r="457">
          <cell r="C457">
            <v>11101</v>
          </cell>
          <cell r="E457">
            <v>25</v>
          </cell>
          <cell r="G457">
            <v>3</v>
          </cell>
          <cell r="U457">
            <v>6233335</v>
          </cell>
          <cell r="V457">
            <v>6233335</v>
          </cell>
          <cell r="W457">
            <v>6233335</v>
          </cell>
          <cell r="X457">
            <v>3080500</v>
          </cell>
          <cell r="Y457">
            <v>3080500</v>
          </cell>
        </row>
        <row r="458">
          <cell r="C458">
            <v>11101</v>
          </cell>
          <cell r="E458">
            <v>25</v>
          </cell>
          <cell r="G458">
            <v>3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</row>
        <row r="459">
          <cell r="C459">
            <v>11101</v>
          </cell>
          <cell r="E459">
            <v>25</v>
          </cell>
          <cell r="G459">
            <v>3</v>
          </cell>
          <cell r="U459">
            <v>1038888</v>
          </cell>
          <cell r="V459">
            <v>1038888</v>
          </cell>
          <cell r="W459">
            <v>1038888</v>
          </cell>
          <cell r="X459">
            <v>514600</v>
          </cell>
          <cell r="Y459">
            <v>514600</v>
          </cell>
        </row>
        <row r="460">
          <cell r="C460">
            <v>11101</v>
          </cell>
          <cell r="E460">
            <v>25</v>
          </cell>
          <cell r="G460">
            <v>3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</row>
        <row r="461">
          <cell r="C461">
            <v>11101</v>
          </cell>
          <cell r="E461">
            <v>25</v>
          </cell>
          <cell r="G461">
            <v>3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</row>
        <row r="462">
          <cell r="C462">
            <v>11101</v>
          </cell>
          <cell r="E462">
            <v>25</v>
          </cell>
          <cell r="G462">
            <v>3</v>
          </cell>
          <cell r="U462">
            <v>1038888</v>
          </cell>
          <cell r="V462">
            <v>1038888</v>
          </cell>
          <cell r="W462">
            <v>1038888</v>
          </cell>
          <cell r="X462">
            <v>514600</v>
          </cell>
          <cell r="Y462">
            <v>514600</v>
          </cell>
        </row>
        <row r="463">
          <cell r="C463">
            <v>11101</v>
          </cell>
          <cell r="E463">
            <v>25</v>
          </cell>
          <cell r="G463">
            <v>3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C464">
            <v>11101</v>
          </cell>
          <cell r="E464">
            <v>25</v>
          </cell>
          <cell r="G464">
            <v>3</v>
          </cell>
          <cell r="U464">
            <v>6155556</v>
          </cell>
          <cell r="V464">
            <v>2636046</v>
          </cell>
          <cell r="W464">
            <v>2077778</v>
          </cell>
          <cell r="X464">
            <v>1028000</v>
          </cell>
          <cell r="Y464">
            <v>1028000</v>
          </cell>
        </row>
        <row r="465">
          <cell r="C465">
            <v>11101</v>
          </cell>
          <cell r="E465">
            <v>25</v>
          </cell>
          <cell r="G465">
            <v>3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</row>
        <row r="466">
          <cell r="C466">
            <v>11101</v>
          </cell>
          <cell r="E466">
            <v>25</v>
          </cell>
          <cell r="G466">
            <v>3</v>
          </cell>
          <cell r="U466">
            <v>14765519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</row>
        <row r="467">
          <cell r="C467">
            <v>11101</v>
          </cell>
          <cell r="E467">
            <v>25</v>
          </cell>
          <cell r="G467">
            <v>3</v>
          </cell>
          <cell r="U467">
            <v>44324944</v>
          </cell>
          <cell r="V467">
            <v>30940000</v>
          </cell>
          <cell r="W467">
            <v>30940000</v>
          </cell>
          <cell r="X467">
            <v>0</v>
          </cell>
          <cell r="Y467">
            <v>0</v>
          </cell>
        </row>
        <row r="468">
          <cell r="C468">
            <v>11101</v>
          </cell>
          <cell r="E468">
            <v>25</v>
          </cell>
          <cell r="G468">
            <v>3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</row>
        <row r="469">
          <cell r="C469">
            <v>11101</v>
          </cell>
          <cell r="E469">
            <v>25</v>
          </cell>
          <cell r="G469">
            <v>3</v>
          </cell>
          <cell r="U469">
            <v>3263344242</v>
          </cell>
          <cell r="V469">
            <v>2186400426.9099998</v>
          </cell>
          <cell r="W469">
            <v>1824525426.9100001</v>
          </cell>
          <cell r="X469">
            <v>594888157.90999997</v>
          </cell>
          <cell r="Y469">
            <v>578821490.90999997</v>
          </cell>
        </row>
        <row r="470">
          <cell r="C470">
            <v>11101</v>
          </cell>
          <cell r="E470">
            <v>25</v>
          </cell>
          <cell r="G470">
            <v>3</v>
          </cell>
          <cell r="U470">
            <v>358905000</v>
          </cell>
          <cell r="V470">
            <v>149109999.66999999</v>
          </cell>
          <cell r="W470">
            <v>149109999.66999999</v>
          </cell>
          <cell r="X470">
            <v>69000000</v>
          </cell>
          <cell r="Y470">
            <v>64200000</v>
          </cell>
        </row>
        <row r="471">
          <cell r="C471">
            <v>11101</v>
          </cell>
          <cell r="E471">
            <v>25</v>
          </cell>
          <cell r="G471">
            <v>3</v>
          </cell>
          <cell r="U471">
            <v>896904088</v>
          </cell>
          <cell r="V471">
            <v>817537502</v>
          </cell>
          <cell r="W471">
            <v>621904088</v>
          </cell>
          <cell r="X471">
            <v>119049879</v>
          </cell>
          <cell r="Y471">
            <v>119049879</v>
          </cell>
        </row>
        <row r="472">
          <cell r="C472">
            <v>11101</v>
          </cell>
          <cell r="E472">
            <v>25</v>
          </cell>
          <cell r="G472">
            <v>3</v>
          </cell>
          <cell r="U472">
            <v>345208629</v>
          </cell>
          <cell r="V472">
            <v>221339804</v>
          </cell>
          <cell r="W472">
            <v>174274896</v>
          </cell>
          <cell r="X472">
            <v>106911354</v>
          </cell>
          <cell r="Y472">
            <v>106911354</v>
          </cell>
        </row>
        <row r="473">
          <cell r="C473">
            <v>11101</v>
          </cell>
          <cell r="E473">
            <v>25</v>
          </cell>
          <cell r="G473">
            <v>3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C474">
            <v>11101</v>
          </cell>
          <cell r="E474">
            <v>25</v>
          </cell>
          <cell r="G474">
            <v>3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</row>
        <row r="475">
          <cell r="C475">
            <v>11101</v>
          </cell>
          <cell r="E475">
            <v>25</v>
          </cell>
          <cell r="G475">
            <v>3</v>
          </cell>
          <cell r="U475">
            <v>3283748</v>
          </cell>
          <cell r="V475">
            <v>1961127</v>
          </cell>
          <cell r="W475">
            <v>1641874</v>
          </cell>
          <cell r="X475">
            <v>1222674</v>
          </cell>
          <cell r="Y475">
            <v>1222674</v>
          </cell>
        </row>
        <row r="476">
          <cell r="C476">
            <v>11101</v>
          </cell>
          <cell r="E476">
            <v>25</v>
          </cell>
          <cell r="G476">
            <v>3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</row>
        <row r="477">
          <cell r="C477">
            <v>11101</v>
          </cell>
          <cell r="E477">
            <v>25</v>
          </cell>
          <cell r="G477">
            <v>3</v>
          </cell>
          <cell r="U477">
            <v>6109784</v>
          </cell>
          <cell r="V477">
            <v>3051676</v>
          </cell>
          <cell r="W477">
            <v>2554892</v>
          </cell>
          <cell r="X477">
            <v>1923523</v>
          </cell>
          <cell r="Y477">
            <v>1923523</v>
          </cell>
        </row>
        <row r="478">
          <cell r="C478">
            <v>11101</v>
          </cell>
          <cell r="E478">
            <v>25</v>
          </cell>
          <cell r="G478">
            <v>3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</row>
        <row r="479">
          <cell r="C479">
            <v>11101</v>
          </cell>
          <cell r="E479">
            <v>25</v>
          </cell>
          <cell r="G479">
            <v>3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</row>
        <row r="480">
          <cell r="C480">
            <v>11101</v>
          </cell>
          <cell r="E480">
            <v>25</v>
          </cell>
          <cell r="G480">
            <v>3</v>
          </cell>
          <cell r="U480">
            <v>15102280</v>
          </cell>
          <cell r="V480">
            <v>9567894</v>
          </cell>
          <cell r="W480">
            <v>7551140</v>
          </cell>
          <cell r="X480">
            <v>4132396</v>
          </cell>
          <cell r="Y480">
            <v>4132396</v>
          </cell>
        </row>
        <row r="481">
          <cell r="C481">
            <v>11101</v>
          </cell>
          <cell r="E481">
            <v>25</v>
          </cell>
          <cell r="G481">
            <v>3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</row>
        <row r="482">
          <cell r="C482">
            <v>11101</v>
          </cell>
          <cell r="E482">
            <v>25</v>
          </cell>
          <cell r="G482">
            <v>3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</row>
        <row r="483">
          <cell r="C483">
            <v>11101</v>
          </cell>
          <cell r="E483">
            <v>25</v>
          </cell>
          <cell r="G483">
            <v>3</v>
          </cell>
          <cell r="U483">
            <v>11022890</v>
          </cell>
          <cell r="V483">
            <v>6884168</v>
          </cell>
          <cell r="W483">
            <v>5511445</v>
          </cell>
          <cell r="X483">
            <v>114493</v>
          </cell>
          <cell r="Y483">
            <v>114493</v>
          </cell>
        </row>
        <row r="484">
          <cell r="C484">
            <v>11101</v>
          </cell>
          <cell r="E484">
            <v>25</v>
          </cell>
          <cell r="G484">
            <v>3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C485">
            <v>11101</v>
          </cell>
          <cell r="E485">
            <v>25</v>
          </cell>
          <cell r="G485">
            <v>3</v>
          </cell>
          <cell r="U485">
            <v>22355000</v>
          </cell>
          <cell r="V485">
            <v>14182217</v>
          </cell>
          <cell r="W485">
            <v>11177500</v>
          </cell>
          <cell r="X485">
            <v>0</v>
          </cell>
          <cell r="Y485">
            <v>0</v>
          </cell>
        </row>
        <row r="486">
          <cell r="C486">
            <v>11101</v>
          </cell>
          <cell r="E486">
            <v>25</v>
          </cell>
          <cell r="G486">
            <v>3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</row>
        <row r="487">
          <cell r="C487">
            <v>11101</v>
          </cell>
          <cell r="E487">
            <v>25</v>
          </cell>
          <cell r="G487">
            <v>3</v>
          </cell>
          <cell r="U487">
            <v>1936386</v>
          </cell>
          <cell r="V487">
            <v>1229662</v>
          </cell>
          <cell r="W487">
            <v>968193</v>
          </cell>
          <cell r="X487">
            <v>15266</v>
          </cell>
          <cell r="Y487">
            <v>15266</v>
          </cell>
        </row>
        <row r="488">
          <cell r="C488">
            <v>11101</v>
          </cell>
          <cell r="E488">
            <v>25</v>
          </cell>
          <cell r="G488">
            <v>3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</row>
        <row r="489">
          <cell r="C489">
            <v>11101</v>
          </cell>
          <cell r="E489">
            <v>25</v>
          </cell>
          <cell r="G489">
            <v>3</v>
          </cell>
          <cell r="U489">
            <v>31119178</v>
          </cell>
          <cell r="V489">
            <v>19721775</v>
          </cell>
          <cell r="W489">
            <v>15559589</v>
          </cell>
          <cell r="X489">
            <v>256667</v>
          </cell>
          <cell r="Y489">
            <v>256667</v>
          </cell>
        </row>
        <row r="490">
          <cell r="C490">
            <v>11101</v>
          </cell>
          <cell r="E490">
            <v>25</v>
          </cell>
          <cell r="G490">
            <v>3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</row>
        <row r="491">
          <cell r="C491">
            <v>11101</v>
          </cell>
          <cell r="E491">
            <v>25</v>
          </cell>
          <cell r="G491">
            <v>3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</row>
        <row r="492">
          <cell r="C492">
            <v>11101</v>
          </cell>
          <cell r="E492">
            <v>25</v>
          </cell>
          <cell r="G492">
            <v>3</v>
          </cell>
          <cell r="U492">
            <v>15242043</v>
          </cell>
          <cell r="V492">
            <v>9669692</v>
          </cell>
          <cell r="W492">
            <v>7621022</v>
          </cell>
          <cell r="X492">
            <v>232319</v>
          </cell>
          <cell r="Y492">
            <v>232319</v>
          </cell>
        </row>
        <row r="493">
          <cell r="C493">
            <v>11101</v>
          </cell>
          <cell r="E493">
            <v>25</v>
          </cell>
          <cell r="G493">
            <v>3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</row>
        <row r="494">
          <cell r="C494">
            <v>11101</v>
          </cell>
          <cell r="E494">
            <v>25</v>
          </cell>
          <cell r="G494">
            <v>3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</row>
        <row r="495">
          <cell r="C495">
            <v>11101</v>
          </cell>
          <cell r="E495">
            <v>25</v>
          </cell>
          <cell r="G495">
            <v>3</v>
          </cell>
          <cell r="U495">
            <v>1360403160</v>
          </cell>
          <cell r="V495">
            <v>109608958</v>
          </cell>
          <cell r="W495">
            <v>109608958</v>
          </cell>
          <cell r="X495">
            <v>95452306</v>
          </cell>
          <cell r="Y495">
            <v>95452306</v>
          </cell>
        </row>
        <row r="496">
          <cell r="C496">
            <v>11101</v>
          </cell>
          <cell r="E496">
            <v>25</v>
          </cell>
          <cell r="G496">
            <v>3</v>
          </cell>
          <cell r="U496">
            <v>85863907</v>
          </cell>
          <cell r="V496">
            <v>85863907</v>
          </cell>
          <cell r="W496">
            <v>0</v>
          </cell>
          <cell r="X496">
            <v>0</v>
          </cell>
          <cell r="Y496">
            <v>0</v>
          </cell>
        </row>
        <row r="497">
          <cell r="C497">
            <v>11101</v>
          </cell>
          <cell r="E497">
            <v>25</v>
          </cell>
          <cell r="G497">
            <v>3</v>
          </cell>
          <cell r="U497">
            <v>40000000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</row>
        <row r="498">
          <cell r="C498">
            <v>11101</v>
          </cell>
          <cell r="E498">
            <v>25</v>
          </cell>
          <cell r="G498">
            <v>3</v>
          </cell>
          <cell r="U498">
            <v>200000000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</row>
        <row r="499">
          <cell r="C499">
            <v>11101</v>
          </cell>
          <cell r="E499">
            <v>25</v>
          </cell>
          <cell r="G499">
            <v>3</v>
          </cell>
          <cell r="U499">
            <v>100000000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</row>
        <row r="500">
          <cell r="C500">
            <v>11101</v>
          </cell>
          <cell r="E500">
            <v>25</v>
          </cell>
          <cell r="G500">
            <v>3</v>
          </cell>
          <cell r="U500">
            <v>122590436</v>
          </cell>
          <cell r="V500">
            <v>122590436</v>
          </cell>
          <cell r="W500">
            <v>0</v>
          </cell>
          <cell r="X500">
            <v>0</v>
          </cell>
          <cell r="Y500">
            <v>0</v>
          </cell>
        </row>
        <row r="501">
          <cell r="C501">
            <v>11101</v>
          </cell>
          <cell r="E501">
            <v>25</v>
          </cell>
          <cell r="G501">
            <v>3</v>
          </cell>
          <cell r="U501">
            <v>60000000</v>
          </cell>
          <cell r="V501">
            <v>60000000</v>
          </cell>
          <cell r="W501">
            <v>0</v>
          </cell>
          <cell r="X501">
            <v>0</v>
          </cell>
          <cell r="Y501">
            <v>0</v>
          </cell>
        </row>
        <row r="502">
          <cell r="C502">
            <v>11101</v>
          </cell>
          <cell r="E502">
            <v>25</v>
          </cell>
          <cell r="G502">
            <v>3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</row>
        <row r="503">
          <cell r="C503">
            <v>11101</v>
          </cell>
          <cell r="E503">
            <v>25</v>
          </cell>
          <cell r="G503">
            <v>3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</row>
        <row r="504">
          <cell r="C504">
            <v>11101</v>
          </cell>
          <cell r="E504">
            <v>25</v>
          </cell>
          <cell r="G504">
            <v>3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</row>
        <row r="505">
          <cell r="C505">
            <v>11101</v>
          </cell>
          <cell r="E505">
            <v>25</v>
          </cell>
          <cell r="G505">
            <v>1</v>
          </cell>
          <cell r="U505">
            <v>18430771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</row>
        <row r="506">
          <cell r="C506">
            <v>11101</v>
          </cell>
          <cell r="E506">
            <v>25</v>
          </cell>
          <cell r="G506">
            <v>1</v>
          </cell>
          <cell r="U506">
            <v>3233216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</row>
        <row r="507">
          <cell r="C507">
            <v>11101</v>
          </cell>
          <cell r="E507">
            <v>25</v>
          </cell>
          <cell r="G507">
            <v>1</v>
          </cell>
          <cell r="U507">
            <v>1000000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</row>
        <row r="508">
          <cell r="C508">
            <v>11101</v>
          </cell>
          <cell r="E508">
            <v>25</v>
          </cell>
          <cell r="G508">
            <v>1</v>
          </cell>
          <cell r="U508">
            <v>177409564</v>
          </cell>
          <cell r="V508">
            <v>177000000</v>
          </cell>
          <cell r="W508">
            <v>1156215</v>
          </cell>
          <cell r="X508">
            <v>1156215</v>
          </cell>
          <cell r="Y508">
            <v>1156215</v>
          </cell>
        </row>
        <row r="509">
          <cell r="C509">
            <v>11101</v>
          </cell>
          <cell r="E509">
            <v>25</v>
          </cell>
          <cell r="G509">
            <v>1</v>
          </cell>
          <cell r="U509">
            <v>300000000</v>
          </cell>
          <cell r="V509">
            <v>300000000</v>
          </cell>
          <cell r="W509">
            <v>272759359</v>
          </cell>
          <cell r="X509">
            <v>0</v>
          </cell>
          <cell r="Y509">
            <v>0</v>
          </cell>
        </row>
        <row r="510">
          <cell r="C510">
            <v>11101</v>
          </cell>
          <cell r="E510">
            <v>25</v>
          </cell>
          <cell r="G510">
            <v>1</v>
          </cell>
          <cell r="U510">
            <v>216269260</v>
          </cell>
          <cell r="V510">
            <v>216269260</v>
          </cell>
          <cell r="W510">
            <v>216269260</v>
          </cell>
          <cell r="X510">
            <v>131980335</v>
          </cell>
          <cell r="Y510">
            <v>131980335</v>
          </cell>
        </row>
        <row r="511">
          <cell r="C511">
            <v>11101</v>
          </cell>
          <cell r="E511">
            <v>25</v>
          </cell>
          <cell r="G511">
            <v>1</v>
          </cell>
          <cell r="U511">
            <v>69688000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</row>
        <row r="512">
          <cell r="C512">
            <v>11101</v>
          </cell>
          <cell r="E512">
            <v>25</v>
          </cell>
          <cell r="G512">
            <v>1</v>
          </cell>
          <cell r="U512">
            <v>11390607</v>
          </cell>
          <cell r="V512">
            <v>9965656</v>
          </cell>
          <cell r="W512">
            <v>9965656</v>
          </cell>
          <cell r="X512">
            <v>4583456</v>
          </cell>
          <cell r="Y512">
            <v>4583456</v>
          </cell>
        </row>
        <row r="513">
          <cell r="C513">
            <v>11101</v>
          </cell>
          <cell r="E513">
            <v>25</v>
          </cell>
          <cell r="G513">
            <v>1</v>
          </cell>
          <cell r="U513">
            <v>97280000</v>
          </cell>
          <cell r="V513">
            <v>25000000</v>
          </cell>
          <cell r="W513">
            <v>25000000</v>
          </cell>
          <cell r="X513">
            <v>0</v>
          </cell>
          <cell r="Y513">
            <v>0</v>
          </cell>
        </row>
        <row r="514">
          <cell r="C514">
            <v>11101</v>
          </cell>
          <cell r="E514">
            <v>25</v>
          </cell>
          <cell r="G514">
            <v>1</v>
          </cell>
          <cell r="U514">
            <v>6912143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</row>
        <row r="515">
          <cell r="C515">
            <v>11101</v>
          </cell>
          <cell r="E515">
            <v>25</v>
          </cell>
          <cell r="G515">
            <v>1</v>
          </cell>
          <cell r="U515">
            <v>43370445</v>
          </cell>
          <cell r="V515">
            <v>9977822.1999999993</v>
          </cell>
          <cell r="W515">
            <v>9977822.1999999993</v>
          </cell>
          <cell r="X515">
            <v>9977822.1999999993</v>
          </cell>
          <cell r="Y515">
            <v>9977822.1999999993</v>
          </cell>
        </row>
        <row r="516">
          <cell r="C516">
            <v>11101</v>
          </cell>
          <cell r="E516">
            <v>25</v>
          </cell>
          <cell r="G516">
            <v>1</v>
          </cell>
          <cell r="U516">
            <v>1083945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</row>
        <row r="517">
          <cell r="C517">
            <v>11101</v>
          </cell>
          <cell r="E517">
            <v>25</v>
          </cell>
          <cell r="G517">
            <v>1</v>
          </cell>
          <cell r="U517">
            <v>52830984</v>
          </cell>
          <cell r="V517">
            <v>44848800</v>
          </cell>
          <cell r="W517">
            <v>14848800</v>
          </cell>
          <cell r="X517">
            <v>9409581.4199999999</v>
          </cell>
          <cell r="Y517">
            <v>9409581.4199999999</v>
          </cell>
        </row>
        <row r="518">
          <cell r="C518">
            <v>11101</v>
          </cell>
          <cell r="E518">
            <v>25</v>
          </cell>
          <cell r="G518">
            <v>1</v>
          </cell>
          <cell r="U518">
            <v>1725608084</v>
          </cell>
          <cell r="V518">
            <v>1027833602</v>
          </cell>
          <cell r="W518">
            <v>1027833602</v>
          </cell>
          <cell r="X518">
            <v>1027833602</v>
          </cell>
          <cell r="Y518">
            <v>1027833602</v>
          </cell>
        </row>
        <row r="519">
          <cell r="C519">
            <v>11101</v>
          </cell>
          <cell r="E519">
            <v>25</v>
          </cell>
          <cell r="G519">
            <v>1</v>
          </cell>
          <cell r="U519">
            <v>2273352043</v>
          </cell>
          <cell r="V519">
            <v>1356228440</v>
          </cell>
          <cell r="W519">
            <v>1356228440</v>
          </cell>
          <cell r="X519">
            <v>1356228440</v>
          </cell>
          <cell r="Y519">
            <v>1356228440</v>
          </cell>
        </row>
        <row r="520">
          <cell r="C520">
            <v>11101</v>
          </cell>
          <cell r="E520">
            <v>25</v>
          </cell>
          <cell r="G520">
            <v>1</v>
          </cell>
          <cell r="U520">
            <v>106640800</v>
          </cell>
          <cell r="V520">
            <v>15123200</v>
          </cell>
          <cell r="W520">
            <v>15123200</v>
          </cell>
          <cell r="X520">
            <v>15123200</v>
          </cell>
          <cell r="Y520">
            <v>0</v>
          </cell>
        </row>
        <row r="521">
          <cell r="C521">
            <v>11101</v>
          </cell>
          <cell r="E521">
            <v>25</v>
          </cell>
          <cell r="G521">
            <v>1</v>
          </cell>
          <cell r="U521">
            <v>87570000</v>
          </cell>
          <cell r="V521">
            <v>12510000</v>
          </cell>
          <cell r="W521">
            <v>12510000</v>
          </cell>
          <cell r="X521">
            <v>12510000</v>
          </cell>
          <cell r="Y521">
            <v>0</v>
          </cell>
        </row>
        <row r="522">
          <cell r="C522">
            <v>11101</v>
          </cell>
          <cell r="E522">
            <v>25</v>
          </cell>
          <cell r="G522">
            <v>1</v>
          </cell>
          <cell r="U522">
            <v>24017580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</row>
        <row r="523">
          <cell r="C523">
            <v>11101</v>
          </cell>
          <cell r="E523">
            <v>25</v>
          </cell>
          <cell r="G523">
            <v>1</v>
          </cell>
          <cell r="U523">
            <v>3666600</v>
          </cell>
          <cell r="V523">
            <v>523800</v>
          </cell>
          <cell r="W523">
            <v>523800</v>
          </cell>
          <cell r="X523">
            <v>523800</v>
          </cell>
          <cell r="Y523">
            <v>0</v>
          </cell>
        </row>
        <row r="524">
          <cell r="C524">
            <v>11101</v>
          </cell>
          <cell r="E524">
            <v>25</v>
          </cell>
          <cell r="G524">
            <v>1</v>
          </cell>
          <cell r="U524">
            <v>1277468701</v>
          </cell>
          <cell r="V524">
            <v>580869620</v>
          </cell>
          <cell r="W524">
            <v>580869620</v>
          </cell>
          <cell r="X524">
            <v>580869620</v>
          </cell>
          <cell r="Y524">
            <v>580869620</v>
          </cell>
        </row>
        <row r="525">
          <cell r="C525">
            <v>11101</v>
          </cell>
          <cell r="E525">
            <v>25</v>
          </cell>
          <cell r="G525">
            <v>1</v>
          </cell>
          <cell r="U525">
            <v>340658320</v>
          </cell>
          <cell r="V525">
            <v>120087900</v>
          </cell>
          <cell r="W525">
            <v>120087900</v>
          </cell>
          <cell r="X525">
            <v>120087900</v>
          </cell>
          <cell r="Y525">
            <v>120087900</v>
          </cell>
        </row>
        <row r="526">
          <cell r="C526">
            <v>11101</v>
          </cell>
          <cell r="E526">
            <v>25</v>
          </cell>
          <cell r="G526">
            <v>1</v>
          </cell>
          <cell r="U526">
            <v>2576465648</v>
          </cell>
          <cell r="V526">
            <v>1523292235</v>
          </cell>
          <cell r="W526">
            <v>1523292235</v>
          </cell>
          <cell r="X526">
            <v>1523292235</v>
          </cell>
          <cell r="Y526">
            <v>1523292235</v>
          </cell>
        </row>
        <row r="527">
          <cell r="C527">
            <v>11101</v>
          </cell>
          <cell r="E527">
            <v>25</v>
          </cell>
          <cell r="G527">
            <v>1</v>
          </cell>
          <cell r="U527">
            <v>1745352587</v>
          </cell>
          <cell r="V527">
            <v>1264682652</v>
          </cell>
          <cell r="W527">
            <v>1264682652</v>
          </cell>
          <cell r="X527">
            <v>1264682652</v>
          </cell>
          <cell r="Y527">
            <v>1264682652</v>
          </cell>
        </row>
        <row r="528">
          <cell r="C528">
            <v>11101</v>
          </cell>
          <cell r="E528">
            <v>25</v>
          </cell>
          <cell r="G528">
            <v>1</v>
          </cell>
          <cell r="U528">
            <v>500000</v>
          </cell>
          <cell r="V528">
            <v>377850</v>
          </cell>
          <cell r="W528">
            <v>377850</v>
          </cell>
          <cell r="X528">
            <v>377850</v>
          </cell>
          <cell r="Y528">
            <v>0</v>
          </cell>
        </row>
        <row r="529">
          <cell r="C529">
            <v>11101</v>
          </cell>
          <cell r="E529">
            <v>25</v>
          </cell>
          <cell r="G529">
            <v>1</v>
          </cell>
          <cell r="U529">
            <v>800000000</v>
          </cell>
          <cell r="V529">
            <v>585734451</v>
          </cell>
          <cell r="W529">
            <v>17882341</v>
          </cell>
          <cell r="X529">
            <v>17882341</v>
          </cell>
          <cell r="Y529">
            <v>17882341</v>
          </cell>
        </row>
        <row r="530">
          <cell r="C530">
            <v>11101</v>
          </cell>
          <cell r="E530">
            <v>26</v>
          </cell>
          <cell r="G530">
            <v>3</v>
          </cell>
          <cell r="U530">
            <v>136851000</v>
          </cell>
          <cell r="V530">
            <v>136851000</v>
          </cell>
          <cell r="W530">
            <v>0</v>
          </cell>
          <cell r="X530">
            <v>0</v>
          </cell>
          <cell r="Y530">
            <v>0</v>
          </cell>
        </row>
        <row r="531">
          <cell r="C531">
            <v>11101</v>
          </cell>
          <cell r="E531">
            <v>26</v>
          </cell>
          <cell r="G531">
            <v>3</v>
          </cell>
          <cell r="U531">
            <v>2500094143</v>
          </cell>
          <cell r="V531">
            <v>2500094143</v>
          </cell>
          <cell r="W531">
            <v>2500094143</v>
          </cell>
          <cell r="X531">
            <v>0</v>
          </cell>
          <cell r="Y531">
            <v>0</v>
          </cell>
        </row>
        <row r="532">
          <cell r="C532">
            <v>11101</v>
          </cell>
          <cell r="E532">
            <v>26</v>
          </cell>
          <cell r="G532">
            <v>3</v>
          </cell>
          <cell r="U532">
            <v>4333364</v>
          </cell>
          <cell r="V532">
            <v>4084153</v>
          </cell>
          <cell r="W532">
            <v>4084153</v>
          </cell>
          <cell r="X532">
            <v>1744860</v>
          </cell>
          <cell r="Y532">
            <v>1744860</v>
          </cell>
        </row>
        <row r="533">
          <cell r="C533">
            <v>11101</v>
          </cell>
          <cell r="E533">
            <v>26</v>
          </cell>
          <cell r="G533">
            <v>3</v>
          </cell>
          <cell r="U533">
            <v>3069464</v>
          </cell>
          <cell r="V533">
            <v>2892941</v>
          </cell>
          <cell r="W533">
            <v>2892941</v>
          </cell>
          <cell r="X533">
            <v>1235885</v>
          </cell>
          <cell r="Y533">
            <v>1235885</v>
          </cell>
        </row>
        <row r="534">
          <cell r="C534">
            <v>11101</v>
          </cell>
          <cell r="E534">
            <v>26</v>
          </cell>
          <cell r="G534">
            <v>3</v>
          </cell>
          <cell r="U534">
            <v>3273568</v>
          </cell>
          <cell r="V534">
            <v>3256437</v>
          </cell>
          <cell r="W534">
            <v>3256437</v>
          </cell>
          <cell r="X534">
            <v>1377868</v>
          </cell>
          <cell r="Y534">
            <v>1377868</v>
          </cell>
        </row>
        <row r="535">
          <cell r="C535">
            <v>11101</v>
          </cell>
          <cell r="E535">
            <v>26</v>
          </cell>
          <cell r="G535">
            <v>3</v>
          </cell>
          <cell r="U535">
            <v>1612160</v>
          </cell>
          <cell r="V535">
            <v>1482211</v>
          </cell>
          <cell r="W535">
            <v>1482211</v>
          </cell>
          <cell r="X535">
            <v>608900</v>
          </cell>
          <cell r="Y535">
            <v>608900</v>
          </cell>
        </row>
        <row r="536">
          <cell r="C536">
            <v>11101</v>
          </cell>
          <cell r="E536">
            <v>26</v>
          </cell>
          <cell r="G536">
            <v>3</v>
          </cell>
          <cell r="U536">
            <v>177656</v>
          </cell>
          <cell r="V536">
            <v>167290</v>
          </cell>
          <cell r="W536">
            <v>167290</v>
          </cell>
          <cell r="X536">
            <v>73213</v>
          </cell>
          <cell r="Y536">
            <v>73213</v>
          </cell>
        </row>
        <row r="537">
          <cell r="C537">
            <v>11101</v>
          </cell>
          <cell r="E537">
            <v>26</v>
          </cell>
          <cell r="G537">
            <v>3</v>
          </cell>
          <cell r="U537">
            <v>1209120</v>
          </cell>
          <cell r="V537">
            <v>1111658</v>
          </cell>
          <cell r="W537">
            <v>1111658</v>
          </cell>
          <cell r="X537">
            <v>456700</v>
          </cell>
          <cell r="Y537">
            <v>456700</v>
          </cell>
        </row>
        <row r="538">
          <cell r="C538">
            <v>11101</v>
          </cell>
          <cell r="E538">
            <v>26</v>
          </cell>
          <cell r="G538">
            <v>3</v>
          </cell>
          <cell r="U538">
            <v>201520</v>
          </cell>
          <cell r="V538">
            <v>185275</v>
          </cell>
          <cell r="W538">
            <v>185275</v>
          </cell>
          <cell r="X538">
            <v>76300</v>
          </cell>
          <cell r="Y538">
            <v>76300</v>
          </cell>
        </row>
        <row r="539">
          <cell r="C539">
            <v>11101</v>
          </cell>
          <cell r="E539">
            <v>26</v>
          </cell>
          <cell r="G539">
            <v>3</v>
          </cell>
          <cell r="U539">
            <v>201520</v>
          </cell>
          <cell r="V539">
            <v>185275</v>
          </cell>
          <cell r="W539">
            <v>185275</v>
          </cell>
          <cell r="X539">
            <v>76300</v>
          </cell>
          <cell r="Y539">
            <v>76300</v>
          </cell>
        </row>
        <row r="540">
          <cell r="C540">
            <v>11101</v>
          </cell>
          <cell r="E540">
            <v>26</v>
          </cell>
          <cell r="G540">
            <v>3</v>
          </cell>
          <cell r="U540">
            <v>403040</v>
          </cell>
          <cell r="V540">
            <v>370552</v>
          </cell>
          <cell r="W540">
            <v>370552</v>
          </cell>
          <cell r="X540">
            <v>152400</v>
          </cell>
          <cell r="Y540">
            <v>152400</v>
          </cell>
        </row>
        <row r="541">
          <cell r="C541">
            <v>11101</v>
          </cell>
          <cell r="E541">
            <v>26</v>
          </cell>
          <cell r="G541">
            <v>3</v>
          </cell>
          <cell r="U541">
            <v>1196547384</v>
          </cell>
          <cell r="V541">
            <v>700000000</v>
          </cell>
          <cell r="W541">
            <v>0</v>
          </cell>
          <cell r="X541">
            <v>0</v>
          </cell>
          <cell r="Y541">
            <v>0</v>
          </cell>
        </row>
        <row r="542">
          <cell r="C542">
            <v>11101</v>
          </cell>
          <cell r="E542">
            <v>26</v>
          </cell>
          <cell r="G542">
            <v>3</v>
          </cell>
          <cell r="U542">
            <v>351354056</v>
          </cell>
          <cell r="V542">
            <v>155958250</v>
          </cell>
          <cell r="W542">
            <v>76800000</v>
          </cell>
          <cell r="X542">
            <v>64000000</v>
          </cell>
          <cell r="Y542">
            <v>64000000</v>
          </cell>
        </row>
        <row r="543">
          <cell r="C543">
            <v>11101</v>
          </cell>
          <cell r="E543">
            <v>26</v>
          </cell>
          <cell r="G543">
            <v>3</v>
          </cell>
          <cell r="U543">
            <v>636496282</v>
          </cell>
          <cell r="V543">
            <v>311759982</v>
          </cell>
          <cell r="W543">
            <v>59032195</v>
          </cell>
          <cell r="X543">
            <v>30803316</v>
          </cell>
          <cell r="Y543">
            <v>0</v>
          </cell>
        </row>
        <row r="544">
          <cell r="C544">
            <v>11101</v>
          </cell>
          <cell r="E544">
            <v>26</v>
          </cell>
          <cell r="G544">
            <v>3</v>
          </cell>
          <cell r="U544">
            <v>819849791</v>
          </cell>
          <cell r="V544">
            <v>768177374</v>
          </cell>
          <cell r="W544">
            <v>0</v>
          </cell>
          <cell r="X544">
            <v>0</v>
          </cell>
          <cell r="Y544">
            <v>0</v>
          </cell>
        </row>
        <row r="545">
          <cell r="C545">
            <v>11101</v>
          </cell>
          <cell r="E545">
            <v>26</v>
          </cell>
          <cell r="G545">
            <v>3</v>
          </cell>
          <cell r="U545">
            <v>33068832</v>
          </cell>
          <cell r="V545">
            <v>31139805</v>
          </cell>
          <cell r="W545">
            <v>31139805</v>
          </cell>
          <cell r="X545">
            <v>14605401</v>
          </cell>
          <cell r="Y545">
            <v>14605401</v>
          </cell>
        </row>
        <row r="546">
          <cell r="C546">
            <v>11101</v>
          </cell>
          <cell r="E546">
            <v>26</v>
          </cell>
          <cell r="G546">
            <v>3</v>
          </cell>
          <cell r="U546">
            <v>2775828</v>
          </cell>
          <cell r="V546">
            <v>1666207</v>
          </cell>
          <cell r="W546">
            <v>1666207</v>
          </cell>
          <cell r="X546">
            <v>608558</v>
          </cell>
          <cell r="Y546">
            <v>608558</v>
          </cell>
        </row>
        <row r="547">
          <cell r="C547">
            <v>11101</v>
          </cell>
          <cell r="E547">
            <v>26</v>
          </cell>
          <cell r="G547">
            <v>3</v>
          </cell>
          <cell r="U547">
            <v>964508</v>
          </cell>
          <cell r="V547">
            <v>908243</v>
          </cell>
          <cell r="W547">
            <v>908243</v>
          </cell>
          <cell r="X547">
            <v>0</v>
          </cell>
          <cell r="Y547">
            <v>0</v>
          </cell>
        </row>
        <row r="548">
          <cell r="C548">
            <v>11101</v>
          </cell>
          <cell r="E548">
            <v>26</v>
          </cell>
          <cell r="G548">
            <v>3</v>
          </cell>
          <cell r="U548">
            <v>2078016</v>
          </cell>
          <cell r="V548">
            <v>1986567</v>
          </cell>
          <cell r="W548">
            <v>1986567</v>
          </cell>
          <cell r="X548">
            <v>0</v>
          </cell>
          <cell r="Y548">
            <v>0</v>
          </cell>
        </row>
        <row r="549">
          <cell r="C549">
            <v>11101</v>
          </cell>
          <cell r="E549">
            <v>26</v>
          </cell>
          <cell r="G549">
            <v>3</v>
          </cell>
          <cell r="U549">
            <v>183720</v>
          </cell>
          <cell r="V549">
            <v>172998</v>
          </cell>
          <cell r="W549">
            <v>172998</v>
          </cell>
          <cell r="X549">
            <v>0</v>
          </cell>
          <cell r="Y549">
            <v>0</v>
          </cell>
        </row>
        <row r="550">
          <cell r="C550">
            <v>11101</v>
          </cell>
          <cell r="E550">
            <v>26</v>
          </cell>
          <cell r="G550">
            <v>3</v>
          </cell>
          <cell r="U550">
            <v>2863176</v>
          </cell>
          <cell r="V550">
            <v>2773988</v>
          </cell>
          <cell r="W550">
            <v>2773988</v>
          </cell>
          <cell r="X550">
            <v>0</v>
          </cell>
          <cell r="Y550">
            <v>0</v>
          </cell>
        </row>
        <row r="551">
          <cell r="C551">
            <v>11101</v>
          </cell>
          <cell r="E551">
            <v>26</v>
          </cell>
          <cell r="G551">
            <v>3</v>
          </cell>
          <cell r="U551">
            <v>1416828</v>
          </cell>
          <cell r="V551">
            <v>1354477</v>
          </cell>
          <cell r="W551">
            <v>1354477</v>
          </cell>
          <cell r="X551">
            <v>0</v>
          </cell>
          <cell r="Y551">
            <v>0</v>
          </cell>
        </row>
        <row r="552">
          <cell r="C552">
            <v>11101</v>
          </cell>
          <cell r="E552">
            <v>26</v>
          </cell>
          <cell r="G552">
            <v>3</v>
          </cell>
          <cell r="U552">
            <v>337920167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</row>
        <row r="553">
          <cell r="C553">
            <v>11101</v>
          </cell>
          <cell r="E553">
            <v>26</v>
          </cell>
          <cell r="G553">
            <v>3</v>
          </cell>
          <cell r="U553">
            <v>600000000</v>
          </cell>
          <cell r="V553">
            <v>600000000</v>
          </cell>
          <cell r="W553">
            <v>0</v>
          </cell>
          <cell r="X553">
            <v>0</v>
          </cell>
          <cell r="Y553">
            <v>0</v>
          </cell>
        </row>
        <row r="554">
          <cell r="C554">
            <v>11101</v>
          </cell>
          <cell r="E554">
            <v>26</v>
          </cell>
          <cell r="G554">
            <v>3</v>
          </cell>
          <cell r="U554">
            <v>3842125</v>
          </cell>
          <cell r="V554">
            <v>3842125</v>
          </cell>
          <cell r="W554">
            <v>3842125</v>
          </cell>
          <cell r="X554">
            <v>1402280</v>
          </cell>
          <cell r="Y554">
            <v>1402280</v>
          </cell>
        </row>
        <row r="555">
          <cell r="C555">
            <v>11101</v>
          </cell>
          <cell r="E555">
            <v>26</v>
          </cell>
          <cell r="G555">
            <v>3</v>
          </cell>
          <cell r="U555">
            <v>6041788</v>
          </cell>
          <cell r="V555">
            <v>3095894</v>
          </cell>
          <cell r="W555">
            <v>3095894</v>
          </cell>
          <cell r="X555">
            <v>1747880</v>
          </cell>
          <cell r="Y555">
            <v>1747880</v>
          </cell>
        </row>
        <row r="556">
          <cell r="C556">
            <v>11101</v>
          </cell>
          <cell r="E556">
            <v>26</v>
          </cell>
          <cell r="G556">
            <v>3</v>
          </cell>
          <cell r="U556">
            <v>2721505</v>
          </cell>
          <cell r="V556">
            <v>2721505</v>
          </cell>
          <cell r="W556">
            <v>2721505</v>
          </cell>
          <cell r="X556">
            <v>1295039</v>
          </cell>
          <cell r="Y556">
            <v>1295039</v>
          </cell>
        </row>
        <row r="557">
          <cell r="C557">
            <v>11101</v>
          </cell>
          <cell r="E557">
            <v>26</v>
          </cell>
          <cell r="G557">
            <v>3</v>
          </cell>
          <cell r="U557">
            <v>4235850</v>
          </cell>
          <cell r="V557">
            <v>2192925</v>
          </cell>
          <cell r="W557">
            <v>2192925</v>
          </cell>
          <cell r="X557">
            <v>936096</v>
          </cell>
          <cell r="Y557">
            <v>936096</v>
          </cell>
        </row>
        <row r="558">
          <cell r="C558">
            <v>11101</v>
          </cell>
          <cell r="E558">
            <v>26</v>
          </cell>
          <cell r="G558">
            <v>3</v>
          </cell>
          <cell r="U558">
            <v>3012641</v>
          </cell>
          <cell r="V558">
            <v>3012641</v>
          </cell>
          <cell r="W558">
            <v>3012641</v>
          </cell>
          <cell r="X558">
            <v>1458341</v>
          </cell>
          <cell r="Y558">
            <v>1458341</v>
          </cell>
        </row>
        <row r="559">
          <cell r="C559">
            <v>11101</v>
          </cell>
          <cell r="E559">
            <v>26</v>
          </cell>
          <cell r="G559">
            <v>3</v>
          </cell>
          <cell r="U559">
            <v>4855030</v>
          </cell>
          <cell r="V559">
            <v>2427515</v>
          </cell>
          <cell r="W559">
            <v>2427515</v>
          </cell>
          <cell r="X559">
            <v>1967968</v>
          </cell>
          <cell r="Y559">
            <v>1967968</v>
          </cell>
        </row>
        <row r="560">
          <cell r="C560">
            <v>11101</v>
          </cell>
          <cell r="E560">
            <v>26</v>
          </cell>
          <cell r="G560">
            <v>3</v>
          </cell>
          <cell r="U560">
            <v>1380857</v>
          </cell>
          <cell r="V560">
            <v>1380857</v>
          </cell>
          <cell r="W560">
            <v>1380857</v>
          </cell>
          <cell r="X560">
            <v>475000</v>
          </cell>
          <cell r="Y560">
            <v>475000</v>
          </cell>
        </row>
        <row r="561">
          <cell r="C561">
            <v>11101</v>
          </cell>
          <cell r="E561">
            <v>26</v>
          </cell>
          <cell r="G561">
            <v>3</v>
          </cell>
          <cell r="U561">
            <v>2225326</v>
          </cell>
          <cell r="V561">
            <v>1112663</v>
          </cell>
          <cell r="W561">
            <v>1112663</v>
          </cell>
          <cell r="X561">
            <v>613900</v>
          </cell>
          <cell r="Y561">
            <v>613900</v>
          </cell>
        </row>
        <row r="562">
          <cell r="C562">
            <v>11101</v>
          </cell>
          <cell r="E562">
            <v>26</v>
          </cell>
          <cell r="G562">
            <v>3</v>
          </cell>
          <cell r="U562">
            <v>157448</v>
          </cell>
          <cell r="V562">
            <v>157448</v>
          </cell>
          <cell r="W562">
            <v>157448</v>
          </cell>
          <cell r="X562">
            <v>63787</v>
          </cell>
          <cell r="Y562">
            <v>63787</v>
          </cell>
        </row>
        <row r="563">
          <cell r="C563">
            <v>11101</v>
          </cell>
          <cell r="E563">
            <v>26</v>
          </cell>
          <cell r="G563">
            <v>3</v>
          </cell>
          <cell r="U563">
            <v>253738</v>
          </cell>
          <cell r="V563">
            <v>126869</v>
          </cell>
          <cell r="W563">
            <v>126869</v>
          </cell>
          <cell r="X563">
            <v>76300</v>
          </cell>
          <cell r="Y563">
            <v>76300</v>
          </cell>
        </row>
        <row r="564">
          <cell r="C564">
            <v>11101</v>
          </cell>
          <cell r="E564">
            <v>26</v>
          </cell>
          <cell r="G564">
            <v>3</v>
          </cell>
          <cell r="U564">
            <v>1035644</v>
          </cell>
          <cell r="V564">
            <v>1035644</v>
          </cell>
          <cell r="W564">
            <v>1035644</v>
          </cell>
          <cell r="X564">
            <v>403272</v>
          </cell>
          <cell r="Y564">
            <v>403272</v>
          </cell>
        </row>
        <row r="565">
          <cell r="C565">
            <v>11101</v>
          </cell>
          <cell r="E565">
            <v>26</v>
          </cell>
          <cell r="G565">
            <v>3</v>
          </cell>
          <cell r="U565">
            <v>1653507</v>
          </cell>
          <cell r="V565">
            <v>834497</v>
          </cell>
          <cell r="W565">
            <v>834497</v>
          </cell>
          <cell r="X565">
            <v>413628</v>
          </cell>
          <cell r="Y565">
            <v>413628</v>
          </cell>
        </row>
        <row r="566">
          <cell r="C566">
            <v>11101</v>
          </cell>
          <cell r="E566">
            <v>26</v>
          </cell>
          <cell r="G566">
            <v>3</v>
          </cell>
          <cell r="U566">
            <v>172606</v>
          </cell>
          <cell r="V566">
            <v>172606</v>
          </cell>
          <cell r="W566">
            <v>172606</v>
          </cell>
          <cell r="X566">
            <v>59600</v>
          </cell>
          <cell r="Y566">
            <v>59600</v>
          </cell>
        </row>
        <row r="567">
          <cell r="C567">
            <v>11101</v>
          </cell>
          <cell r="E567">
            <v>26</v>
          </cell>
          <cell r="G567">
            <v>3</v>
          </cell>
          <cell r="U567">
            <v>272328</v>
          </cell>
          <cell r="V567">
            <v>139083</v>
          </cell>
          <cell r="W567">
            <v>139083</v>
          </cell>
          <cell r="X567">
            <v>77100</v>
          </cell>
          <cell r="Y567">
            <v>77100</v>
          </cell>
        </row>
        <row r="568">
          <cell r="C568">
            <v>11101</v>
          </cell>
          <cell r="E568">
            <v>26</v>
          </cell>
          <cell r="G568">
            <v>3</v>
          </cell>
          <cell r="U568">
            <v>172606</v>
          </cell>
          <cell r="V568">
            <v>172606</v>
          </cell>
          <cell r="W568">
            <v>172606</v>
          </cell>
          <cell r="X568">
            <v>59600</v>
          </cell>
          <cell r="Y568">
            <v>59600</v>
          </cell>
        </row>
        <row r="569">
          <cell r="C569">
            <v>11101</v>
          </cell>
          <cell r="E569">
            <v>26</v>
          </cell>
          <cell r="G569">
            <v>3</v>
          </cell>
          <cell r="U569">
            <v>253737</v>
          </cell>
          <cell r="V569">
            <v>139083</v>
          </cell>
          <cell r="W569">
            <v>139083</v>
          </cell>
          <cell r="X569">
            <v>77100</v>
          </cell>
          <cell r="Y569">
            <v>77100</v>
          </cell>
        </row>
        <row r="570">
          <cell r="C570">
            <v>11101</v>
          </cell>
          <cell r="E570">
            <v>26</v>
          </cell>
          <cell r="G570">
            <v>3</v>
          </cell>
          <cell r="U570">
            <v>345214</v>
          </cell>
          <cell r="V570">
            <v>345214</v>
          </cell>
          <cell r="W570">
            <v>345214</v>
          </cell>
          <cell r="X570">
            <v>118900</v>
          </cell>
          <cell r="Y570">
            <v>118900</v>
          </cell>
        </row>
        <row r="571">
          <cell r="C571">
            <v>11101</v>
          </cell>
          <cell r="E571">
            <v>26</v>
          </cell>
          <cell r="G571">
            <v>3</v>
          </cell>
          <cell r="U571">
            <v>556328</v>
          </cell>
          <cell r="V571">
            <v>278164</v>
          </cell>
          <cell r="W571">
            <v>278164</v>
          </cell>
          <cell r="X571">
            <v>153700</v>
          </cell>
          <cell r="Y571">
            <v>153700</v>
          </cell>
        </row>
        <row r="572">
          <cell r="C572">
            <v>11101</v>
          </cell>
          <cell r="E572">
            <v>26</v>
          </cell>
          <cell r="G572">
            <v>3</v>
          </cell>
          <cell r="U572">
            <v>116892804</v>
          </cell>
          <cell r="V572">
            <v>69400000</v>
          </cell>
          <cell r="W572">
            <v>69400000</v>
          </cell>
          <cell r="X572">
            <v>43000000</v>
          </cell>
          <cell r="Y572">
            <v>43000000</v>
          </cell>
        </row>
        <row r="573">
          <cell r="C573">
            <v>11101</v>
          </cell>
          <cell r="E573">
            <v>26</v>
          </cell>
          <cell r="G573">
            <v>3</v>
          </cell>
          <cell r="U573">
            <v>100000000</v>
          </cell>
          <cell r="V573">
            <v>77211000</v>
          </cell>
          <cell r="W573">
            <v>77211000</v>
          </cell>
          <cell r="X573">
            <v>33751667</v>
          </cell>
          <cell r="Y573">
            <v>33751667</v>
          </cell>
        </row>
        <row r="574">
          <cell r="C574">
            <v>11101</v>
          </cell>
          <cell r="E574">
            <v>26</v>
          </cell>
          <cell r="G574">
            <v>3</v>
          </cell>
          <cell r="U574">
            <v>119450808</v>
          </cell>
          <cell r="V574">
            <v>119111000</v>
          </cell>
          <cell r="W574">
            <v>119111000</v>
          </cell>
          <cell r="X574">
            <v>37763000</v>
          </cell>
          <cell r="Y574">
            <v>31796000</v>
          </cell>
        </row>
        <row r="575">
          <cell r="C575">
            <v>11101</v>
          </cell>
          <cell r="E575">
            <v>26</v>
          </cell>
          <cell r="G575">
            <v>3</v>
          </cell>
          <cell r="U575">
            <v>50000000</v>
          </cell>
          <cell r="V575">
            <v>48400000</v>
          </cell>
          <cell r="W575">
            <v>48400000</v>
          </cell>
          <cell r="X575">
            <v>24640000</v>
          </cell>
          <cell r="Y575">
            <v>20240000</v>
          </cell>
        </row>
        <row r="576">
          <cell r="C576">
            <v>11101</v>
          </cell>
          <cell r="E576">
            <v>26</v>
          </cell>
          <cell r="G576">
            <v>3</v>
          </cell>
          <cell r="U576">
            <v>29307888</v>
          </cell>
          <cell r="V576">
            <v>29307888</v>
          </cell>
          <cell r="W576">
            <v>29307888</v>
          </cell>
          <cell r="X576">
            <v>7680596</v>
          </cell>
          <cell r="Y576">
            <v>7680596</v>
          </cell>
        </row>
        <row r="577">
          <cell r="C577">
            <v>11101</v>
          </cell>
          <cell r="E577">
            <v>26</v>
          </cell>
          <cell r="G577">
            <v>3</v>
          </cell>
          <cell r="U577">
            <v>47231220</v>
          </cell>
          <cell r="V577">
            <v>23615604</v>
          </cell>
          <cell r="W577">
            <v>23615604</v>
          </cell>
          <cell r="X577">
            <v>18498900</v>
          </cell>
          <cell r="Y577">
            <v>18498900</v>
          </cell>
        </row>
        <row r="578">
          <cell r="C578">
            <v>11101</v>
          </cell>
          <cell r="E578">
            <v>26</v>
          </cell>
          <cell r="G578">
            <v>3</v>
          </cell>
          <cell r="U578">
            <v>1238969</v>
          </cell>
          <cell r="V578">
            <v>1238969</v>
          </cell>
          <cell r="W578">
            <v>1238969</v>
          </cell>
          <cell r="X578">
            <v>320025</v>
          </cell>
          <cell r="Y578">
            <v>320025</v>
          </cell>
        </row>
        <row r="579">
          <cell r="C579">
            <v>11101</v>
          </cell>
          <cell r="E579">
            <v>26</v>
          </cell>
          <cell r="G579">
            <v>3</v>
          </cell>
          <cell r="U579">
            <v>1996666</v>
          </cell>
          <cell r="V579">
            <v>998333</v>
          </cell>
          <cell r="W579">
            <v>998333</v>
          </cell>
          <cell r="X579">
            <v>770787</v>
          </cell>
          <cell r="Y579">
            <v>770787</v>
          </cell>
        </row>
        <row r="580">
          <cell r="C580">
            <v>11101</v>
          </cell>
          <cell r="E580">
            <v>26</v>
          </cell>
          <cell r="G580">
            <v>3</v>
          </cell>
          <cell r="U580">
            <v>854813</v>
          </cell>
          <cell r="V580">
            <v>854813</v>
          </cell>
          <cell r="W580">
            <v>854813</v>
          </cell>
          <cell r="X580">
            <v>0</v>
          </cell>
          <cell r="Y580">
            <v>0</v>
          </cell>
        </row>
        <row r="581">
          <cell r="C581">
            <v>11101</v>
          </cell>
          <cell r="E581">
            <v>26</v>
          </cell>
          <cell r="G581">
            <v>3</v>
          </cell>
          <cell r="U581">
            <v>1377576</v>
          </cell>
          <cell r="V581">
            <v>688788</v>
          </cell>
          <cell r="W581">
            <v>688788</v>
          </cell>
          <cell r="X581">
            <v>0</v>
          </cell>
          <cell r="Y581">
            <v>0</v>
          </cell>
        </row>
        <row r="582">
          <cell r="C582">
            <v>11101</v>
          </cell>
          <cell r="E582">
            <v>26</v>
          </cell>
          <cell r="G582">
            <v>3</v>
          </cell>
          <cell r="U582">
            <v>1855013</v>
          </cell>
          <cell r="V582">
            <v>1855013</v>
          </cell>
          <cell r="W582">
            <v>1855013</v>
          </cell>
          <cell r="X582">
            <v>0</v>
          </cell>
          <cell r="Y582">
            <v>0</v>
          </cell>
        </row>
        <row r="583">
          <cell r="C583">
            <v>11101</v>
          </cell>
          <cell r="E583">
            <v>26</v>
          </cell>
          <cell r="G583">
            <v>3</v>
          </cell>
          <cell r="U583">
            <v>3075392</v>
          </cell>
          <cell r="V583">
            <v>1494727</v>
          </cell>
          <cell r="W583">
            <v>1494727</v>
          </cell>
          <cell r="X583">
            <v>0</v>
          </cell>
          <cell r="Y583">
            <v>0</v>
          </cell>
        </row>
        <row r="584">
          <cell r="C584">
            <v>11101</v>
          </cell>
          <cell r="E584">
            <v>26</v>
          </cell>
          <cell r="G584">
            <v>3</v>
          </cell>
          <cell r="U584">
            <v>162821</v>
          </cell>
          <cell r="V584">
            <v>162821</v>
          </cell>
          <cell r="W584">
            <v>162821</v>
          </cell>
          <cell r="X584">
            <v>0</v>
          </cell>
          <cell r="Y584">
            <v>0</v>
          </cell>
        </row>
        <row r="585">
          <cell r="C585">
            <v>11101</v>
          </cell>
          <cell r="E585">
            <v>26</v>
          </cell>
          <cell r="G585">
            <v>3</v>
          </cell>
          <cell r="U585">
            <v>262395</v>
          </cell>
          <cell r="V585">
            <v>131197</v>
          </cell>
          <cell r="W585">
            <v>131197</v>
          </cell>
          <cell r="X585">
            <v>0</v>
          </cell>
          <cell r="Y585">
            <v>0</v>
          </cell>
        </row>
        <row r="586">
          <cell r="C586">
            <v>11101</v>
          </cell>
          <cell r="E586">
            <v>26</v>
          </cell>
          <cell r="G586">
            <v>3</v>
          </cell>
          <cell r="U586">
            <v>2582264</v>
          </cell>
          <cell r="V586">
            <v>2582264</v>
          </cell>
          <cell r="W586">
            <v>2582264</v>
          </cell>
          <cell r="X586">
            <v>0</v>
          </cell>
          <cell r="Y586">
            <v>0</v>
          </cell>
        </row>
        <row r="587">
          <cell r="C587">
            <v>11101</v>
          </cell>
          <cell r="E587">
            <v>26</v>
          </cell>
          <cell r="G587">
            <v>3</v>
          </cell>
          <cell r="U587">
            <v>4161454</v>
          </cell>
          <cell r="V587">
            <v>2080727</v>
          </cell>
          <cell r="W587">
            <v>2080727</v>
          </cell>
          <cell r="X587">
            <v>0</v>
          </cell>
          <cell r="Y587">
            <v>0</v>
          </cell>
        </row>
        <row r="588">
          <cell r="C588">
            <v>11101</v>
          </cell>
          <cell r="E588">
            <v>26</v>
          </cell>
          <cell r="G588">
            <v>3</v>
          </cell>
          <cell r="U588">
            <v>1264782</v>
          </cell>
          <cell r="V588">
            <v>1264782</v>
          </cell>
          <cell r="W588">
            <v>1264782</v>
          </cell>
          <cell r="X588">
            <v>0</v>
          </cell>
          <cell r="Y588">
            <v>0</v>
          </cell>
        </row>
        <row r="589">
          <cell r="C589">
            <v>11101</v>
          </cell>
          <cell r="E589">
            <v>26</v>
          </cell>
          <cell r="G589">
            <v>3</v>
          </cell>
          <cell r="U589">
            <v>2096857</v>
          </cell>
          <cell r="V589">
            <v>1019131</v>
          </cell>
          <cell r="W589">
            <v>1019131</v>
          </cell>
          <cell r="X589">
            <v>0</v>
          </cell>
          <cell r="Y589">
            <v>0</v>
          </cell>
        </row>
        <row r="590">
          <cell r="C590">
            <v>11101</v>
          </cell>
          <cell r="E590">
            <v>26</v>
          </cell>
          <cell r="G590">
            <v>3</v>
          </cell>
          <cell r="U590">
            <v>1122047040</v>
          </cell>
          <cell r="V590">
            <v>877777035</v>
          </cell>
          <cell r="W590">
            <v>0</v>
          </cell>
          <cell r="X590">
            <v>0</v>
          </cell>
          <cell r="Y590">
            <v>0</v>
          </cell>
        </row>
        <row r="591">
          <cell r="C591">
            <v>11101</v>
          </cell>
          <cell r="E591">
            <v>26</v>
          </cell>
          <cell r="G591">
            <v>3</v>
          </cell>
          <cell r="U591">
            <v>2370000000</v>
          </cell>
          <cell r="V591">
            <v>1921757217</v>
          </cell>
          <cell r="W591">
            <v>1698068271</v>
          </cell>
          <cell r="X591">
            <v>764130722</v>
          </cell>
          <cell r="Y591">
            <v>764130722</v>
          </cell>
        </row>
        <row r="592">
          <cell r="C592">
            <v>11101</v>
          </cell>
          <cell r="E592">
            <v>26</v>
          </cell>
          <cell r="G592">
            <v>3</v>
          </cell>
          <cell r="U592">
            <v>6903255232</v>
          </cell>
          <cell r="V592">
            <v>6780606311</v>
          </cell>
          <cell r="W592">
            <v>4538773249</v>
          </cell>
          <cell r="X592">
            <v>0</v>
          </cell>
          <cell r="Y592">
            <v>0</v>
          </cell>
        </row>
        <row r="593">
          <cell r="C593">
            <v>11101</v>
          </cell>
          <cell r="E593">
            <v>26</v>
          </cell>
          <cell r="G593">
            <v>3</v>
          </cell>
          <cell r="U593">
            <v>2798952960</v>
          </cell>
          <cell r="V593">
            <v>2391361471</v>
          </cell>
          <cell r="W593">
            <v>2091361471</v>
          </cell>
          <cell r="X593">
            <v>56924205</v>
          </cell>
          <cell r="Y593">
            <v>56924205</v>
          </cell>
        </row>
        <row r="594">
          <cell r="C594">
            <v>11101</v>
          </cell>
          <cell r="E594">
            <v>26</v>
          </cell>
          <cell r="G594">
            <v>3</v>
          </cell>
          <cell r="U594">
            <v>880000000</v>
          </cell>
          <cell r="V594">
            <v>879996489</v>
          </cell>
          <cell r="W594">
            <v>850396692</v>
          </cell>
          <cell r="X594">
            <v>0</v>
          </cell>
          <cell r="Y594">
            <v>0</v>
          </cell>
        </row>
        <row r="595">
          <cell r="C595">
            <v>11101</v>
          </cell>
          <cell r="E595">
            <v>26</v>
          </cell>
          <cell r="G595">
            <v>1</v>
          </cell>
          <cell r="U595">
            <v>2104604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</row>
        <row r="596">
          <cell r="C596">
            <v>11101</v>
          </cell>
          <cell r="E596">
            <v>27</v>
          </cell>
          <cell r="G596">
            <v>3</v>
          </cell>
          <cell r="U596">
            <v>5000000</v>
          </cell>
          <cell r="V596">
            <v>5000000</v>
          </cell>
          <cell r="W596">
            <v>5000000</v>
          </cell>
          <cell r="X596">
            <v>0</v>
          </cell>
          <cell r="Y596">
            <v>0</v>
          </cell>
        </row>
        <row r="597">
          <cell r="C597">
            <v>11101</v>
          </cell>
          <cell r="E597">
            <v>27</v>
          </cell>
          <cell r="G597">
            <v>3</v>
          </cell>
          <cell r="U597">
            <v>70000000</v>
          </cell>
          <cell r="V597">
            <v>51500000</v>
          </cell>
          <cell r="W597">
            <v>49999000</v>
          </cell>
          <cell r="X597">
            <v>35999000</v>
          </cell>
          <cell r="Y597">
            <v>35999000</v>
          </cell>
        </row>
        <row r="598">
          <cell r="C598">
            <v>11101</v>
          </cell>
          <cell r="E598">
            <v>27</v>
          </cell>
          <cell r="G598">
            <v>3</v>
          </cell>
          <cell r="U598">
            <v>791864000</v>
          </cell>
          <cell r="V598">
            <v>667968000</v>
          </cell>
          <cell r="W598">
            <v>528354080</v>
          </cell>
          <cell r="X598">
            <v>162997706</v>
          </cell>
          <cell r="Y598">
            <v>162997706</v>
          </cell>
        </row>
        <row r="599">
          <cell r="C599">
            <v>11101</v>
          </cell>
          <cell r="E599">
            <v>27</v>
          </cell>
          <cell r="G599">
            <v>3</v>
          </cell>
          <cell r="U599">
            <v>110000000</v>
          </cell>
          <cell r="V599">
            <v>110000000</v>
          </cell>
          <cell r="W599">
            <v>110000000</v>
          </cell>
          <cell r="X599">
            <v>36666667</v>
          </cell>
          <cell r="Y599">
            <v>36666667</v>
          </cell>
        </row>
        <row r="600">
          <cell r="C600">
            <v>11101</v>
          </cell>
          <cell r="E600">
            <v>27</v>
          </cell>
          <cell r="G600">
            <v>3</v>
          </cell>
          <cell r="U600">
            <v>88676000</v>
          </cell>
          <cell r="V600">
            <v>88676000</v>
          </cell>
          <cell r="W600">
            <v>35453000</v>
          </cell>
          <cell r="X600">
            <v>14825800</v>
          </cell>
          <cell r="Y600">
            <v>14825800</v>
          </cell>
        </row>
        <row r="601">
          <cell r="C601">
            <v>11101</v>
          </cell>
          <cell r="E601">
            <v>27</v>
          </cell>
          <cell r="G601">
            <v>3</v>
          </cell>
          <cell r="U601">
            <v>264460000</v>
          </cell>
          <cell r="V601">
            <v>264460000</v>
          </cell>
          <cell r="W601">
            <v>232666666</v>
          </cell>
          <cell r="X601">
            <v>95299366</v>
          </cell>
          <cell r="Y601">
            <v>95299366</v>
          </cell>
        </row>
        <row r="602">
          <cell r="C602">
            <v>11101</v>
          </cell>
          <cell r="E602">
            <v>27</v>
          </cell>
          <cell r="G602">
            <v>3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</row>
        <row r="603">
          <cell r="C603">
            <v>11101</v>
          </cell>
          <cell r="E603">
            <v>27</v>
          </cell>
          <cell r="G603">
            <v>1</v>
          </cell>
          <cell r="U603">
            <v>2104604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</row>
        <row r="604">
          <cell r="C604">
            <v>11101</v>
          </cell>
          <cell r="E604">
            <v>28</v>
          </cell>
          <cell r="G604">
            <v>3</v>
          </cell>
          <cell r="U604">
            <v>25049616</v>
          </cell>
          <cell r="V604">
            <v>20914115</v>
          </cell>
          <cell r="W604">
            <v>20914115</v>
          </cell>
          <cell r="X604">
            <v>10704811</v>
          </cell>
          <cell r="Y604">
            <v>10704811</v>
          </cell>
        </row>
        <row r="605">
          <cell r="C605">
            <v>11101</v>
          </cell>
          <cell r="E605">
            <v>28</v>
          </cell>
          <cell r="G605">
            <v>3</v>
          </cell>
          <cell r="U605">
            <v>15500000</v>
          </cell>
          <cell r="V605">
            <v>10500000</v>
          </cell>
          <cell r="W605">
            <v>10500000</v>
          </cell>
          <cell r="X605">
            <v>6589900</v>
          </cell>
          <cell r="Y605">
            <v>6589900</v>
          </cell>
        </row>
        <row r="606">
          <cell r="C606">
            <v>11101</v>
          </cell>
          <cell r="E606">
            <v>28</v>
          </cell>
          <cell r="G606">
            <v>3</v>
          </cell>
          <cell r="U606">
            <v>52193763</v>
          </cell>
          <cell r="V606">
            <v>17089070</v>
          </cell>
          <cell r="W606">
            <v>17089070</v>
          </cell>
          <cell r="X606">
            <v>0</v>
          </cell>
          <cell r="Y606">
            <v>0</v>
          </cell>
        </row>
        <row r="607">
          <cell r="C607">
            <v>11101</v>
          </cell>
          <cell r="E607">
            <v>28</v>
          </cell>
          <cell r="G607">
            <v>3</v>
          </cell>
          <cell r="U607">
            <v>9235686</v>
          </cell>
          <cell r="V607">
            <v>7761941</v>
          </cell>
          <cell r="W607">
            <v>7761941</v>
          </cell>
          <cell r="X607">
            <v>3412900</v>
          </cell>
          <cell r="Y607">
            <v>3412900</v>
          </cell>
        </row>
        <row r="608">
          <cell r="C608">
            <v>11101</v>
          </cell>
          <cell r="E608">
            <v>28</v>
          </cell>
          <cell r="G608">
            <v>3</v>
          </cell>
          <cell r="U608">
            <v>921061</v>
          </cell>
          <cell r="V608">
            <v>855010</v>
          </cell>
          <cell r="W608">
            <v>855010</v>
          </cell>
          <cell r="X608">
            <v>455729</v>
          </cell>
          <cell r="Y608">
            <v>455729</v>
          </cell>
        </row>
        <row r="609">
          <cell r="C609">
            <v>11101</v>
          </cell>
          <cell r="E609">
            <v>28</v>
          </cell>
          <cell r="G609">
            <v>3</v>
          </cell>
          <cell r="U609">
            <v>6926764</v>
          </cell>
          <cell r="V609">
            <v>5821455</v>
          </cell>
          <cell r="W609">
            <v>5821455</v>
          </cell>
          <cell r="X609">
            <v>2562100</v>
          </cell>
          <cell r="Y609">
            <v>2562100</v>
          </cell>
        </row>
        <row r="610">
          <cell r="C610">
            <v>11101</v>
          </cell>
          <cell r="E610">
            <v>28</v>
          </cell>
          <cell r="G610">
            <v>3</v>
          </cell>
          <cell r="U610">
            <v>1064094</v>
          </cell>
          <cell r="V610">
            <v>970241</v>
          </cell>
          <cell r="W610">
            <v>970241</v>
          </cell>
          <cell r="X610">
            <v>427500</v>
          </cell>
          <cell r="Y610">
            <v>427500</v>
          </cell>
        </row>
        <row r="611">
          <cell r="C611">
            <v>11101</v>
          </cell>
          <cell r="E611">
            <v>28</v>
          </cell>
          <cell r="G611">
            <v>3</v>
          </cell>
          <cell r="U611">
            <v>1064094</v>
          </cell>
          <cell r="V611">
            <v>970241</v>
          </cell>
          <cell r="W611">
            <v>970241</v>
          </cell>
          <cell r="X611">
            <v>427500</v>
          </cell>
          <cell r="Y611">
            <v>427500</v>
          </cell>
        </row>
        <row r="612">
          <cell r="C612">
            <v>11101</v>
          </cell>
          <cell r="E612">
            <v>28</v>
          </cell>
          <cell r="G612">
            <v>3</v>
          </cell>
          <cell r="U612">
            <v>2808921</v>
          </cell>
          <cell r="V612">
            <v>1940484</v>
          </cell>
          <cell r="W612">
            <v>1940484</v>
          </cell>
          <cell r="X612">
            <v>854500</v>
          </cell>
          <cell r="Y612">
            <v>854500</v>
          </cell>
        </row>
        <row r="613">
          <cell r="C613">
            <v>11101</v>
          </cell>
          <cell r="E613">
            <v>28</v>
          </cell>
          <cell r="G613">
            <v>3</v>
          </cell>
          <cell r="U613">
            <v>289000000</v>
          </cell>
          <cell r="V613">
            <v>209483324</v>
          </cell>
          <cell r="W613">
            <v>183383324</v>
          </cell>
          <cell r="X613">
            <v>55131657</v>
          </cell>
          <cell r="Y613">
            <v>53381657</v>
          </cell>
        </row>
        <row r="614">
          <cell r="C614">
            <v>11101</v>
          </cell>
          <cell r="E614">
            <v>28</v>
          </cell>
          <cell r="G614">
            <v>3</v>
          </cell>
          <cell r="U614">
            <v>553812911</v>
          </cell>
          <cell r="V614">
            <v>157949309</v>
          </cell>
          <cell r="W614">
            <v>157949309</v>
          </cell>
          <cell r="X614">
            <v>90717154</v>
          </cell>
          <cell r="Y614">
            <v>90717154</v>
          </cell>
        </row>
        <row r="615">
          <cell r="C615">
            <v>11101</v>
          </cell>
          <cell r="E615">
            <v>28</v>
          </cell>
          <cell r="G615">
            <v>3</v>
          </cell>
          <cell r="U615">
            <v>7700000</v>
          </cell>
          <cell r="V615">
            <v>5336091</v>
          </cell>
          <cell r="W615">
            <v>5336091</v>
          </cell>
          <cell r="X615">
            <v>3003053</v>
          </cell>
          <cell r="Y615">
            <v>3003053</v>
          </cell>
        </row>
        <row r="616">
          <cell r="C616">
            <v>11101</v>
          </cell>
          <cell r="E616">
            <v>28</v>
          </cell>
          <cell r="G616">
            <v>3</v>
          </cell>
          <cell r="U616">
            <v>11700000</v>
          </cell>
          <cell r="V616">
            <v>8303403</v>
          </cell>
          <cell r="W616">
            <v>8303403</v>
          </cell>
          <cell r="X616">
            <v>4836559</v>
          </cell>
          <cell r="Y616">
            <v>4836559</v>
          </cell>
        </row>
        <row r="617">
          <cell r="C617">
            <v>11101</v>
          </cell>
          <cell r="E617">
            <v>28</v>
          </cell>
          <cell r="G617">
            <v>3</v>
          </cell>
          <cell r="U617">
            <v>11500000</v>
          </cell>
          <cell r="V617">
            <v>7276550</v>
          </cell>
          <cell r="W617">
            <v>7276550</v>
          </cell>
          <cell r="X617">
            <v>0</v>
          </cell>
          <cell r="Y617">
            <v>0</v>
          </cell>
        </row>
        <row r="618">
          <cell r="C618">
            <v>11101</v>
          </cell>
          <cell r="E618">
            <v>28</v>
          </cell>
          <cell r="G618">
            <v>3</v>
          </cell>
          <cell r="U618">
            <v>7700000</v>
          </cell>
          <cell r="V618">
            <v>5845974</v>
          </cell>
          <cell r="W618">
            <v>5845974</v>
          </cell>
          <cell r="X618">
            <v>0</v>
          </cell>
          <cell r="Y618">
            <v>0</v>
          </cell>
        </row>
        <row r="619">
          <cell r="C619">
            <v>11101</v>
          </cell>
          <cell r="E619">
            <v>28</v>
          </cell>
          <cell r="G619">
            <v>3</v>
          </cell>
          <cell r="U619">
            <v>18998458</v>
          </cell>
          <cell r="V619">
            <v>10489018</v>
          </cell>
          <cell r="W619">
            <v>10489018</v>
          </cell>
          <cell r="X619">
            <v>0</v>
          </cell>
          <cell r="Y619">
            <v>0</v>
          </cell>
        </row>
        <row r="620">
          <cell r="C620">
            <v>11101</v>
          </cell>
          <cell r="E620">
            <v>28</v>
          </cell>
          <cell r="G620">
            <v>3</v>
          </cell>
          <cell r="U620">
            <v>1842387</v>
          </cell>
          <cell r="V620">
            <v>877494</v>
          </cell>
          <cell r="W620">
            <v>745164</v>
          </cell>
          <cell r="X620">
            <v>0</v>
          </cell>
          <cell r="Y620">
            <v>0</v>
          </cell>
        </row>
        <row r="621">
          <cell r="C621">
            <v>11101</v>
          </cell>
          <cell r="E621">
            <v>28</v>
          </cell>
          <cell r="G621">
            <v>3</v>
          </cell>
          <cell r="U621">
            <v>31952387</v>
          </cell>
          <cell r="V621">
            <v>14616853</v>
          </cell>
          <cell r="W621">
            <v>14616853</v>
          </cell>
          <cell r="X621">
            <v>3390575</v>
          </cell>
          <cell r="Y621">
            <v>3390575</v>
          </cell>
        </row>
        <row r="622">
          <cell r="C622">
            <v>11101</v>
          </cell>
          <cell r="E622">
            <v>28</v>
          </cell>
          <cell r="G622">
            <v>3</v>
          </cell>
          <cell r="U622">
            <v>13622712</v>
          </cell>
          <cell r="V622">
            <v>7151603</v>
          </cell>
          <cell r="W622">
            <v>7151603</v>
          </cell>
          <cell r="X622">
            <v>0</v>
          </cell>
          <cell r="Y622">
            <v>0</v>
          </cell>
        </row>
        <row r="623">
          <cell r="C623">
            <v>11101</v>
          </cell>
          <cell r="E623">
            <v>28</v>
          </cell>
          <cell r="G623">
            <v>3</v>
          </cell>
          <cell r="U623">
            <v>7407146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</row>
        <row r="624">
          <cell r="C624">
            <v>11101</v>
          </cell>
          <cell r="E624">
            <v>28</v>
          </cell>
          <cell r="G624">
            <v>3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</row>
        <row r="625">
          <cell r="C625">
            <v>11101</v>
          </cell>
          <cell r="E625">
            <v>28</v>
          </cell>
          <cell r="G625">
            <v>3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</row>
        <row r="626">
          <cell r="C626">
            <v>11101</v>
          </cell>
          <cell r="E626">
            <v>28</v>
          </cell>
          <cell r="G626">
            <v>3</v>
          </cell>
          <cell r="U626">
            <v>300000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</row>
        <row r="627">
          <cell r="C627">
            <v>11101</v>
          </cell>
          <cell r="E627">
            <v>28</v>
          </cell>
          <cell r="G627">
            <v>3</v>
          </cell>
          <cell r="U627">
            <v>100000000</v>
          </cell>
          <cell r="V627">
            <v>100000000</v>
          </cell>
          <cell r="W627">
            <v>0</v>
          </cell>
          <cell r="X627">
            <v>0</v>
          </cell>
          <cell r="Y627">
            <v>0</v>
          </cell>
        </row>
        <row r="628">
          <cell r="C628">
            <v>11101</v>
          </cell>
          <cell r="E628">
            <v>28</v>
          </cell>
          <cell r="G628">
            <v>3</v>
          </cell>
          <cell r="U628">
            <v>50000000</v>
          </cell>
          <cell r="V628">
            <v>50000000</v>
          </cell>
          <cell r="W628">
            <v>47000000</v>
          </cell>
          <cell r="X628">
            <v>0</v>
          </cell>
          <cell r="Y628">
            <v>0</v>
          </cell>
        </row>
        <row r="629">
          <cell r="C629">
            <v>11101</v>
          </cell>
          <cell r="E629">
            <v>28</v>
          </cell>
          <cell r="G629">
            <v>3</v>
          </cell>
          <cell r="U629">
            <v>130000000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</row>
        <row r="630">
          <cell r="C630">
            <v>11101</v>
          </cell>
          <cell r="E630">
            <v>28</v>
          </cell>
          <cell r="G630">
            <v>3</v>
          </cell>
          <cell r="U630">
            <v>150000000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</row>
        <row r="631">
          <cell r="C631">
            <v>11101</v>
          </cell>
          <cell r="E631">
            <v>28</v>
          </cell>
          <cell r="G631">
            <v>3</v>
          </cell>
          <cell r="U631">
            <v>200000000</v>
          </cell>
          <cell r="V631">
            <v>63225890</v>
          </cell>
          <cell r="W631">
            <v>0</v>
          </cell>
          <cell r="X631">
            <v>0</v>
          </cell>
          <cell r="Y631">
            <v>0</v>
          </cell>
        </row>
        <row r="632">
          <cell r="C632">
            <v>11101</v>
          </cell>
          <cell r="E632">
            <v>28</v>
          </cell>
          <cell r="G632">
            <v>3</v>
          </cell>
          <cell r="U632">
            <v>39600000</v>
          </cell>
          <cell r="V632">
            <v>31680000</v>
          </cell>
          <cell r="W632">
            <v>31680000</v>
          </cell>
          <cell r="X632">
            <v>11193600</v>
          </cell>
          <cell r="Y632">
            <v>11193600</v>
          </cell>
        </row>
        <row r="633">
          <cell r="C633">
            <v>11101</v>
          </cell>
          <cell r="E633">
            <v>28</v>
          </cell>
          <cell r="G633">
            <v>3</v>
          </cell>
          <cell r="U633">
            <v>130000000</v>
          </cell>
          <cell r="V633">
            <v>3479802</v>
          </cell>
          <cell r="W633">
            <v>3479802</v>
          </cell>
          <cell r="X633">
            <v>3479802</v>
          </cell>
          <cell r="Y633">
            <v>3479802</v>
          </cell>
        </row>
        <row r="634">
          <cell r="C634">
            <v>11101</v>
          </cell>
          <cell r="E634">
            <v>28</v>
          </cell>
          <cell r="G634">
            <v>3</v>
          </cell>
          <cell r="U634">
            <v>980400000</v>
          </cell>
          <cell r="V634">
            <v>965807769</v>
          </cell>
          <cell r="W634">
            <v>0</v>
          </cell>
          <cell r="X634">
            <v>0</v>
          </cell>
          <cell r="Y634">
            <v>0</v>
          </cell>
        </row>
        <row r="635">
          <cell r="C635">
            <v>11101</v>
          </cell>
          <cell r="E635">
            <v>28</v>
          </cell>
          <cell r="G635">
            <v>3</v>
          </cell>
          <cell r="U635">
            <v>35000000</v>
          </cell>
          <cell r="V635">
            <v>24209723.43</v>
          </cell>
          <cell r="W635">
            <v>24209723.43</v>
          </cell>
          <cell r="X635">
            <v>0</v>
          </cell>
          <cell r="Y635">
            <v>0</v>
          </cell>
        </row>
        <row r="636">
          <cell r="C636">
            <v>11101</v>
          </cell>
          <cell r="E636">
            <v>28</v>
          </cell>
          <cell r="G636">
            <v>3</v>
          </cell>
          <cell r="U636">
            <v>165000000</v>
          </cell>
          <cell r="V636">
            <v>80746906.959999993</v>
          </cell>
          <cell r="W636">
            <v>80746906.959999993</v>
          </cell>
          <cell r="X636">
            <v>21741905.890000001</v>
          </cell>
          <cell r="Y636">
            <v>0</v>
          </cell>
        </row>
        <row r="637">
          <cell r="C637">
            <v>11101</v>
          </cell>
          <cell r="E637">
            <v>28</v>
          </cell>
          <cell r="G637">
            <v>3</v>
          </cell>
          <cell r="U637">
            <v>2130000000</v>
          </cell>
          <cell r="V637">
            <v>2048968806</v>
          </cell>
          <cell r="W637">
            <v>1914102667</v>
          </cell>
          <cell r="X637">
            <v>82534133</v>
          </cell>
          <cell r="Y637">
            <v>68409366</v>
          </cell>
        </row>
        <row r="638">
          <cell r="C638">
            <v>11101</v>
          </cell>
          <cell r="E638">
            <v>28</v>
          </cell>
          <cell r="G638">
            <v>3</v>
          </cell>
          <cell r="U638">
            <v>45382481</v>
          </cell>
          <cell r="V638">
            <v>36587934</v>
          </cell>
          <cell r="W638">
            <v>36587934</v>
          </cell>
          <cell r="X638">
            <v>36587934</v>
          </cell>
          <cell r="Y638">
            <v>36587934</v>
          </cell>
        </row>
        <row r="639">
          <cell r="C639">
            <v>11101</v>
          </cell>
          <cell r="E639">
            <v>28</v>
          </cell>
          <cell r="G639">
            <v>3</v>
          </cell>
          <cell r="U639">
            <v>1154617519</v>
          </cell>
          <cell r="V639">
            <v>1154617519</v>
          </cell>
          <cell r="W639">
            <v>1154617519</v>
          </cell>
          <cell r="X639">
            <v>179257213</v>
          </cell>
          <cell r="Y639">
            <v>179257213</v>
          </cell>
        </row>
        <row r="640">
          <cell r="C640">
            <v>11101</v>
          </cell>
          <cell r="E640">
            <v>29</v>
          </cell>
          <cell r="G640">
            <v>3</v>
          </cell>
          <cell r="U640">
            <v>350000000</v>
          </cell>
          <cell r="V640">
            <v>270441948</v>
          </cell>
          <cell r="W640">
            <v>99441948</v>
          </cell>
          <cell r="X640">
            <v>7200000</v>
          </cell>
          <cell r="Y640">
            <v>7200000</v>
          </cell>
        </row>
        <row r="641">
          <cell r="C641">
            <v>11101</v>
          </cell>
          <cell r="E641">
            <v>29</v>
          </cell>
          <cell r="G641">
            <v>3</v>
          </cell>
          <cell r="U641">
            <v>1031200000</v>
          </cell>
          <cell r="V641">
            <v>1021200000</v>
          </cell>
          <cell r="W641">
            <v>726000000</v>
          </cell>
          <cell r="X641">
            <v>4000000</v>
          </cell>
          <cell r="Y641">
            <v>4000000</v>
          </cell>
        </row>
        <row r="642">
          <cell r="C642">
            <v>11101</v>
          </cell>
          <cell r="E642">
            <v>29</v>
          </cell>
          <cell r="G642">
            <v>3</v>
          </cell>
          <cell r="U642">
            <v>828000000</v>
          </cell>
          <cell r="V642">
            <v>708521913</v>
          </cell>
          <cell r="W642">
            <v>492489521</v>
          </cell>
          <cell r="X642">
            <v>121245072</v>
          </cell>
          <cell r="Y642">
            <v>119445072</v>
          </cell>
        </row>
        <row r="643">
          <cell r="C643">
            <v>11101</v>
          </cell>
          <cell r="E643">
            <v>29</v>
          </cell>
          <cell r="G643">
            <v>3</v>
          </cell>
          <cell r="U643">
            <v>100000000</v>
          </cell>
          <cell r="V643">
            <v>80000000</v>
          </cell>
          <cell r="W643">
            <v>80000000</v>
          </cell>
          <cell r="X643">
            <v>0</v>
          </cell>
          <cell r="Y643">
            <v>0</v>
          </cell>
        </row>
        <row r="644">
          <cell r="C644">
            <v>11101</v>
          </cell>
          <cell r="E644">
            <v>29</v>
          </cell>
          <cell r="G644">
            <v>3</v>
          </cell>
          <cell r="U644">
            <v>190800000</v>
          </cell>
          <cell r="V644">
            <v>176266667</v>
          </cell>
          <cell r="W644">
            <v>176266667</v>
          </cell>
          <cell r="X644">
            <v>76843334</v>
          </cell>
          <cell r="Y644">
            <v>73343334</v>
          </cell>
        </row>
        <row r="645">
          <cell r="C645">
            <v>11101</v>
          </cell>
          <cell r="E645">
            <v>29</v>
          </cell>
          <cell r="G645">
            <v>3</v>
          </cell>
          <cell r="U645">
            <v>50000000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</row>
        <row r="646">
          <cell r="C646">
            <v>11101</v>
          </cell>
          <cell r="E646">
            <v>29</v>
          </cell>
          <cell r="G646">
            <v>3</v>
          </cell>
          <cell r="U646">
            <v>42688078</v>
          </cell>
          <cell r="V646">
            <v>34150462</v>
          </cell>
          <cell r="W646">
            <v>34150462</v>
          </cell>
          <cell r="X646">
            <v>3415046</v>
          </cell>
          <cell r="Y646">
            <v>3415046</v>
          </cell>
        </row>
        <row r="647">
          <cell r="C647">
            <v>11101</v>
          </cell>
          <cell r="E647">
            <v>29</v>
          </cell>
          <cell r="G647">
            <v>3</v>
          </cell>
          <cell r="U647">
            <v>120000000</v>
          </cell>
          <cell r="V647">
            <v>96000000</v>
          </cell>
          <cell r="W647">
            <v>96000000</v>
          </cell>
          <cell r="X647">
            <v>9600000</v>
          </cell>
          <cell r="Y647">
            <v>9600000</v>
          </cell>
        </row>
        <row r="648">
          <cell r="C648">
            <v>11101</v>
          </cell>
          <cell r="E648">
            <v>29</v>
          </cell>
          <cell r="G648">
            <v>3</v>
          </cell>
          <cell r="U648">
            <v>147741645</v>
          </cell>
          <cell r="V648">
            <v>118193316</v>
          </cell>
          <cell r="W648">
            <v>118193316</v>
          </cell>
          <cell r="X648">
            <v>11819332</v>
          </cell>
          <cell r="Y648">
            <v>11819332</v>
          </cell>
        </row>
        <row r="649">
          <cell r="C649">
            <v>11101</v>
          </cell>
          <cell r="E649">
            <v>29</v>
          </cell>
          <cell r="G649">
            <v>3</v>
          </cell>
          <cell r="U649">
            <v>10000000</v>
          </cell>
          <cell r="V649">
            <v>8000000</v>
          </cell>
          <cell r="W649">
            <v>8000000</v>
          </cell>
          <cell r="X649">
            <v>800000</v>
          </cell>
          <cell r="Y649">
            <v>800000</v>
          </cell>
        </row>
        <row r="650">
          <cell r="C650">
            <v>11101</v>
          </cell>
          <cell r="E650">
            <v>29</v>
          </cell>
          <cell r="G650">
            <v>3</v>
          </cell>
          <cell r="U650">
            <v>52400000</v>
          </cell>
          <cell r="V650">
            <v>41920000</v>
          </cell>
          <cell r="W650">
            <v>41920000</v>
          </cell>
          <cell r="X650">
            <v>8192000</v>
          </cell>
          <cell r="Y650">
            <v>8192000</v>
          </cell>
        </row>
        <row r="651">
          <cell r="C651">
            <v>11101</v>
          </cell>
          <cell r="E651">
            <v>29</v>
          </cell>
          <cell r="G651">
            <v>3</v>
          </cell>
          <cell r="U651">
            <v>121200000</v>
          </cell>
          <cell r="V651">
            <v>96960000</v>
          </cell>
          <cell r="W651">
            <v>96960000</v>
          </cell>
          <cell r="X651">
            <v>10539568</v>
          </cell>
          <cell r="Y651">
            <v>10539568</v>
          </cell>
        </row>
        <row r="652">
          <cell r="C652">
            <v>11101</v>
          </cell>
          <cell r="E652">
            <v>29</v>
          </cell>
          <cell r="G652">
            <v>3</v>
          </cell>
          <cell r="U652">
            <v>17476682</v>
          </cell>
          <cell r="V652">
            <v>13981346</v>
          </cell>
          <cell r="W652">
            <v>13981346</v>
          </cell>
          <cell r="X652">
            <v>1398134</v>
          </cell>
          <cell r="Y652">
            <v>1398134</v>
          </cell>
        </row>
        <row r="653">
          <cell r="C653">
            <v>11101</v>
          </cell>
          <cell r="E653">
            <v>29</v>
          </cell>
          <cell r="G653">
            <v>3</v>
          </cell>
          <cell r="U653">
            <v>352019363</v>
          </cell>
          <cell r="V653">
            <v>281615491</v>
          </cell>
          <cell r="W653">
            <v>281615491</v>
          </cell>
          <cell r="X653">
            <v>52147673</v>
          </cell>
          <cell r="Y653">
            <v>52147673</v>
          </cell>
        </row>
        <row r="654">
          <cell r="C654">
            <v>11101</v>
          </cell>
          <cell r="E654">
            <v>29</v>
          </cell>
          <cell r="G654">
            <v>3</v>
          </cell>
          <cell r="U654">
            <v>1333591287</v>
          </cell>
          <cell r="V654">
            <v>1216873030</v>
          </cell>
          <cell r="W654">
            <v>1216873030</v>
          </cell>
          <cell r="X654">
            <v>406687305</v>
          </cell>
          <cell r="Y654">
            <v>406687305</v>
          </cell>
        </row>
        <row r="655">
          <cell r="C655">
            <v>11101</v>
          </cell>
          <cell r="E655">
            <v>29</v>
          </cell>
          <cell r="G655">
            <v>3</v>
          </cell>
          <cell r="U655">
            <v>70000000</v>
          </cell>
          <cell r="V655">
            <v>56000000</v>
          </cell>
          <cell r="W655">
            <v>56000000</v>
          </cell>
          <cell r="X655">
            <v>25600000</v>
          </cell>
          <cell r="Y655">
            <v>25600000</v>
          </cell>
        </row>
        <row r="656">
          <cell r="C656">
            <v>11101</v>
          </cell>
          <cell r="E656">
            <v>29</v>
          </cell>
          <cell r="G656">
            <v>3</v>
          </cell>
          <cell r="U656">
            <v>32000000</v>
          </cell>
          <cell r="V656">
            <v>25600000</v>
          </cell>
          <cell r="W656">
            <v>25600000</v>
          </cell>
          <cell r="X656">
            <v>21333333</v>
          </cell>
          <cell r="Y656">
            <v>21333333</v>
          </cell>
        </row>
        <row r="657">
          <cell r="C657">
            <v>11101</v>
          </cell>
          <cell r="E657">
            <v>29</v>
          </cell>
          <cell r="G657">
            <v>3</v>
          </cell>
          <cell r="U657">
            <v>50000000</v>
          </cell>
          <cell r="V657">
            <v>40000000</v>
          </cell>
          <cell r="W657">
            <v>40000000</v>
          </cell>
          <cell r="X657">
            <v>4000000</v>
          </cell>
          <cell r="Y657">
            <v>4000000</v>
          </cell>
        </row>
        <row r="658">
          <cell r="C658">
            <v>11101</v>
          </cell>
          <cell r="E658">
            <v>29</v>
          </cell>
          <cell r="G658">
            <v>3</v>
          </cell>
          <cell r="U658">
            <v>37523318</v>
          </cell>
          <cell r="V658">
            <v>30018654</v>
          </cell>
          <cell r="W658">
            <v>30018654</v>
          </cell>
          <cell r="X658">
            <v>3001865</v>
          </cell>
          <cell r="Y658">
            <v>3001865</v>
          </cell>
        </row>
        <row r="659">
          <cell r="C659">
            <v>11101</v>
          </cell>
          <cell r="E659">
            <v>29</v>
          </cell>
          <cell r="G659">
            <v>3</v>
          </cell>
          <cell r="U659">
            <v>13103626</v>
          </cell>
          <cell r="V659">
            <v>10482901</v>
          </cell>
          <cell r="W659">
            <v>10482901</v>
          </cell>
          <cell r="X659">
            <v>8048290</v>
          </cell>
          <cell r="Y659">
            <v>8048290</v>
          </cell>
        </row>
        <row r="660">
          <cell r="C660">
            <v>11101</v>
          </cell>
          <cell r="E660">
            <v>29</v>
          </cell>
          <cell r="G660">
            <v>3</v>
          </cell>
          <cell r="U660">
            <v>7000000</v>
          </cell>
          <cell r="V660">
            <v>5600000</v>
          </cell>
          <cell r="W660">
            <v>5600000</v>
          </cell>
          <cell r="X660">
            <v>560000</v>
          </cell>
          <cell r="Y660">
            <v>560000</v>
          </cell>
        </row>
        <row r="661">
          <cell r="C661">
            <v>11101</v>
          </cell>
          <cell r="E661">
            <v>29</v>
          </cell>
          <cell r="G661">
            <v>3</v>
          </cell>
          <cell r="U661">
            <v>142400000</v>
          </cell>
          <cell r="V661">
            <v>113920000</v>
          </cell>
          <cell r="W661">
            <v>113920000</v>
          </cell>
          <cell r="X661">
            <v>11392000</v>
          </cell>
          <cell r="Y661">
            <v>11392000</v>
          </cell>
        </row>
        <row r="662">
          <cell r="C662">
            <v>11101</v>
          </cell>
          <cell r="E662">
            <v>29</v>
          </cell>
          <cell r="G662">
            <v>3</v>
          </cell>
          <cell r="U662">
            <v>33053334</v>
          </cell>
          <cell r="V662">
            <v>26442667</v>
          </cell>
          <cell r="W662">
            <v>26442667</v>
          </cell>
          <cell r="X662">
            <v>4207752</v>
          </cell>
          <cell r="Y662">
            <v>4207752</v>
          </cell>
        </row>
        <row r="663">
          <cell r="C663">
            <v>11101</v>
          </cell>
          <cell r="E663">
            <v>29</v>
          </cell>
          <cell r="G663">
            <v>3</v>
          </cell>
          <cell r="U663">
            <v>1648546667</v>
          </cell>
          <cell r="V663">
            <v>1318837334</v>
          </cell>
          <cell r="W663">
            <v>1318837334</v>
          </cell>
          <cell r="X663">
            <v>428903071</v>
          </cell>
          <cell r="Y663">
            <v>428903071</v>
          </cell>
        </row>
        <row r="664">
          <cell r="C664">
            <v>11101</v>
          </cell>
          <cell r="E664">
            <v>29</v>
          </cell>
          <cell r="G664">
            <v>3</v>
          </cell>
          <cell r="U664">
            <v>52000000</v>
          </cell>
          <cell r="V664">
            <v>41600000</v>
          </cell>
          <cell r="W664">
            <v>41600000</v>
          </cell>
          <cell r="X664">
            <v>17160000</v>
          </cell>
          <cell r="Y664">
            <v>17160000</v>
          </cell>
        </row>
        <row r="665">
          <cell r="C665">
            <v>11101</v>
          </cell>
          <cell r="E665">
            <v>29</v>
          </cell>
          <cell r="G665">
            <v>3</v>
          </cell>
          <cell r="U665">
            <v>17256000</v>
          </cell>
          <cell r="V665">
            <v>13804800</v>
          </cell>
          <cell r="W665">
            <v>13804800</v>
          </cell>
          <cell r="X665">
            <v>10380480</v>
          </cell>
          <cell r="Y665">
            <v>10380480</v>
          </cell>
        </row>
        <row r="666">
          <cell r="C666">
            <v>11101</v>
          </cell>
          <cell r="E666">
            <v>29</v>
          </cell>
          <cell r="G666">
            <v>3</v>
          </cell>
          <cell r="U666">
            <v>2081934</v>
          </cell>
          <cell r="V666">
            <v>1265666</v>
          </cell>
          <cell r="W666">
            <v>1265666</v>
          </cell>
          <cell r="X666">
            <v>805600</v>
          </cell>
          <cell r="Y666">
            <v>805600</v>
          </cell>
        </row>
        <row r="667">
          <cell r="C667">
            <v>11101</v>
          </cell>
          <cell r="E667">
            <v>29</v>
          </cell>
          <cell r="G667">
            <v>3</v>
          </cell>
          <cell r="U667">
            <v>1474703</v>
          </cell>
          <cell r="V667">
            <v>896513</v>
          </cell>
          <cell r="W667">
            <v>896513</v>
          </cell>
          <cell r="X667">
            <v>570700</v>
          </cell>
          <cell r="Y667">
            <v>570700</v>
          </cell>
        </row>
        <row r="668">
          <cell r="C668">
            <v>11101</v>
          </cell>
          <cell r="E668">
            <v>29</v>
          </cell>
          <cell r="G668">
            <v>3</v>
          </cell>
          <cell r="U668">
            <v>1735419</v>
          </cell>
          <cell r="V668">
            <v>1037998</v>
          </cell>
          <cell r="W668">
            <v>1037998</v>
          </cell>
          <cell r="X668">
            <v>0</v>
          </cell>
          <cell r="Y668">
            <v>0</v>
          </cell>
        </row>
        <row r="669">
          <cell r="C669">
            <v>11101</v>
          </cell>
          <cell r="E669">
            <v>29</v>
          </cell>
          <cell r="G669">
            <v>3</v>
          </cell>
          <cell r="U669">
            <v>777621</v>
          </cell>
          <cell r="V669">
            <v>473670</v>
          </cell>
          <cell r="W669">
            <v>473670</v>
          </cell>
          <cell r="X669">
            <v>292300</v>
          </cell>
          <cell r="Y669">
            <v>292300</v>
          </cell>
        </row>
        <row r="670">
          <cell r="C670">
            <v>11101</v>
          </cell>
          <cell r="E670">
            <v>29</v>
          </cell>
          <cell r="G670">
            <v>3</v>
          </cell>
          <cell r="U670">
            <v>90564</v>
          </cell>
          <cell r="V670">
            <v>51720</v>
          </cell>
          <cell r="W670">
            <v>51720</v>
          </cell>
          <cell r="X670">
            <v>35200</v>
          </cell>
          <cell r="Y670">
            <v>35200</v>
          </cell>
        </row>
        <row r="671">
          <cell r="C671">
            <v>11101</v>
          </cell>
          <cell r="E671">
            <v>29</v>
          </cell>
          <cell r="G671">
            <v>3</v>
          </cell>
          <cell r="U671">
            <v>583216</v>
          </cell>
          <cell r="V671">
            <v>355253</v>
          </cell>
          <cell r="W671">
            <v>355253</v>
          </cell>
          <cell r="X671">
            <v>219300</v>
          </cell>
          <cell r="Y671">
            <v>219300</v>
          </cell>
        </row>
        <row r="672">
          <cell r="C672">
            <v>11101</v>
          </cell>
          <cell r="E672">
            <v>29</v>
          </cell>
          <cell r="G672">
            <v>3</v>
          </cell>
          <cell r="U672">
            <v>194405</v>
          </cell>
          <cell r="V672">
            <v>59209</v>
          </cell>
          <cell r="W672">
            <v>59209</v>
          </cell>
          <cell r="X672">
            <v>36800</v>
          </cell>
          <cell r="Y672">
            <v>36800</v>
          </cell>
        </row>
        <row r="673">
          <cell r="C673">
            <v>11101</v>
          </cell>
          <cell r="E673">
            <v>29</v>
          </cell>
          <cell r="G673">
            <v>3</v>
          </cell>
          <cell r="U673">
            <v>194405</v>
          </cell>
          <cell r="V673">
            <v>59209</v>
          </cell>
          <cell r="W673">
            <v>59209</v>
          </cell>
          <cell r="X673">
            <v>36800</v>
          </cell>
          <cell r="Y673">
            <v>36800</v>
          </cell>
        </row>
        <row r="674">
          <cell r="C674">
            <v>11101</v>
          </cell>
          <cell r="E674">
            <v>29</v>
          </cell>
          <cell r="G674">
            <v>3</v>
          </cell>
          <cell r="U674">
            <v>235508</v>
          </cell>
          <cell r="V674">
            <v>118418</v>
          </cell>
          <cell r="W674">
            <v>118418</v>
          </cell>
          <cell r="X674">
            <v>73400</v>
          </cell>
          <cell r="Y674">
            <v>73400</v>
          </cell>
        </row>
        <row r="675">
          <cell r="C675">
            <v>11101</v>
          </cell>
          <cell r="E675">
            <v>29</v>
          </cell>
          <cell r="G675">
            <v>3</v>
          </cell>
          <cell r="U675">
            <v>23604492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</row>
        <row r="676">
          <cell r="C676">
            <v>11101</v>
          </cell>
          <cell r="E676">
            <v>29</v>
          </cell>
          <cell r="G676">
            <v>3</v>
          </cell>
          <cell r="U676">
            <v>3113989646</v>
          </cell>
          <cell r="V676">
            <v>2380629342</v>
          </cell>
          <cell r="W676">
            <v>2354473806</v>
          </cell>
          <cell r="X676">
            <v>663824235</v>
          </cell>
          <cell r="Y676">
            <v>663824235</v>
          </cell>
        </row>
        <row r="677">
          <cell r="C677">
            <v>11101</v>
          </cell>
          <cell r="E677">
            <v>29</v>
          </cell>
          <cell r="G677">
            <v>3</v>
          </cell>
          <cell r="U677">
            <v>182811120</v>
          </cell>
          <cell r="V677">
            <v>140811120</v>
          </cell>
          <cell r="W677">
            <v>0</v>
          </cell>
          <cell r="X677">
            <v>0</v>
          </cell>
          <cell r="Y677">
            <v>0</v>
          </cell>
        </row>
        <row r="678">
          <cell r="C678">
            <v>11101</v>
          </cell>
          <cell r="E678">
            <v>29</v>
          </cell>
          <cell r="G678">
            <v>3</v>
          </cell>
          <cell r="U678">
            <v>100000000</v>
          </cell>
          <cell r="V678">
            <v>70000000</v>
          </cell>
          <cell r="W678">
            <v>0</v>
          </cell>
          <cell r="X678">
            <v>0</v>
          </cell>
          <cell r="Y678">
            <v>0</v>
          </cell>
        </row>
        <row r="679">
          <cell r="C679">
            <v>11101</v>
          </cell>
          <cell r="E679">
            <v>29</v>
          </cell>
          <cell r="G679">
            <v>3</v>
          </cell>
          <cell r="U679">
            <v>1082110</v>
          </cell>
          <cell r="V679">
            <v>638724</v>
          </cell>
          <cell r="W679">
            <v>638724</v>
          </cell>
          <cell r="X679">
            <v>503882</v>
          </cell>
          <cell r="Y679">
            <v>503882</v>
          </cell>
        </row>
        <row r="680">
          <cell r="C680">
            <v>11101</v>
          </cell>
          <cell r="E680">
            <v>29</v>
          </cell>
          <cell r="G680">
            <v>3</v>
          </cell>
          <cell r="U680">
            <v>1106207</v>
          </cell>
          <cell r="V680">
            <v>639140</v>
          </cell>
          <cell r="W680">
            <v>639140</v>
          </cell>
          <cell r="X680">
            <v>0</v>
          </cell>
          <cell r="Y680">
            <v>0</v>
          </cell>
        </row>
        <row r="681">
          <cell r="C681">
            <v>11101</v>
          </cell>
          <cell r="E681">
            <v>29</v>
          </cell>
          <cell r="G681">
            <v>3</v>
          </cell>
          <cell r="U681">
            <v>88497</v>
          </cell>
          <cell r="V681">
            <v>52843</v>
          </cell>
          <cell r="W681">
            <v>52843</v>
          </cell>
          <cell r="X681">
            <v>0</v>
          </cell>
          <cell r="Y681">
            <v>0</v>
          </cell>
        </row>
        <row r="682">
          <cell r="C682">
            <v>11101</v>
          </cell>
          <cell r="E682">
            <v>29</v>
          </cell>
          <cell r="G682">
            <v>3</v>
          </cell>
          <cell r="U682">
            <v>1265842</v>
          </cell>
          <cell r="V682">
            <v>889712</v>
          </cell>
          <cell r="W682">
            <v>889712</v>
          </cell>
          <cell r="X682">
            <v>0</v>
          </cell>
          <cell r="Y682">
            <v>0</v>
          </cell>
        </row>
        <row r="683">
          <cell r="C683">
            <v>11101</v>
          </cell>
          <cell r="E683">
            <v>29</v>
          </cell>
          <cell r="G683">
            <v>3</v>
          </cell>
          <cell r="U683">
            <v>1106207</v>
          </cell>
          <cell r="V683">
            <v>435777</v>
          </cell>
          <cell r="W683">
            <v>435777</v>
          </cell>
          <cell r="X683">
            <v>0</v>
          </cell>
          <cell r="Y683">
            <v>0</v>
          </cell>
        </row>
        <row r="684">
          <cell r="C684">
            <v>11101</v>
          </cell>
          <cell r="E684">
            <v>29</v>
          </cell>
          <cell r="G684">
            <v>3</v>
          </cell>
          <cell r="U684">
            <v>15479514</v>
          </cell>
          <cell r="V684">
            <v>9511752</v>
          </cell>
          <cell r="W684">
            <v>9511752</v>
          </cell>
          <cell r="X684">
            <v>7503725</v>
          </cell>
          <cell r="Y684">
            <v>7503725</v>
          </cell>
        </row>
        <row r="685">
          <cell r="C685">
            <v>11101</v>
          </cell>
          <cell r="E685">
            <v>29</v>
          </cell>
          <cell r="G685">
            <v>3</v>
          </cell>
          <cell r="U685">
            <v>701700</v>
          </cell>
          <cell r="V685">
            <v>410469</v>
          </cell>
          <cell r="W685">
            <v>410469</v>
          </cell>
          <cell r="X685">
            <v>312864</v>
          </cell>
          <cell r="Y685">
            <v>312864</v>
          </cell>
        </row>
        <row r="686">
          <cell r="C686">
            <v>11101</v>
          </cell>
          <cell r="E686">
            <v>29</v>
          </cell>
          <cell r="G686">
            <v>3</v>
          </cell>
          <cell r="U686">
            <v>733161</v>
          </cell>
          <cell r="V686">
            <v>448296</v>
          </cell>
          <cell r="W686">
            <v>448296</v>
          </cell>
          <cell r="X686">
            <v>310064</v>
          </cell>
          <cell r="Y686">
            <v>310064</v>
          </cell>
        </row>
        <row r="687">
          <cell r="C687">
            <v>11101</v>
          </cell>
          <cell r="E687">
            <v>29</v>
          </cell>
          <cell r="G687">
            <v>3</v>
          </cell>
          <cell r="U687">
            <v>663730</v>
          </cell>
          <cell r="V687">
            <v>396323</v>
          </cell>
          <cell r="W687">
            <v>396323</v>
          </cell>
          <cell r="X687">
            <v>0</v>
          </cell>
          <cell r="Y687">
            <v>0</v>
          </cell>
        </row>
        <row r="688">
          <cell r="C688">
            <v>11101</v>
          </cell>
          <cell r="E688">
            <v>29</v>
          </cell>
          <cell r="G688">
            <v>3</v>
          </cell>
          <cell r="U688">
            <v>80000000</v>
          </cell>
          <cell r="V688">
            <v>80000000</v>
          </cell>
          <cell r="W688">
            <v>80000000</v>
          </cell>
          <cell r="X688">
            <v>0</v>
          </cell>
          <cell r="Y688">
            <v>0</v>
          </cell>
        </row>
        <row r="689">
          <cell r="C689">
            <v>11101</v>
          </cell>
          <cell r="E689">
            <v>29</v>
          </cell>
          <cell r="G689">
            <v>3</v>
          </cell>
          <cell r="U689">
            <v>8227736</v>
          </cell>
          <cell r="V689">
            <v>3796997</v>
          </cell>
          <cell r="W689">
            <v>3796997</v>
          </cell>
          <cell r="X689">
            <v>2203220</v>
          </cell>
          <cell r="Y689">
            <v>2203220</v>
          </cell>
        </row>
        <row r="690">
          <cell r="C690">
            <v>11101</v>
          </cell>
          <cell r="E690">
            <v>29</v>
          </cell>
          <cell r="G690">
            <v>3</v>
          </cell>
          <cell r="U690">
            <v>5898813</v>
          </cell>
          <cell r="V690">
            <v>2689540</v>
          </cell>
          <cell r="W690">
            <v>2689540</v>
          </cell>
          <cell r="X690">
            <v>1560820</v>
          </cell>
          <cell r="Y690">
            <v>1560820</v>
          </cell>
        </row>
        <row r="691">
          <cell r="C691">
            <v>11101</v>
          </cell>
          <cell r="E691">
            <v>29</v>
          </cell>
          <cell r="G691">
            <v>3</v>
          </cell>
          <cell r="U691">
            <v>7741677</v>
          </cell>
          <cell r="V691">
            <v>3113993</v>
          </cell>
          <cell r="W691">
            <v>3113993</v>
          </cell>
          <cell r="X691">
            <v>0</v>
          </cell>
          <cell r="Y691">
            <v>0</v>
          </cell>
        </row>
        <row r="692">
          <cell r="C692">
            <v>11101</v>
          </cell>
          <cell r="E692">
            <v>29</v>
          </cell>
          <cell r="G692">
            <v>3</v>
          </cell>
          <cell r="U692">
            <v>3110482</v>
          </cell>
          <cell r="V692">
            <v>1421011</v>
          </cell>
          <cell r="W692">
            <v>1421011</v>
          </cell>
          <cell r="X692">
            <v>787800</v>
          </cell>
          <cell r="Y692">
            <v>787800</v>
          </cell>
        </row>
        <row r="693">
          <cell r="C693">
            <v>11101</v>
          </cell>
          <cell r="E693">
            <v>29</v>
          </cell>
          <cell r="G693">
            <v>3</v>
          </cell>
          <cell r="U693">
            <v>362257</v>
          </cell>
          <cell r="V693">
            <v>155160</v>
          </cell>
          <cell r="W693">
            <v>155160</v>
          </cell>
          <cell r="X693">
            <v>94800</v>
          </cell>
          <cell r="Y693">
            <v>94800</v>
          </cell>
        </row>
        <row r="694">
          <cell r="C694">
            <v>11101</v>
          </cell>
          <cell r="E694">
            <v>29</v>
          </cell>
          <cell r="G694">
            <v>3</v>
          </cell>
          <cell r="U694">
            <v>2332862</v>
          </cell>
          <cell r="V694">
            <v>1065758</v>
          </cell>
          <cell r="W694">
            <v>1065758</v>
          </cell>
          <cell r="X694">
            <v>591000</v>
          </cell>
          <cell r="Y694">
            <v>591000</v>
          </cell>
        </row>
        <row r="695">
          <cell r="C695">
            <v>11101</v>
          </cell>
          <cell r="E695">
            <v>29</v>
          </cell>
          <cell r="G695">
            <v>3</v>
          </cell>
          <cell r="U695">
            <v>777621</v>
          </cell>
          <cell r="V695">
            <v>177626</v>
          </cell>
          <cell r="W695">
            <v>177626</v>
          </cell>
          <cell r="X695">
            <v>99100</v>
          </cell>
          <cell r="Y695">
            <v>99100</v>
          </cell>
        </row>
        <row r="696">
          <cell r="C696">
            <v>11101</v>
          </cell>
          <cell r="E696">
            <v>29</v>
          </cell>
          <cell r="G696">
            <v>3</v>
          </cell>
          <cell r="U696">
            <v>777621</v>
          </cell>
          <cell r="V696">
            <v>177626</v>
          </cell>
          <cell r="W696">
            <v>177626</v>
          </cell>
          <cell r="X696">
            <v>99100</v>
          </cell>
          <cell r="Y696">
            <v>99100</v>
          </cell>
        </row>
        <row r="697">
          <cell r="C697">
            <v>11101</v>
          </cell>
          <cell r="E697">
            <v>29</v>
          </cell>
          <cell r="G697">
            <v>3</v>
          </cell>
          <cell r="U697">
            <v>706533</v>
          </cell>
          <cell r="V697">
            <v>355253</v>
          </cell>
          <cell r="W697">
            <v>355253</v>
          </cell>
          <cell r="X697">
            <v>197600</v>
          </cell>
          <cell r="Y697">
            <v>197600</v>
          </cell>
        </row>
        <row r="698">
          <cell r="C698">
            <v>11101</v>
          </cell>
          <cell r="E698">
            <v>29</v>
          </cell>
          <cell r="G698">
            <v>3</v>
          </cell>
          <cell r="U698">
            <v>145000000</v>
          </cell>
          <cell r="V698">
            <v>103400000</v>
          </cell>
          <cell r="W698">
            <v>103400000</v>
          </cell>
          <cell r="X698">
            <v>0</v>
          </cell>
          <cell r="Y698">
            <v>0</v>
          </cell>
        </row>
        <row r="699">
          <cell r="C699">
            <v>11101</v>
          </cell>
          <cell r="E699">
            <v>29</v>
          </cell>
          <cell r="G699">
            <v>3</v>
          </cell>
          <cell r="U699">
            <v>181856532</v>
          </cell>
          <cell r="V699">
            <v>169274428</v>
          </cell>
          <cell r="W699">
            <v>73920000</v>
          </cell>
          <cell r="X699">
            <v>17473333</v>
          </cell>
          <cell r="Y699">
            <v>17473333</v>
          </cell>
        </row>
        <row r="700">
          <cell r="C700">
            <v>11101</v>
          </cell>
          <cell r="E700">
            <v>29</v>
          </cell>
          <cell r="G700">
            <v>3</v>
          </cell>
          <cell r="U700">
            <v>500000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</row>
        <row r="701">
          <cell r="C701">
            <v>11101</v>
          </cell>
          <cell r="E701">
            <v>29</v>
          </cell>
          <cell r="G701">
            <v>3</v>
          </cell>
          <cell r="U701">
            <v>254500000</v>
          </cell>
          <cell r="V701">
            <v>203600000</v>
          </cell>
          <cell r="W701">
            <v>203600000</v>
          </cell>
          <cell r="X701">
            <v>41693902</v>
          </cell>
          <cell r="Y701">
            <v>41693902</v>
          </cell>
        </row>
        <row r="702">
          <cell r="C702">
            <v>11101</v>
          </cell>
          <cell r="E702">
            <v>29</v>
          </cell>
          <cell r="G702">
            <v>3</v>
          </cell>
          <cell r="U702">
            <v>3528440</v>
          </cell>
          <cell r="V702">
            <v>1916170</v>
          </cell>
          <cell r="W702">
            <v>1916170</v>
          </cell>
          <cell r="X702">
            <v>1373257</v>
          </cell>
          <cell r="Y702">
            <v>1373257</v>
          </cell>
        </row>
        <row r="703">
          <cell r="C703">
            <v>11101</v>
          </cell>
          <cell r="E703">
            <v>29</v>
          </cell>
          <cell r="G703">
            <v>3</v>
          </cell>
          <cell r="U703">
            <v>2932642</v>
          </cell>
          <cell r="V703">
            <v>1344888</v>
          </cell>
          <cell r="W703">
            <v>1344888</v>
          </cell>
          <cell r="X703">
            <v>852066</v>
          </cell>
          <cell r="Y703">
            <v>852066</v>
          </cell>
        </row>
        <row r="704">
          <cell r="C704">
            <v>11101</v>
          </cell>
          <cell r="E704">
            <v>29</v>
          </cell>
          <cell r="G704">
            <v>3</v>
          </cell>
          <cell r="U704">
            <v>3124827</v>
          </cell>
          <cell r="V704">
            <v>1917420</v>
          </cell>
          <cell r="W704">
            <v>1917420</v>
          </cell>
          <cell r="X704">
            <v>0</v>
          </cell>
          <cell r="Y704">
            <v>0</v>
          </cell>
        </row>
        <row r="705">
          <cell r="C705">
            <v>11101</v>
          </cell>
          <cell r="E705">
            <v>29</v>
          </cell>
          <cell r="G705">
            <v>3</v>
          </cell>
          <cell r="U705">
            <v>353989</v>
          </cell>
          <cell r="V705">
            <v>158529</v>
          </cell>
          <cell r="W705">
            <v>158529</v>
          </cell>
          <cell r="X705">
            <v>0</v>
          </cell>
          <cell r="Y705">
            <v>0</v>
          </cell>
        </row>
        <row r="706">
          <cell r="C706">
            <v>11101</v>
          </cell>
          <cell r="E706">
            <v>29</v>
          </cell>
          <cell r="G706">
            <v>3</v>
          </cell>
          <cell r="U706">
            <v>6463367</v>
          </cell>
          <cell r="V706">
            <v>2669136</v>
          </cell>
          <cell r="W706">
            <v>2669136</v>
          </cell>
          <cell r="X706">
            <v>0</v>
          </cell>
          <cell r="Y706">
            <v>0</v>
          </cell>
        </row>
        <row r="707">
          <cell r="C707">
            <v>11101</v>
          </cell>
          <cell r="E707">
            <v>29</v>
          </cell>
          <cell r="G707">
            <v>3</v>
          </cell>
          <cell r="U707">
            <v>3024827</v>
          </cell>
          <cell r="V707">
            <v>1307332</v>
          </cell>
          <cell r="W707">
            <v>1307332</v>
          </cell>
          <cell r="X707">
            <v>0</v>
          </cell>
          <cell r="Y707">
            <v>0</v>
          </cell>
        </row>
        <row r="708">
          <cell r="C708">
            <v>11101</v>
          </cell>
          <cell r="E708">
            <v>29</v>
          </cell>
          <cell r="G708">
            <v>3</v>
          </cell>
          <cell r="U708">
            <v>220000000</v>
          </cell>
          <cell r="V708">
            <v>170000000</v>
          </cell>
          <cell r="W708">
            <v>71298600</v>
          </cell>
          <cell r="X708">
            <v>71298600</v>
          </cell>
          <cell r="Y708">
            <v>71298600</v>
          </cell>
        </row>
        <row r="709">
          <cell r="C709">
            <v>11101</v>
          </cell>
          <cell r="E709">
            <v>29</v>
          </cell>
          <cell r="G709">
            <v>3</v>
          </cell>
          <cell r="U709">
            <v>63718054</v>
          </cell>
          <cell r="V709">
            <v>28535256</v>
          </cell>
          <cell r="W709">
            <v>28535256</v>
          </cell>
          <cell r="X709">
            <v>20732104</v>
          </cell>
          <cell r="Y709">
            <v>20732104</v>
          </cell>
        </row>
        <row r="710">
          <cell r="C710">
            <v>11101</v>
          </cell>
          <cell r="E710">
            <v>29</v>
          </cell>
          <cell r="G710">
            <v>3</v>
          </cell>
          <cell r="U710">
            <v>2406800</v>
          </cell>
          <cell r="V710">
            <v>1231406</v>
          </cell>
          <cell r="W710">
            <v>1231406</v>
          </cell>
          <cell r="X710">
            <v>852664</v>
          </cell>
          <cell r="Y710">
            <v>852664</v>
          </cell>
        </row>
        <row r="711">
          <cell r="C711">
            <v>11101</v>
          </cell>
          <cell r="E711">
            <v>29</v>
          </cell>
          <cell r="G711">
            <v>3</v>
          </cell>
          <cell r="U711">
            <v>2654919</v>
          </cell>
          <cell r="V711">
            <v>1188969</v>
          </cell>
          <cell r="W711">
            <v>1188969</v>
          </cell>
          <cell r="X711">
            <v>0</v>
          </cell>
          <cell r="Y711">
            <v>0</v>
          </cell>
        </row>
        <row r="712">
          <cell r="C712">
            <v>11101</v>
          </cell>
          <cell r="E712">
            <v>29</v>
          </cell>
          <cell r="G712">
            <v>3</v>
          </cell>
          <cell r="U712">
            <v>4524379</v>
          </cell>
          <cell r="V712">
            <v>2294178</v>
          </cell>
          <cell r="W712">
            <v>2294178</v>
          </cell>
          <cell r="X712">
            <v>1493460</v>
          </cell>
          <cell r="Y712">
            <v>1493460</v>
          </cell>
        </row>
        <row r="713">
          <cell r="C713">
            <v>11101</v>
          </cell>
          <cell r="E713">
            <v>29</v>
          </cell>
          <cell r="G713">
            <v>3</v>
          </cell>
          <cell r="U713">
            <v>5412070</v>
          </cell>
          <cell r="V713">
            <v>4388719</v>
          </cell>
          <cell r="W713">
            <v>4388719</v>
          </cell>
          <cell r="X713">
            <v>1796020</v>
          </cell>
          <cell r="Y713">
            <v>1796020</v>
          </cell>
        </row>
        <row r="714">
          <cell r="C714">
            <v>11101</v>
          </cell>
          <cell r="E714">
            <v>29</v>
          </cell>
          <cell r="G714">
            <v>3</v>
          </cell>
          <cell r="U714">
            <v>3204769</v>
          </cell>
          <cell r="V714">
            <v>1625043</v>
          </cell>
          <cell r="W714">
            <v>1625043</v>
          </cell>
          <cell r="X714">
            <v>1057860</v>
          </cell>
          <cell r="Y714">
            <v>1057860</v>
          </cell>
        </row>
        <row r="715">
          <cell r="C715">
            <v>11101</v>
          </cell>
          <cell r="E715">
            <v>29</v>
          </cell>
          <cell r="G715">
            <v>3</v>
          </cell>
          <cell r="U715">
            <v>209550216</v>
          </cell>
          <cell r="V715">
            <v>195108676</v>
          </cell>
          <cell r="W715">
            <v>195108676</v>
          </cell>
          <cell r="X715">
            <v>93202420</v>
          </cell>
          <cell r="Y715">
            <v>93202420</v>
          </cell>
        </row>
        <row r="716">
          <cell r="C716">
            <v>11101</v>
          </cell>
          <cell r="E716">
            <v>29</v>
          </cell>
          <cell r="G716">
            <v>3</v>
          </cell>
          <cell r="U716">
            <v>3960375</v>
          </cell>
          <cell r="V716">
            <v>1798883</v>
          </cell>
          <cell r="W716">
            <v>1798883</v>
          </cell>
          <cell r="X716">
            <v>0</v>
          </cell>
          <cell r="Y716">
            <v>0</v>
          </cell>
        </row>
        <row r="717">
          <cell r="C717">
            <v>11101</v>
          </cell>
          <cell r="E717">
            <v>29</v>
          </cell>
          <cell r="G717">
            <v>3</v>
          </cell>
          <cell r="U717">
            <v>4760571</v>
          </cell>
          <cell r="V717">
            <v>3678947</v>
          </cell>
          <cell r="W717">
            <v>3678947</v>
          </cell>
          <cell r="X717">
            <v>603068</v>
          </cell>
          <cell r="Y717">
            <v>603068</v>
          </cell>
        </row>
        <row r="718">
          <cell r="C718">
            <v>11101</v>
          </cell>
          <cell r="E718">
            <v>29</v>
          </cell>
          <cell r="G718">
            <v>3</v>
          </cell>
          <cell r="U718">
            <v>3516544</v>
          </cell>
          <cell r="V718">
            <v>2484363</v>
          </cell>
          <cell r="W718">
            <v>2484363</v>
          </cell>
          <cell r="X718">
            <v>1169800</v>
          </cell>
          <cell r="Y718">
            <v>1169800</v>
          </cell>
        </row>
        <row r="719">
          <cell r="C719">
            <v>11101</v>
          </cell>
          <cell r="E719">
            <v>29</v>
          </cell>
          <cell r="G719">
            <v>3</v>
          </cell>
          <cell r="U719">
            <v>196810</v>
          </cell>
          <cell r="V719">
            <v>94014</v>
          </cell>
          <cell r="W719">
            <v>94014</v>
          </cell>
          <cell r="X719">
            <v>65300</v>
          </cell>
          <cell r="Y719">
            <v>65300</v>
          </cell>
        </row>
        <row r="720">
          <cell r="C720">
            <v>11101</v>
          </cell>
          <cell r="E720">
            <v>29</v>
          </cell>
          <cell r="G720">
            <v>3</v>
          </cell>
          <cell r="U720">
            <v>518025</v>
          </cell>
          <cell r="V720">
            <v>233628</v>
          </cell>
          <cell r="W720">
            <v>233628</v>
          </cell>
          <cell r="X720">
            <v>78000</v>
          </cell>
          <cell r="Y720">
            <v>78000</v>
          </cell>
        </row>
        <row r="721">
          <cell r="C721">
            <v>11101</v>
          </cell>
          <cell r="E721">
            <v>29</v>
          </cell>
          <cell r="G721">
            <v>3</v>
          </cell>
          <cell r="U721">
            <v>2637409</v>
          </cell>
          <cell r="V721">
            <v>1863273</v>
          </cell>
          <cell r="W721">
            <v>1863273</v>
          </cell>
          <cell r="X721">
            <v>878200</v>
          </cell>
          <cell r="Y721">
            <v>878200</v>
          </cell>
        </row>
        <row r="722">
          <cell r="C722">
            <v>11101</v>
          </cell>
          <cell r="E722">
            <v>29</v>
          </cell>
          <cell r="G722">
            <v>3</v>
          </cell>
          <cell r="U722">
            <v>879136</v>
          </cell>
          <cell r="V722">
            <v>310544</v>
          </cell>
          <cell r="W722">
            <v>310544</v>
          </cell>
          <cell r="X722">
            <v>146500</v>
          </cell>
          <cell r="Y722">
            <v>146500</v>
          </cell>
        </row>
        <row r="723">
          <cell r="C723">
            <v>11101</v>
          </cell>
          <cell r="E723">
            <v>29</v>
          </cell>
          <cell r="G723">
            <v>3</v>
          </cell>
          <cell r="U723">
            <v>879136</v>
          </cell>
          <cell r="V723">
            <v>310544</v>
          </cell>
          <cell r="W723">
            <v>310544</v>
          </cell>
          <cell r="X723">
            <v>146500</v>
          </cell>
          <cell r="Y723">
            <v>146500</v>
          </cell>
        </row>
        <row r="724">
          <cell r="C724">
            <v>11101</v>
          </cell>
          <cell r="E724">
            <v>29</v>
          </cell>
          <cell r="G724">
            <v>3</v>
          </cell>
          <cell r="U724">
            <v>985000</v>
          </cell>
          <cell r="V724">
            <v>621089</v>
          </cell>
          <cell r="W724">
            <v>621089</v>
          </cell>
          <cell r="X724">
            <v>293000</v>
          </cell>
          <cell r="Y724">
            <v>293000</v>
          </cell>
        </row>
        <row r="725">
          <cell r="C725">
            <v>11101</v>
          </cell>
          <cell r="E725">
            <v>29</v>
          </cell>
          <cell r="G725">
            <v>3</v>
          </cell>
          <cell r="U725">
            <v>1128516662</v>
          </cell>
          <cell r="V725">
            <v>1086917323</v>
          </cell>
          <cell r="W725">
            <v>1074917323</v>
          </cell>
          <cell r="X725">
            <v>142797095</v>
          </cell>
          <cell r="Y725">
            <v>140197095</v>
          </cell>
        </row>
        <row r="726">
          <cell r="C726">
            <v>11101</v>
          </cell>
          <cell r="E726">
            <v>29</v>
          </cell>
          <cell r="G726">
            <v>3</v>
          </cell>
          <cell r="U726">
            <v>1134000000</v>
          </cell>
          <cell r="V726">
            <v>593260962</v>
          </cell>
          <cell r="W726">
            <v>519296190</v>
          </cell>
          <cell r="X726">
            <v>6791330</v>
          </cell>
          <cell r="Y726">
            <v>6791330</v>
          </cell>
        </row>
        <row r="727">
          <cell r="C727">
            <v>11101</v>
          </cell>
          <cell r="E727">
            <v>29</v>
          </cell>
          <cell r="G727">
            <v>3</v>
          </cell>
          <cell r="U727">
            <v>297324928</v>
          </cell>
          <cell r="V727">
            <v>100000000</v>
          </cell>
          <cell r="W727">
            <v>100000000</v>
          </cell>
          <cell r="X727">
            <v>18000000</v>
          </cell>
          <cell r="Y727">
            <v>18000000</v>
          </cell>
        </row>
        <row r="728">
          <cell r="C728">
            <v>11101</v>
          </cell>
          <cell r="E728">
            <v>29</v>
          </cell>
          <cell r="G728">
            <v>3</v>
          </cell>
          <cell r="U728">
            <v>38310948</v>
          </cell>
          <cell r="V728">
            <v>33043192</v>
          </cell>
          <cell r="W728">
            <v>33043192</v>
          </cell>
          <cell r="X728">
            <v>15849915</v>
          </cell>
          <cell r="Y728">
            <v>15849915</v>
          </cell>
        </row>
        <row r="729">
          <cell r="C729">
            <v>11101</v>
          </cell>
          <cell r="E729">
            <v>29</v>
          </cell>
          <cell r="G729">
            <v>3</v>
          </cell>
          <cell r="U729">
            <v>2305100</v>
          </cell>
          <cell r="V729">
            <v>1778695</v>
          </cell>
          <cell r="W729">
            <v>1778695</v>
          </cell>
          <cell r="X729">
            <v>815209</v>
          </cell>
          <cell r="Y729">
            <v>815209</v>
          </cell>
        </row>
        <row r="730">
          <cell r="C730">
            <v>11101</v>
          </cell>
          <cell r="E730">
            <v>29</v>
          </cell>
          <cell r="G730">
            <v>3</v>
          </cell>
          <cell r="U730">
            <v>1465386</v>
          </cell>
          <cell r="V730">
            <v>739803</v>
          </cell>
          <cell r="W730">
            <v>739803</v>
          </cell>
          <cell r="X730">
            <v>518521</v>
          </cell>
          <cell r="Y730">
            <v>518521</v>
          </cell>
        </row>
        <row r="731">
          <cell r="C731">
            <v>11101</v>
          </cell>
          <cell r="E731">
            <v>29</v>
          </cell>
          <cell r="G731">
            <v>3</v>
          </cell>
          <cell r="U731">
            <v>1596290</v>
          </cell>
          <cell r="V731">
            <v>1249709</v>
          </cell>
          <cell r="W731">
            <v>1249709</v>
          </cell>
          <cell r="X731">
            <v>236527</v>
          </cell>
          <cell r="Y731">
            <v>236527</v>
          </cell>
        </row>
        <row r="732">
          <cell r="C732">
            <v>11101</v>
          </cell>
          <cell r="E732">
            <v>29</v>
          </cell>
          <cell r="G732">
            <v>3</v>
          </cell>
          <cell r="U732">
            <v>1908126</v>
          </cell>
          <cell r="V732">
            <v>1107650</v>
          </cell>
          <cell r="W732">
            <v>1107650</v>
          </cell>
          <cell r="X732">
            <v>0</v>
          </cell>
          <cell r="Y732">
            <v>0</v>
          </cell>
        </row>
        <row r="733">
          <cell r="C733">
            <v>11101</v>
          </cell>
          <cell r="E733">
            <v>29</v>
          </cell>
          <cell r="G733">
            <v>3</v>
          </cell>
          <cell r="U733">
            <v>3360009</v>
          </cell>
          <cell r="V733">
            <v>2279776</v>
          </cell>
          <cell r="W733">
            <v>2279776</v>
          </cell>
          <cell r="X733">
            <v>346392</v>
          </cell>
          <cell r="Y733">
            <v>346392</v>
          </cell>
        </row>
        <row r="734">
          <cell r="C734">
            <v>11101</v>
          </cell>
          <cell r="E734">
            <v>29</v>
          </cell>
          <cell r="G734">
            <v>3</v>
          </cell>
          <cell r="U734">
            <v>195385</v>
          </cell>
          <cell r="V734">
            <v>97222</v>
          </cell>
          <cell r="W734">
            <v>97222</v>
          </cell>
          <cell r="X734">
            <v>0</v>
          </cell>
          <cell r="Y734">
            <v>0</v>
          </cell>
        </row>
        <row r="735">
          <cell r="C735">
            <v>11101</v>
          </cell>
          <cell r="E735">
            <v>29</v>
          </cell>
          <cell r="G735">
            <v>3</v>
          </cell>
          <cell r="U735">
            <v>212839</v>
          </cell>
          <cell r="V735">
            <v>183573</v>
          </cell>
          <cell r="W735">
            <v>183573</v>
          </cell>
          <cell r="X735">
            <v>31537</v>
          </cell>
          <cell r="Y735">
            <v>31537</v>
          </cell>
        </row>
        <row r="736">
          <cell r="C736">
            <v>11101</v>
          </cell>
          <cell r="E736">
            <v>29</v>
          </cell>
          <cell r="G736">
            <v>3</v>
          </cell>
          <cell r="U736">
            <v>3264046</v>
          </cell>
          <cell r="V736">
            <v>1541900</v>
          </cell>
          <cell r="W736">
            <v>1541900</v>
          </cell>
          <cell r="X736">
            <v>0</v>
          </cell>
          <cell r="Y736">
            <v>0</v>
          </cell>
        </row>
        <row r="737">
          <cell r="C737">
            <v>11101</v>
          </cell>
          <cell r="E737">
            <v>29</v>
          </cell>
          <cell r="G737">
            <v>3</v>
          </cell>
          <cell r="U737">
            <v>3974503</v>
          </cell>
          <cell r="V737">
            <v>3166707</v>
          </cell>
          <cell r="W737">
            <v>3166707</v>
          </cell>
          <cell r="X737">
            <v>559915</v>
          </cell>
          <cell r="Y737">
            <v>559915</v>
          </cell>
        </row>
        <row r="738">
          <cell r="C738">
            <v>11101</v>
          </cell>
          <cell r="E738">
            <v>29</v>
          </cell>
          <cell r="G738">
            <v>3</v>
          </cell>
          <cell r="U738">
            <v>1508126</v>
          </cell>
          <cell r="V738">
            <v>755216</v>
          </cell>
          <cell r="W738">
            <v>755216</v>
          </cell>
          <cell r="X738">
            <v>0</v>
          </cell>
          <cell r="Y738">
            <v>0</v>
          </cell>
        </row>
        <row r="739">
          <cell r="C739">
            <v>11101</v>
          </cell>
          <cell r="E739">
            <v>29</v>
          </cell>
          <cell r="G739">
            <v>3</v>
          </cell>
          <cell r="U739">
            <v>1860009</v>
          </cell>
          <cell r="V739">
            <v>1554392</v>
          </cell>
          <cell r="W739">
            <v>1554392</v>
          </cell>
          <cell r="X739">
            <v>236527</v>
          </cell>
          <cell r="Y739">
            <v>236527</v>
          </cell>
        </row>
        <row r="740">
          <cell r="C740">
            <v>11101</v>
          </cell>
          <cell r="E740">
            <v>29</v>
          </cell>
          <cell r="G740">
            <v>3</v>
          </cell>
          <cell r="U740">
            <v>34769264</v>
          </cell>
          <cell r="V740">
            <v>17500086</v>
          </cell>
          <cell r="W740">
            <v>17500086</v>
          </cell>
          <cell r="X740">
            <v>13902851</v>
          </cell>
          <cell r="Y740">
            <v>13902851</v>
          </cell>
        </row>
        <row r="741">
          <cell r="C741">
            <v>11101</v>
          </cell>
          <cell r="E741">
            <v>29</v>
          </cell>
          <cell r="G741">
            <v>3</v>
          </cell>
          <cell r="U741">
            <v>3646330</v>
          </cell>
          <cell r="V741">
            <v>2767800</v>
          </cell>
          <cell r="W741">
            <v>2767800</v>
          </cell>
          <cell r="X741">
            <v>1312934</v>
          </cell>
          <cell r="Y741">
            <v>1312934</v>
          </cell>
        </row>
        <row r="742">
          <cell r="C742">
            <v>11101</v>
          </cell>
          <cell r="E742">
            <v>29</v>
          </cell>
          <cell r="G742">
            <v>3</v>
          </cell>
          <cell r="U742">
            <v>2104582</v>
          </cell>
          <cell r="V742">
            <v>1590211</v>
          </cell>
          <cell r="W742">
            <v>1590211</v>
          </cell>
          <cell r="X742">
            <v>709693</v>
          </cell>
          <cell r="Y742">
            <v>709693</v>
          </cell>
        </row>
        <row r="743">
          <cell r="C743">
            <v>11101</v>
          </cell>
          <cell r="E743">
            <v>29</v>
          </cell>
          <cell r="G743">
            <v>3</v>
          </cell>
          <cell r="U743">
            <v>1025770</v>
          </cell>
          <cell r="V743">
            <v>510419</v>
          </cell>
          <cell r="W743">
            <v>510419</v>
          </cell>
          <cell r="X743">
            <v>0</v>
          </cell>
          <cell r="Y743">
            <v>0</v>
          </cell>
        </row>
        <row r="744">
          <cell r="C744">
            <v>11101</v>
          </cell>
          <cell r="E744">
            <v>29</v>
          </cell>
          <cell r="G744">
            <v>3</v>
          </cell>
          <cell r="U744">
            <v>262295318</v>
          </cell>
          <cell r="V744">
            <v>262295318</v>
          </cell>
          <cell r="W744">
            <v>262295318</v>
          </cell>
          <cell r="X744">
            <v>200189291</v>
          </cell>
          <cell r="Y744">
            <v>200189291</v>
          </cell>
        </row>
        <row r="745">
          <cell r="C745">
            <v>11101</v>
          </cell>
          <cell r="E745">
            <v>29</v>
          </cell>
          <cell r="G745">
            <v>3</v>
          </cell>
          <cell r="U745">
            <v>262295318</v>
          </cell>
          <cell r="V745">
            <v>29000000</v>
          </cell>
          <cell r="W745">
            <v>27981143</v>
          </cell>
          <cell r="X745">
            <v>10400000</v>
          </cell>
          <cell r="Y745">
            <v>10400000</v>
          </cell>
        </row>
        <row r="746">
          <cell r="C746">
            <v>11101</v>
          </cell>
          <cell r="E746">
            <v>29</v>
          </cell>
          <cell r="G746">
            <v>3</v>
          </cell>
          <cell r="U746">
            <v>432538520</v>
          </cell>
          <cell r="V746">
            <v>432538520</v>
          </cell>
          <cell r="W746">
            <v>432538520</v>
          </cell>
          <cell r="X746">
            <v>105584265</v>
          </cell>
          <cell r="Y746">
            <v>105584265</v>
          </cell>
        </row>
        <row r="747">
          <cell r="C747">
            <v>11101</v>
          </cell>
          <cell r="E747">
            <v>29</v>
          </cell>
          <cell r="G747">
            <v>1</v>
          </cell>
          <cell r="U747">
            <v>2104604</v>
          </cell>
          <cell r="V747">
            <v>2104604</v>
          </cell>
          <cell r="W747">
            <v>2104604</v>
          </cell>
          <cell r="X747">
            <v>207250</v>
          </cell>
          <cell r="Y747">
            <v>207250</v>
          </cell>
        </row>
        <row r="748">
          <cell r="C748">
            <v>11101</v>
          </cell>
          <cell r="E748">
            <v>30</v>
          </cell>
          <cell r="G748">
            <v>3</v>
          </cell>
          <cell r="U748">
            <v>3226667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</row>
        <row r="749">
          <cell r="C749">
            <v>11101</v>
          </cell>
          <cell r="E749">
            <v>30</v>
          </cell>
          <cell r="G749">
            <v>3</v>
          </cell>
          <cell r="U749">
            <v>305000000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</row>
        <row r="750">
          <cell r="C750">
            <v>11101</v>
          </cell>
          <cell r="E750">
            <v>30</v>
          </cell>
          <cell r="G750">
            <v>3</v>
          </cell>
          <cell r="U750">
            <v>5000000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</row>
        <row r="751">
          <cell r="C751">
            <v>11101</v>
          </cell>
          <cell r="E751">
            <v>30</v>
          </cell>
          <cell r="G751">
            <v>3</v>
          </cell>
          <cell r="U751">
            <v>7000000</v>
          </cell>
          <cell r="V751">
            <v>7000000</v>
          </cell>
          <cell r="W751">
            <v>7000000</v>
          </cell>
          <cell r="X751">
            <v>0</v>
          </cell>
          <cell r="Y751">
            <v>0</v>
          </cell>
        </row>
        <row r="752">
          <cell r="C752">
            <v>11101</v>
          </cell>
          <cell r="E752">
            <v>30</v>
          </cell>
          <cell r="G752">
            <v>3</v>
          </cell>
          <cell r="U752">
            <v>5500000</v>
          </cell>
          <cell r="V752">
            <v>5500000</v>
          </cell>
          <cell r="W752">
            <v>0</v>
          </cell>
          <cell r="X752">
            <v>0</v>
          </cell>
          <cell r="Y752">
            <v>0</v>
          </cell>
        </row>
        <row r="753">
          <cell r="C753">
            <v>11101</v>
          </cell>
          <cell r="E753">
            <v>30</v>
          </cell>
          <cell r="G753">
            <v>3</v>
          </cell>
          <cell r="U753">
            <v>5000000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</row>
        <row r="754">
          <cell r="C754">
            <v>11101</v>
          </cell>
          <cell r="E754">
            <v>30</v>
          </cell>
          <cell r="G754">
            <v>3</v>
          </cell>
          <cell r="U754">
            <v>5000000</v>
          </cell>
          <cell r="V754">
            <v>5000000</v>
          </cell>
          <cell r="W754">
            <v>0</v>
          </cell>
          <cell r="X754">
            <v>0</v>
          </cell>
          <cell r="Y754">
            <v>0</v>
          </cell>
        </row>
        <row r="755">
          <cell r="C755">
            <v>11101</v>
          </cell>
          <cell r="E755">
            <v>30</v>
          </cell>
          <cell r="G755">
            <v>3</v>
          </cell>
          <cell r="U755">
            <v>10000000</v>
          </cell>
          <cell r="V755">
            <v>5000000</v>
          </cell>
          <cell r="W755">
            <v>5000000</v>
          </cell>
          <cell r="X755">
            <v>5000000</v>
          </cell>
          <cell r="Y755">
            <v>5000000</v>
          </cell>
        </row>
        <row r="756">
          <cell r="C756">
            <v>11101</v>
          </cell>
          <cell r="E756">
            <v>30</v>
          </cell>
          <cell r="G756">
            <v>3</v>
          </cell>
          <cell r="U756">
            <v>64710000</v>
          </cell>
          <cell r="V756">
            <v>64710000</v>
          </cell>
          <cell r="W756">
            <v>64710000</v>
          </cell>
          <cell r="X756">
            <v>0</v>
          </cell>
          <cell r="Y756">
            <v>0</v>
          </cell>
        </row>
        <row r="757">
          <cell r="C757">
            <v>11101</v>
          </cell>
          <cell r="E757">
            <v>30</v>
          </cell>
          <cell r="G757">
            <v>3</v>
          </cell>
          <cell r="U757">
            <v>41590200</v>
          </cell>
          <cell r="V757">
            <v>36000000</v>
          </cell>
          <cell r="W757">
            <v>36000000</v>
          </cell>
          <cell r="X757">
            <v>4366666</v>
          </cell>
          <cell r="Y757">
            <v>0</v>
          </cell>
        </row>
        <row r="758">
          <cell r="C758">
            <v>11101</v>
          </cell>
          <cell r="E758">
            <v>30</v>
          </cell>
          <cell r="G758">
            <v>3</v>
          </cell>
          <cell r="U758">
            <v>30402000</v>
          </cell>
          <cell r="V758">
            <v>30360000</v>
          </cell>
          <cell r="W758">
            <v>360000</v>
          </cell>
          <cell r="X758">
            <v>0</v>
          </cell>
          <cell r="Y758">
            <v>0</v>
          </cell>
        </row>
        <row r="759">
          <cell r="C759">
            <v>11101</v>
          </cell>
          <cell r="E759">
            <v>30</v>
          </cell>
          <cell r="G759">
            <v>3</v>
          </cell>
          <cell r="U759">
            <v>22500000</v>
          </cell>
          <cell r="V759">
            <v>20000000</v>
          </cell>
          <cell r="W759">
            <v>20000000</v>
          </cell>
          <cell r="X759">
            <v>0</v>
          </cell>
          <cell r="Y759">
            <v>0</v>
          </cell>
        </row>
        <row r="760">
          <cell r="C760">
            <v>11101</v>
          </cell>
          <cell r="E760">
            <v>30</v>
          </cell>
          <cell r="G760">
            <v>3</v>
          </cell>
          <cell r="U760">
            <v>5000000</v>
          </cell>
          <cell r="V760">
            <v>5000000</v>
          </cell>
          <cell r="W760">
            <v>0</v>
          </cell>
          <cell r="X760">
            <v>0</v>
          </cell>
          <cell r="Y760">
            <v>0</v>
          </cell>
        </row>
        <row r="761">
          <cell r="C761">
            <v>11101</v>
          </cell>
          <cell r="E761">
            <v>33</v>
          </cell>
          <cell r="G761">
            <v>3</v>
          </cell>
          <cell r="U761">
            <v>39306708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</row>
        <row r="762">
          <cell r="C762">
            <v>11101</v>
          </cell>
          <cell r="E762">
            <v>33</v>
          </cell>
          <cell r="G762">
            <v>3</v>
          </cell>
          <cell r="U762">
            <v>1894470673</v>
          </cell>
          <cell r="V762">
            <v>1892646280</v>
          </cell>
          <cell r="W762">
            <v>1892646280</v>
          </cell>
          <cell r="X762">
            <v>545492026</v>
          </cell>
          <cell r="Y762">
            <v>545492026</v>
          </cell>
        </row>
        <row r="763">
          <cell r="C763">
            <v>11101</v>
          </cell>
          <cell r="E763">
            <v>33</v>
          </cell>
          <cell r="G763">
            <v>3</v>
          </cell>
          <cell r="U763">
            <v>305000000</v>
          </cell>
          <cell r="V763">
            <v>100000000</v>
          </cell>
          <cell r="W763">
            <v>100000000</v>
          </cell>
          <cell r="X763">
            <v>54681690</v>
          </cell>
          <cell r="Y763">
            <v>54681690</v>
          </cell>
        </row>
        <row r="764">
          <cell r="C764">
            <v>11101</v>
          </cell>
          <cell r="E764">
            <v>33</v>
          </cell>
          <cell r="G764">
            <v>3</v>
          </cell>
          <cell r="U764">
            <v>13896336</v>
          </cell>
          <cell r="V764">
            <v>8099520</v>
          </cell>
          <cell r="W764">
            <v>8099520</v>
          </cell>
          <cell r="X764">
            <v>4929660</v>
          </cell>
          <cell r="Y764">
            <v>4929660</v>
          </cell>
        </row>
        <row r="765">
          <cell r="C765">
            <v>11101</v>
          </cell>
          <cell r="E765">
            <v>33</v>
          </cell>
          <cell r="G765">
            <v>3</v>
          </cell>
          <cell r="U765">
            <v>9843237</v>
          </cell>
          <cell r="V765">
            <v>5737159</v>
          </cell>
          <cell r="W765">
            <v>5737159</v>
          </cell>
          <cell r="X765">
            <v>3492060</v>
          </cell>
          <cell r="Y765">
            <v>3492060</v>
          </cell>
        </row>
        <row r="766">
          <cell r="C766">
            <v>11101</v>
          </cell>
          <cell r="E766">
            <v>33</v>
          </cell>
          <cell r="G766">
            <v>3</v>
          </cell>
          <cell r="U766">
            <v>11719791</v>
          </cell>
          <cell r="V766">
            <v>6542052</v>
          </cell>
          <cell r="W766">
            <v>6542052</v>
          </cell>
          <cell r="X766">
            <v>5396651</v>
          </cell>
          <cell r="Y766">
            <v>5396651</v>
          </cell>
        </row>
        <row r="767">
          <cell r="C767">
            <v>11101</v>
          </cell>
          <cell r="E767">
            <v>33</v>
          </cell>
          <cell r="G767">
            <v>3</v>
          </cell>
          <cell r="U767">
            <v>4908402</v>
          </cell>
          <cell r="V767">
            <v>2936240</v>
          </cell>
          <cell r="W767">
            <v>2936240</v>
          </cell>
          <cell r="X767">
            <v>1720700</v>
          </cell>
          <cell r="Y767">
            <v>1720700</v>
          </cell>
        </row>
        <row r="768">
          <cell r="C768">
            <v>11101</v>
          </cell>
          <cell r="E768">
            <v>33</v>
          </cell>
          <cell r="G768">
            <v>3</v>
          </cell>
          <cell r="U768">
            <v>568995</v>
          </cell>
          <cell r="V768">
            <v>331445</v>
          </cell>
          <cell r="W768">
            <v>331445</v>
          </cell>
          <cell r="X768">
            <v>215600</v>
          </cell>
          <cell r="Y768">
            <v>215600</v>
          </cell>
        </row>
        <row r="769">
          <cell r="C769">
            <v>11101</v>
          </cell>
          <cell r="E769">
            <v>33</v>
          </cell>
          <cell r="G769">
            <v>3</v>
          </cell>
          <cell r="U769">
            <v>3681303</v>
          </cell>
          <cell r="V769">
            <v>2202179</v>
          </cell>
          <cell r="W769">
            <v>2202179</v>
          </cell>
          <cell r="X769">
            <v>1291400</v>
          </cell>
          <cell r="Y769">
            <v>1291400</v>
          </cell>
        </row>
        <row r="770">
          <cell r="C770">
            <v>11101</v>
          </cell>
          <cell r="E770">
            <v>33</v>
          </cell>
          <cell r="G770">
            <v>3</v>
          </cell>
          <cell r="U770">
            <v>613551</v>
          </cell>
          <cell r="V770">
            <v>367029</v>
          </cell>
          <cell r="W770">
            <v>367029</v>
          </cell>
          <cell r="X770">
            <v>215500</v>
          </cell>
          <cell r="Y770">
            <v>215500</v>
          </cell>
        </row>
        <row r="771">
          <cell r="C771">
            <v>11101</v>
          </cell>
          <cell r="E771">
            <v>33</v>
          </cell>
          <cell r="G771">
            <v>3</v>
          </cell>
          <cell r="U771">
            <v>613551</v>
          </cell>
          <cell r="V771">
            <v>367029</v>
          </cell>
          <cell r="W771">
            <v>367029</v>
          </cell>
          <cell r="X771">
            <v>215500</v>
          </cell>
          <cell r="Y771">
            <v>215500</v>
          </cell>
        </row>
        <row r="772">
          <cell r="C772">
            <v>11101</v>
          </cell>
          <cell r="E772">
            <v>33</v>
          </cell>
          <cell r="G772">
            <v>3</v>
          </cell>
          <cell r="U772">
            <v>1227102</v>
          </cell>
          <cell r="V772">
            <v>734059</v>
          </cell>
          <cell r="W772">
            <v>734059</v>
          </cell>
          <cell r="X772">
            <v>430800</v>
          </cell>
          <cell r="Y772">
            <v>430800</v>
          </cell>
        </row>
        <row r="773">
          <cell r="C773">
            <v>11101</v>
          </cell>
          <cell r="E773">
            <v>33</v>
          </cell>
          <cell r="G773">
            <v>3</v>
          </cell>
          <cell r="U773">
            <v>563467200</v>
          </cell>
          <cell r="V773">
            <v>536672000</v>
          </cell>
          <cell r="W773">
            <v>536672000</v>
          </cell>
          <cell r="X773">
            <v>253616500</v>
          </cell>
          <cell r="Y773">
            <v>242852500</v>
          </cell>
        </row>
        <row r="774">
          <cell r="C774">
            <v>11101</v>
          </cell>
          <cell r="E774">
            <v>33</v>
          </cell>
          <cell r="G774">
            <v>3</v>
          </cell>
          <cell r="U774">
            <v>85930215</v>
          </cell>
          <cell r="V774">
            <v>61585508</v>
          </cell>
          <cell r="W774">
            <v>61585508</v>
          </cell>
          <cell r="X774">
            <v>40536378</v>
          </cell>
          <cell r="Y774">
            <v>40536378</v>
          </cell>
        </row>
        <row r="775">
          <cell r="C775">
            <v>11101</v>
          </cell>
          <cell r="E775">
            <v>33</v>
          </cell>
          <cell r="G775">
            <v>3</v>
          </cell>
          <cell r="U775">
            <v>786731</v>
          </cell>
          <cell r="V775">
            <v>684114</v>
          </cell>
          <cell r="W775">
            <v>684114</v>
          </cell>
          <cell r="X775">
            <v>326341</v>
          </cell>
          <cell r="Y775">
            <v>326341</v>
          </cell>
        </row>
        <row r="776">
          <cell r="C776">
            <v>11101</v>
          </cell>
          <cell r="E776">
            <v>33</v>
          </cell>
          <cell r="G776">
            <v>3</v>
          </cell>
          <cell r="U776">
            <v>1224219</v>
          </cell>
          <cell r="V776">
            <v>1064538</v>
          </cell>
          <cell r="W776">
            <v>1064538</v>
          </cell>
          <cell r="X776">
            <v>458587</v>
          </cell>
          <cell r="Y776">
            <v>458587</v>
          </cell>
        </row>
        <row r="777">
          <cell r="C777">
            <v>11101</v>
          </cell>
          <cell r="E777">
            <v>33</v>
          </cell>
          <cell r="G777">
            <v>3</v>
          </cell>
          <cell r="U777">
            <v>3089145</v>
          </cell>
          <cell r="V777">
            <v>1909809</v>
          </cell>
          <cell r="W777">
            <v>1909809</v>
          </cell>
          <cell r="X777">
            <v>0</v>
          </cell>
          <cell r="Y777">
            <v>0</v>
          </cell>
        </row>
        <row r="778">
          <cell r="C778">
            <v>11101</v>
          </cell>
          <cell r="E778">
            <v>33</v>
          </cell>
          <cell r="G778">
            <v>3</v>
          </cell>
          <cell r="U778">
            <v>6800055</v>
          </cell>
          <cell r="V778">
            <v>4000686</v>
          </cell>
          <cell r="W778">
            <v>4000686</v>
          </cell>
          <cell r="X778">
            <v>0</v>
          </cell>
          <cell r="Y778">
            <v>0</v>
          </cell>
        </row>
        <row r="779">
          <cell r="C779">
            <v>11101</v>
          </cell>
          <cell r="E779">
            <v>33</v>
          </cell>
          <cell r="G779">
            <v>3</v>
          </cell>
          <cell r="U779">
            <v>588408</v>
          </cell>
          <cell r="V779">
            <v>342141</v>
          </cell>
          <cell r="W779">
            <v>342141</v>
          </cell>
          <cell r="X779">
            <v>0</v>
          </cell>
          <cell r="Y779">
            <v>0</v>
          </cell>
        </row>
        <row r="780">
          <cell r="C780">
            <v>11101</v>
          </cell>
          <cell r="E780">
            <v>33</v>
          </cell>
          <cell r="G780">
            <v>3</v>
          </cell>
          <cell r="U780">
            <v>9659169</v>
          </cell>
          <cell r="V780">
            <v>5581973</v>
          </cell>
          <cell r="W780">
            <v>5581973</v>
          </cell>
          <cell r="X780">
            <v>0</v>
          </cell>
          <cell r="Y780">
            <v>0</v>
          </cell>
        </row>
        <row r="781">
          <cell r="C781">
            <v>11101</v>
          </cell>
          <cell r="E781">
            <v>33</v>
          </cell>
          <cell r="G781">
            <v>3</v>
          </cell>
          <cell r="U781">
            <v>4409145</v>
          </cell>
          <cell r="V781">
            <v>2727740</v>
          </cell>
          <cell r="W781">
            <v>2727740</v>
          </cell>
          <cell r="X781">
            <v>0</v>
          </cell>
          <cell r="Y781">
            <v>0</v>
          </cell>
        </row>
        <row r="782">
          <cell r="C782">
            <v>11101</v>
          </cell>
          <cell r="E782">
            <v>33</v>
          </cell>
          <cell r="G782">
            <v>3</v>
          </cell>
          <cell r="U782">
            <v>160000000</v>
          </cell>
          <cell r="V782">
            <v>159999663</v>
          </cell>
          <cell r="W782">
            <v>90000000</v>
          </cell>
          <cell r="X782">
            <v>73340000</v>
          </cell>
          <cell r="Y782">
            <v>73340000</v>
          </cell>
        </row>
        <row r="783">
          <cell r="C783">
            <v>11101</v>
          </cell>
          <cell r="E783">
            <v>33</v>
          </cell>
          <cell r="G783">
            <v>3</v>
          </cell>
          <cell r="U783">
            <v>10000000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</row>
        <row r="784">
          <cell r="C784">
            <v>11101</v>
          </cell>
          <cell r="E784">
            <v>33</v>
          </cell>
          <cell r="G784">
            <v>3</v>
          </cell>
          <cell r="U784">
            <v>20600000</v>
          </cell>
          <cell r="V784">
            <v>20600000</v>
          </cell>
          <cell r="W784">
            <v>20600000</v>
          </cell>
          <cell r="X784">
            <v>0</v>
          </cell>
          <cell r="Y784">
            <v>0</v>
          </cell>
        </row>
        <row r="785">
          <cell r="C785">
            <v>11101</v>
          </cell>
          <cell r="E785">
            <v>33</v>
          </cell>
          <cell r="G785">
            <v>3</v>
          </cell>
          <cell r="U785">
            <v>126782636</v>
          </cell>
          <cell r="V785">
            <v>126782636</v>
          </cell>
          <cell r="W785">
            <v>0</v>
          </cell>
          <cell r="X785">
            <v>0</v>
          </cell>
          <cell r="Y785">
            <v>0</v>
          </cell>
        </row>
        <row r="786">
          <cell r="C786">
            <v>11101</v>
          </cell>
          <cell r="E786">
            <v>33</v>
          </cell>
          <cell r="G786">
            <v>3</v>
          </cell>
          <cell r="U786">
            <v>178793450</v>
          </cell>
          <cell r="V786">
            <v>110504400</v>
          </cell>
          <cell r="W786">
            <v>82664400</v>
          </cell>
          <cell r="X786">
            <v>0</v>
          </cell>
          <cell r="Y786">
            <v>0</v>
          </cell>
        </row>
        <row r="787">
          <cell r="C787">
            <v>11101</v>
          </cell>
          <cell r="E787">
            <v>33</v>
          </cell>
          <cell r="G787">
            <v>3</v>
          </cell>
          <cell r="U787">
            <v>2498145</v>
          </cell>
          <cell r="V787">
            <v>2270889</v>
          </cell>
          <cell r="W787">
            <v>2270889</v>
          </cell>
          <cell r="X787">
            <v>1575819</v>
          </cell>
          <cell r="Y787">
            <v>1575819</v>
          </cell>
        </row>
        <row r="788">
          <cell r="C788">
            <v>11101</v>
          </cell>
          <cell r="E788">
            <v>33</v>
          </cell>
          <cell r="G788">
            <v>3</v>
          </cell>
          <cell r="U788">
            <v>98087285</v>
          </cell>
          <cell r="V788">
            <v>98087285</v>
          </cell>
          <cell r="W788">
            <v>97437285</v>
          </cell>
          <cell r="X788">
            <v>46518372.780000001</v>
          </cell>
          <cell r="Y788">
            <v>42819027.960000001</v>
          </cell>
        </row>
        <row r="789">
          <cell r="C789">
            <v>11101</v>
          </cell>
          <cell r="E789">
            <v>33</v>
          </cell>
          <cell r="G789">
            <v>3</v>
          </cell>
          <cell r="U789">
            <v>10000000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</row>
        <row r="790">
          <cell r="C790">
            <v>11101</v>
          </cell>
          <cell r="E790">
            <v>33</v>
          </cell>
          <cell r="G790">
            <v>3</v>
          </cell>
          <cell r="U790">
            <v>10000000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</row>
        <row r="791">
          <cell r="C791">
            <v>11101</v>
          </cell>
          <cell r="E791">
            <v>33</v>
          </cell>
          <cell r="G791">
            <v>1</v>
          </cell>
          <cell r="U791">
            <v>2104604</v>
          </cell>
          <cell r="V791">
            <v>2104604</v>
          </cell>
          <cell r="W791">
            <v>2104604</v>
          </cell>
          <cell r="X791">
            <v>200550</v>
          </cell>
          <cell r="Y791">
            <v>200550</v>
          </cell>
        </row>
        <row r="792">
          <cell r="C792">
            <v>11101</v>
          </cell>
          <cell r="E792">
            <v>35</v>
          </cell>
          <cell r="G792">
            <v>3</v>
          </cell>
          <cell r="U792">
            <v>80000000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</row>
        <row r="793">
          <cell r="C793">
            <v>11101</v>
          </cell>
          <cell r="E793">
            <v>35</v>
          </cell>
          <cell r="G793">
            <v>3</v>
          </cell>
          <cell r="U793">
            <v>60000000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</row>
        <row r="794">
          <cell r="C794">
            <v>11101</v>
          </cell>
          <cell r="E794">
            <v>35</v>
          </cell>
          <cell r="G794">
            <v>3</v>
          </cell>
          <cell r="U794">
            <v>200000000</v>
          </cell>
          <cell r="V794">
            <v>200000000</v>
          </cell>
          <cell r="W794">
            <v>199999642</v>
          </cell>
          <cell r="X794">
            <v>64622534</v>
          </cell>
          <cell r="Y794">
            <v>64622534</v>
          </cell>
        </row>
        <row r="795">
          <cell r="C795">
            <v>11101</v>
          </cell>
          <cell r="E795">
            <v>35</v>
          </cell>
          <cell r="G795">
            <v>3</v>
          </cell>
          <cell r="U795">
            <v>160000000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</row>
        <row r="796">
          <cell r="C796">
            <v>11101</v>
          </cell>
          <cell r="E796">
            <v>35</v>
          </cell>
          <cell r="G796">
            <v>3</v>
          </cell>
          <cell r="U796">
            <v>100000000</v>
          </cell>
          <cell r="V796">
            <v>100000000</v>
          </cell>
          <cell r="W796">
            <v>100000000</v>
          </cell>
          <cell r="X796">
            <v>0</v>
          </cell>
          <cell r="Y796">
            <v>0</v>
          </cell>
        </row>
        <row r="797">
          <cell r="C797">
            <v>11101</v>
          </cell>
          <cell r="E797">
            <v>35</v>
          </cell>
          <cell r="G797">
            <v>3</v>
          </cell>
          <cell r="U797">
            <v>100000000</v>
          </cell>
          <cell r="V797">
            <v>100000000</v>
          </cell>
          <cell r="W797">
            <v>100000000</v>
          </cell>
          <cell r="X797">
            <v>0</v>
          </cell>
          <cell r="Y797">
            <v>0</v>
          </cell>
        </row>
        <row r="798">
          <cell r="C798">
            <v>11101</v>
          </cell>
          <cell r="E798">
            <v>35</v>
          </cell>
          <cell r="G798">
            <v>3</v>
          </cell>
          <cell r="U798">
            <v>50000000</v>
          </cell>
          <cell r="V798">
            <v>50000000</v>
          </cell>
          <cell r="W798">
            <v>50000000</v>
          </cell>
          <cell r="X798">
            <v>0</v>
          </cell>
          <cell r="Y798">
            <v>0</v>
          </cell>
        </row>
        <row r="799">
          <cell r="C799">
            <v>11101</v>
          </cell>
          <cell r="E799">
            <v>35</v>
          </cell>
          <cell r="G799">
            <v>3</v>
          </cell>
          <cell r="U799">
            <v>50000000</v>
          </cell>
          <cell r="V799">
            <v>50000000</v>
          </cell>
          <cell r="W799">
            <v>50000000</v>
          </cell>
          <cell r="X799">
            <v>0</v>
          </cell>
          <cell r="Y799">
            <v>0</v>
          </cell>
        </row>
        <row r="800">
          <cell r="C800">
            <v>11101</v>
          </cell>
          <cell r="E800">
            <v>35</v>
          </cell>
          <cell r="G800">
            <v>3</v>
          </cell>
          <cell r="U800">
            <v>120000000</v>
          </cell>
          <cell r="V800">
            <v>120000000</v>
          </cell>
          <cell r="W800">
            <v>120000000</v>
          </cell>
          <cell r="X800">
            <v>26409000</v>
          </cell>
          <cell r="Y800">
            <v>26409000</v>
          </cell>
        </row>
        <row r="801">
          <cell r="C801">
            <v>11101</v>
          </cell>
          <cell r="E801">
            <v>35</v>
          </cell>
          <cell r="G801">
            <v>3</v>
          </cell>
          <cell r="U801">
            <v>393000000</v>
          </cell>
          <cell r="V801">
            <v>304000000</v>
          </cell>
          <cell r="W801">
            <v>304000000</v>
          </cell>
          <cell r="X801">
            <v>45209000</v>
          </cell>
          <cell r="Y801">
            <v>45209000</v>
          </cell>
        </row>
        <row r="802">
          <cell r="C802">
            <v>11101</v>
          </cell>
          <cell r="E802">
            <v>35</v>
          </cell>
          <cell r="G802">
            <v>3</v>
          </cell>
          <cell r="U802">
            <v>87000000</v>
          </cell>
          <cell r="V802">
            <v>87000000</v>
          </cell>
          <cell r="W802">
            <v>87000000</v>
          </cell>
          <cell r="X802">
            <v>0</v>
          </cell>
          <cell r="Y802">
            <v>0</v>
          </cell>
        </row>
        <row r="803">
          <cell r="C803">
            <v>11101</v>
          </cell>
          <cell r="E803">
            <v>35</v>
          </cell>
          <cell r="G803">
            <v>3</v>
          </cell>
          <cell r="U803">
            <v>3000000000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</row>
        <row r="804">
          <cell r="C804">
            <v>11101</v>
          </cell>
          <cell r="E804">
            <v>35</v>
          </cell>
          <cell r="G804">
            <v>3</v>
          </cell>
          <cell r="U804">
            <v>30000000</v>
          </cell>
          <cell r="V804">
            <v>30000000</v>
          </cell>
          <cell r="W804">
            <v>30000000</v>
          </cell>
          <cell r="X804">
            <v>10000000</v>
          </cell>
          <cell r="Y804">
            <v>10000000</v>
          </cell>
        </row>
        <row r="805">
          <cell r="C805">
            <v>11101</v>
          </cell>
          <cell r="E805">
            <v>35</v>
          </cell>
          <cell r="G805">
            <v>3</v>
          </cell>
          <cell r="U805">
            <v>144714641</v>
          </cell>
          <cell r="V805">
            <v>144714641</v>
          </cell>
          <cell r="W805">
            <v>144714641</v>
          </cell>
          <cell r="X805">
            <v>0</v>
          </cell>
          <cell r="Y805">
            <v>0</v>
          </cell>
        </row>
        <row r="806">
          <cell r="C806">
            <v>11101</v>
          </cell>
          <cell r="E806">
            <v>35</v>
          </cell>
          <cell r="G806">
            <v>3</v>
          </cell>
          <cell r="U806">
            <v>250000000</v>
          </cell>
          <cell r="V806">
            <v>200000000</v>
          </cell>
          <cell r="W806">
            <v>200000000</v>
          </cell>
          <cell r="X806">
            <v>50000000</v>
          </cell>
          <cell r="Y806">
            <v>50000000</v>
          </cell>
        </row>
        <row r="807">
          <cell r="C807">
            <v>11101</v>
          </cell>
          <cell r="E807">
            <v>35</v>
          </cell>
          <cell r="G807">
            <v>3</v>
          </cell>
          <cell r="U807">
            <v>5000000</v>
          </cell>
          <cell r="V807">
            <v>4000000</v>
          </cell>
          <cell r="W807">
            <v>4000000</v>
          </cell>
          <cell r="X807">
            <v>4000000</v>
          </cell>
          <cell r="Y807">
            <v>4000000</v>
          </cell>
        </row>
        <row r="808">
          <cell r="C808">
            <v>11101</v>
          </cell>
          <cell r="E808">
            <v>35</v>
          </cell>
          <cell r="G808">
            <v>3</v>
          </cell>
          <cell r="U808">
            <v>140000000</v>
          </cell>
          <cell r="V808">
            <v>112000000</v>
          </cell>
          <cell r="W808">
            <v>112000000</v>
          </cell>
          <cell r="X808">
            <v>0</v>
          </cell>
          <cell r="Y808">
            <v>0</v>
          </cell>
        </row>
        <row r="809">
          <cell r="C809">
            <v>11101</v>
          </cell>
          <cell r="E809">
            <v>35</v>
          </cell>
          <cell r="G809">
            <v>3</v>
          </cell>
          <cell r="U809">
            <v>28000000</v>
          </cell>
          <cell r="V809">
            <v>22400000</v>
          </cell>
          <cell r="W809">
            <v>22400000</v>
          </cell>
          <cell r="X809">
            <v>0</v>
          </cell>
          <cell r="Y809">
            <v>0</v>
          </cell>
        </row>
        <row r="810">
          <cell r="C810">
            <v>11101</v>
          </cell>
          <cell r="E810">
            <v>35</v>
          </cell>
          <cell r="G810">
            <v>3</v>
          </cell>
          <cell r="U810">
            <v>100000000</v>
          </cell>
          <cell r="V810">
            <v>99988717</v>
          </cell>
          <cell r="W810">
            <v>99988717</v>
          </cell>
          <cell r="X810">
            <v>20000000</v>
          </cell>
          <cell r="Y810">
            <v>20000000</v>
          </cell>
        </row>
        <row r="811">
          <cell r="C811">
            <v>11101</v>
          </cell>
          <cell r="E811">
            <v>35</v>
          </cell>
          <cell r="G811">
            <v>3</v>
          </cell>
          <cell r="U811">
            <v>55000000</v>
          </cell>
          <cell r="V811">
            <v>55000000</v>
          </cell>
          <cell r="W811">
            <v>55000000</v>
          </cell>
          <cell r="X811">
            <v>8931645</v>
          </cell>
          <cell r="Y811">
            <v>8931645</v>
          </cell>
        </row>
        <row r="812">
          <cell r="C812">
            <v>11101</v>
          </cell>
          <cell r="E812">
            <v>35</v>
          </cell>
          <cell r="G812">
            <v>3</v>
          </cell>
          <cell r="U812">
            <v>69800000</v>
          </cell>
          <cell r="V812">
            <v>55840000</v>
          </cell>
          <cell r="W812">
            <v>55840000</v>
          </cell>
          <cell r="X812">
            <v>0</v>
          </cell>
          <cell r="Y812">
            <v>0</v>
          </cell>
        </row>
        <row r="813">
          <cell r="C813">
            <v>11101</v>
          </cell>
          <cell r="E813">
            <v>35</v>
          </cell>
          <cell r="G813">
            <v>3</v>
          </cell>
          <cell r="U813">
            <v>57000000</v>
          </cell>
          <cell r="V813">
            <v>45600000</v>
          </cell>
          <cell r="W813">
            <v>45600000</v>
          </cell>
          <cell r="X813">
            <v>0</v>
          </cell>
          <cell r="Y813">
            <v>0</v>
          </cell>
        </row>
        <row r="814">
          <cell r="C814">
            <v>11101</v>
          </cell>
          <cell r="E814">
            <v>35</v>
          </cell>
          <cell r="G814">
            <v>3</v>
          </cell>
          <cell r="U814">
            <v>28985359</v>
          </cell>
          <cell r="V814">
            <v>23188287</v>
          </cell>
          <cell r="W814">
            <v>23188287</v>
          </cell>
          <cell r="X814">
            <v>0</v>
          </cell>
          <cell r="Y814">
            <v>0</v>
          </cell>
        </row>
        <row r="815">
          <cell r="C815">
            <v>11101</v>
          </cell>
          <cell r="E815">
            <v>35</v>
          </cell>
          <cell r="G815">
            <v>3</v>
          </cell>
          <cell r="U815">
            <v>91500000</v>
          </cell>
          <cell r="V815">
            <v>73200000</v>
          </cell>
          <cell r="W815">
            <v>73200000</v>
          </cell>
          <cell r="X815">
            <v>4414092</v>
          </cell>
          <cell r="Y815">
            <v>4414092</v>
          </cell>
        </row>
        <row r="816">
          <cell r="C816">
            <v>11101</v>
          </cell>
          <cell r="E816">
            <v>35</v>
          </cell>
          <cell r="G816">
            <v>3</v>
          </cell>
          <cell r="U816">
            <v>470000000</v>
          </cell>
          <cell r="V816">
            <v>443500000</v>
          </cell>
          <cell r="W816">
            <v>368500000</v>
          </cell>
          <cell r="X816">
            <v>73308176</v>
          </cell>
          <cell r="Y816">
            <v>73308176</v>
          </cell>
        </row>
        <row r="817">
          <cell r="C817">
            <v>11101</v>
          </cell>
          <cell r="E817">
            <v>35</v>
          </cell>
          <cell r="G817">
            <v>3</v>
          </cell>
          <cell r="U817">
            <v>2985000000</v>
          </cell>
          <cell r="V817">
            <v>2698577125</v>
          </cell>
          <cell r="W817">
            <v>2613577125</v>
          </cell>
          <cell r="X817">
            <v>855755064</v>
          </cell>
          <cell r="Y817">
            <v>853422064</v>
          </cell>
        </row>
        <row r="818">
          <cell r="C818">
            <v>11101</v>
          </cell>
          <cell r="E818">
            <v>35</v>
          </cell>
          <cell r="G818">
            <v>3</v>
          </cell>
          <cell r="U818">
            <v>12000000</v>
          </cell>
          <cell r="V818">
            <v>12000000</v>
          </cell>
          <cell r="W818">
            <v>12000000</v>
          </cell>
          <cell r="X818">
            <v>0</v>
          </cell>
          <cell r="Y818">
            <v>0</v>
          </cell>
        </row>
        <row r="819">
          <cell r="C819">
            <v>11101</v>
          </cell>
          <cell r="E819">
            <v>35</v>
          </cell>
          <cell r="G819">
            <v>3</v>
          </cell>
          <cell r="U819">
            <v>3000000</v>
          </cell>
          <cell r="V819">
            <v>3000000</v>
          </cell>
          <cell r="W819">
            <v>1258883</v>
          </cell>
          <cell r="X819">
            <v>0</v>
          </cell>
          <cell r="Y819">
            <v>0</v>
          </cell>
        </row>
        <row r="820">
          <cell r="C820">
            <v>11101</v>
          </cell>
          <cell r="E820">
            <v>35</v>
          </cell>
          <cell r="G820">
            <v>1</v>
          </cell>
          <cell r="U820">
            <v>2104604</v>
          </cell>
          <cell r="V820">
            <v>2104604</v>
          </cell>
          <cell r="W820">
            <v>0</v>
          </cell>
          <cell r="X820">
            <v>0</v>
          </cell>
          <cell r="Y820">
            <v>0</v>
          </cell>
        </row>
        <row r="821">
          <cell r="C821">
            <v>11101</v>
          </cell>
          <cell r="E821">
            <v>36</v>
          </cell>
          <cell r="G821">
            <v>3</v>
          </cell>
          <cell r="U821">
            <v>15000000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</row>
        <row r="822">
          <cell r="C822">
            <v>11101</v>
          </cell>
          <cell r="E822">
            <v>36</v>
          </cell>
          <cell r="G822">
            <v>3</v>
          </cell>
          <cell r="U822">
            <v>120000000</v>
          </cell>
          <cell r="V822">
            <v>80287500</v>
          </cell>
          <cell r="W822">
            <v>78000000</v>
          </cell>
          <cell r="X822">
            <v>0</v>
          </cell>
          <cell r="Y822">
            <v>0</v>
          </cell>
        </row>
        <row r="823">
          <cell r="C823">
            <v>11101</v>
          </cell>
          <cell r="E823">
            <v>36</v>
          </cell>
          <cell r="G823">
            <v>3</v>
          </cell>
          <cell r="U823">
            <v>810000000</v>
          </cell>
          <cell r="V823">
            <v>560658200</v>
          </cell>
          <cell r="W823">
            <v>560658200</v>
          </cell>
          <cell r="X823">
            <v>211232285</v>
          </cell>
          <cell r="Y823">
            <v>211232285</v>
          </cell>
        </row>
        <row r="824">
          <cell r="C824">
            <v>11101</v>
          </cell>
          <cell r="E824">
            <v>36</v>
          </cell>
          <cell r="G824">
            <v>3</v>
          </cell>
          <cell r="U824">
            <v>471962469</v>
          </cell>
          <cell r="V824">
            <v>231428341</v>
          </cell>
          <cell r="W824">
            <v>162021354</v>
          </cell>
          <cell r="X824">
            <v>86129083.579999998</v>
          </cell>
          <cell r="Y824">
            <v>36149083.579999998</v>
          </cell>
        </row>
        <row r="825">
          <cell r="C825">
            <v>11101</v>
          </cell>
          <cell r="E825">
            <v>36</v>
          </cell>
          <cell r="G825">
            <v>3</v>
          </cell>
          <cell r="U825">
            <v>45000000</v>
          </cell>
          <cell r="V825">
            <v>45000000</v>
          </cell>
          <cell r="W825">
            <v>45000000</v>
          </cell>
          <cell r="X825">
            <v>0</v>
          </cell>
          <cell r="Y825">
            <v>0</v>
          </cell>
        </row>
        <row r="826">
          <cell r="C826">
            <v>11101</v>
          </cell>
          <cell r="E826">
            <v>36</v>
          </cell>
          <cell r="G826">
            <v>3</v>
          </cell>
          <cell r="U826">
            <v>7255625</v>
          </cell>
          <cell r="V826">
            <v>3842125</v>
          </cell>
          <cell r="W826">
            <v>3842125</v>
          </cell>
          <cell r="X826">
            <v>1516460</v>
          </cell>
          <cell r="Y826">
            <v>1516460</v>
          </cell>
        </row>
        <row r="827">
          <cell r="C827">
            <v>11101</v>
          </cell>
          <cell r="E827">
            <v>36</v>
          </cell>
          <cell r="G827">
            <v>3</v>
          </cell>
          <cell r="U827">
            <v>5139401</v>
          </cell>
          <cell r="V827">
            <v>2721505</v>
          </cell>
          <cell r="W827">
            <v>2721505</v>
          </cell>
          <cell r="X827">
            <v>1074160</v>
          </cell>
          <cell r="Y827">
            <v>1074160</v>
          </cell>
        </row>
        <row r="828">
          <cell r="C828">
            <v>11101</v>
          </cell>
          <cell r="E828">
            <v>36</v>
          </cell>
          <cell r="G828">
            <v>3</v>
          </cell>
          <cell r="U828">
            <v>6351147</v>
          </cell>
          <cell r="V828">
            <v>3012640</v>
          </cell>
          <cell r="W828">
            <v>3012640</v>
          </cell>
          <cell r="X828">
            <v>0</v>
          </cell>
          <cell r="Y828">
            <v>0</v>
          </cell>
        </row>
        <row r="829">
          <cell r="C829">
            <v>11101</v>
          </cell>
          <cell r="E829">
            <v>36</v>
          </cell>
          <cell r="G829">
            <v>3</v>
          </cell>
          <cell r="U829">
            <v>5870887</v>
          </cell>
          <cell r="V829">
            <v>1380857</v>
          </cell>
          <cell r="W829">
            <v>1380857</v>
          </cell>
          <cell r="X829">
            <v>526900</v>
          </cell>
          <cell r="Y829">
            <v>526900</v>
          </cell>
        </row>
        <row r="830">
          <cell r="C830">
            <v>11101</v>
          </cell>
          <cell r="E830">
            <v>36</v>
          </cell>
          <cell r="G830">
            <v>3</v>
          </cell>
          <cell r="U830">
            <v>315620</v>
          </cell>
          <cell r="V830">
            <v>157448</v>
          </cell>
          <cell r="W830">
            <v>157448</v>
          </cell>
          <cell r="X830">
            <v>66200</v>
          </cell>
          <cell r="Y830">
            <v>66200</v>
          </cell>
        </row>
        <row r="831">
          <cell r="C831">
            <v>11101</v>
          </cell>
          <cell r="E831">
            <v>36</v>
          </cell>
          <cell r="G831">
            <v>3</v>
          </cell>
          <cell r="U831">
            <v>2071286</v>
          </cell>
          <cell r="V831">
            <v>1035643</v>
          </cell>
          <cell r="W831">
            <v>1035643</v>
          </cell>
          <cell r="X831">
            <v>395200</v>
          </cell>
          <cell r="Y831">
            <v>395200</v>
          </cell>
        </row>
        <row r="832">
          <cell r="C832">
            <v>11101</v>
          </cell>
          <cell r="E832">
            <v>36</v>
          </cell>
          <cell r="G832">
            <v>3</v>
          </cell>
          <cell r="U832">
            <v>345212</v>
          </cell>
          <cell r="V832">
            <v>172606</v>
          </cell>
          <cell r="W832">
            <v>172606</v>
          </cell>
          <cell r="X832">
            <v>66100</v>
          </cell>
          <cell r="Y832">
            <v>66100</v>
          </cell>
        </row>
        <row r="833">
          <cell r="C833">
            <v>11101</v>
          </cell>
          <cell r="E833">
            <v>36</v>
          </cell>
          <cell r="G833">
            <v>3</v>
          </cell>
          <cell r="U833">
            <v>345212</v>
          </cell>
          <cell r="V833">
            <v>172606</v>
          </cell>
          <cell r="W833">
            <v>172606</v>
          </cell>
          <cell r="X833">
            <v>66100</v>
          </cell>
          <cell r="Y833">
            <v>66100</v>
          </cell>
        </row>
        <row r="834">
          <cell r="C834">
            <v>11101</v>
          </cell>
          <cell r="E834">
            <v>36</v>
          </cell>
          <cell r="G834">
            <v>3</v>
          </cell>
          <cell r="U834">
            <v>690426</v>
          </cell>
          <cell r="V834">
            <v>345213</v>
          </cell>
          <cell r="W834">
            <v>345213</v>
          </cell>
          <cell r="X834">
            <v>131800</v>
          </cell>
          <cell r="Y834">
            <v>131800</v>
          </cell>
        </row>
        <row r="835">
          <cell r="C835">
            <v>11101</v>
          </cell>
          <cell r="E835">
            <v>36</v>
          </cell>
          <cell r="G835">
            <v>3</v>
          </cell>
          <cell r="U835">
            <v>14000000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11101</v>
          </cell>
          <cell r="E836">
            <v>36</v>
          </cell>
          <cell r="G836">
            <v>3</v>
          </cell>
          <cell r="U836">
            <v>5000000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11101</v>
          </cell>
          <cell r="E837">
            <v>36</v>
          </cell>
          <cell r="G837">
            <v>3</v>
          </cell>
          <cell r="U837">
            <v>82096416</v>
          </cell>
          <cell r="V837">
            <v>64428468</v>
          </cell>
          <cell r="W837">
            <v>34428468</v>
          </cell>
          <cell r="X837">
            <v>0</v>
          </cell>
          <cell r="Y837">
            <v>0</v>
          </cell>
        </row>
        <row r="838">
          <cell r="C838">
            <v>11101</v>
          </cell>
          <cell r="E838">
            <v>36</v>
          </cell>
          <cell r="G838">
            <v>3</v>
          </cell>
          <cell r="U838">
            <v>26217857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11101</v>
          </cell>
          <cell r="E839">
            <v>36</v>
          </cell>
          <cell r="G839">
            <v>3</v>
          </cell>
          <cell r="U839">
            <v>340000000</v>
          </cell>
          <cell r="V839">
            <v>338201354</v>
          </cell>
          <cell r="W839">
            <v>268201354</v>
          </cell>
          <cell r="X839">
            <v>252001321</v>
          </cell>
          <cell r="Y839">
            <v>227658868</v>
          </cell>
        </row>
        <row r="840">
          <cell r="C840">
            <v>11101</v>
          </cell>
          <cell r="E840">
            <v>36</v>
          </cell>
          <cell r="G840">
            <v>3</v>
          </cell>
          <cell r="U840">
            <v>1192106918</v>
          </cell>
          <cell r="V840">
            <v>1084862341</v>
          </cell>
          <cell r="W840">
            <v>1066729948</v>
          </cell>
          <cell r="X840">
            <v>83616529</v>
          </cell>
          <cell r="Y840">
            <v>83616529</v>
          </cell>
        </row>
        <row r="841">
          <cell r="C841">
            <v>11101</v>
          </cell>
          <cell r="E841">
            <v>36</v>
          </cell>
          <cell r="G841">
            <v>3</v>
          </cell>
          <cell r="U841">
            <v>1709626</v>
          </cell>
          <cell r="V841">
            <v>854813</v>
          </cell>
          <cell r="W841">
            <v>854813</v>
          </cell>
          <cell r="X841">
            <v>0</v>
          </cell>
          <cell r="Y841">
            <v>0</v>
          </cell>
        </row>
        <row r="842">
          <cell r="C842">
            <v>11101</v>
          </cell>
          <cell r="E842">
            <v>36</v>
          </cell>
          <cell r="G842">
            <v>3</v>
          </cell>
          <cell r="U842">
            <v>2418542</v>
          </cell>
          <cell r="V842">
            <v>1855013</v>
          </cell>
          <cell r="W842">
            <v>1855013</v>
          </cell>
          <cell r="X842">
            <v>0</v>
          </cell>
          <cell r="Y842">
            <v>0</v>
          </cell>
        </row>
        <row r="843">
          <cell r="C843">
            <v>11101</v>
          </cell>
          <cell r="E843">
            <v>36</v>
          </cell>
          <cell r="G843">
            <v>3</v>
          </cell>
          <cell r="U843">
            <v>313333</v>
          </cell>
          <cell r="V843">
            <v>162820</v>
          </cell>
          <cell r="W843">
            <v>162820</v>
          </cell>
          <cell r="X843">
            <v>0</v>
          </cell>
          <cell r="Y843">
            <v>0</v>
          </cell>
        </row>
        <row r="844">
          <cell r="C844">
            <v>11101</v>
          </cell>
          <cell r="E844">
            <v>36</v>
          </cell>
          <cell r="G844">
            <v>3</v>
          </cell>
          <cell r="U844">
            <v>20000000</v>
          </cell>
          <cell r="V844">
            <v>20000000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11101</v>
          </cell>
          <cell r="E845">
            <v>36</v>
          </cell>
          <cell r="G845">
            <v>3</v>
          </cell>
          <cell r="U845">
            <v>303479210</v>
          </cell>
          <cell r="V845">
            <v>273388807</v>
          </cell>
          <cell r="W845">
            <v>258199812</v>
          </cell>
          <cell r="X845">
            <v>146667985.09</v>
          </cell>
          <cell r="Y845">
            <v>146667985.09</v>
          </cell>
        </row>
        <row r="846">
          <cell r="C846">
            <v>11101</v>
          </cell>
          <cell r="E846">
            <v>36</v>
          </cell>
          <cell r="G846">
            <v>3</v>
          </cell>
          <cell r="U846">
            <v>20000000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11101</v>
          </cell>
          <cell r="E847">
            <v>36</v>
          </cell>
          <cell r="G847">
            <v>3</v>
          </cell>
          <cell r="U847">
            <v>80000000</v>
          </cell>
          <cell r="V847">
            <v>59000000</v>
          </cell>
          <cell r="W847">
            <v>59000000</v>
          </cell>
          <cell r="X847">
            <v>0</v>
          </cell>
          <cell r="Y847">
            <v>0</v>
          </cell>
        </row>
        <row r="848">
          <cell r="C848">
            <v>11101</v>
          </cell>
          <cell r="E848">
            <v>36</v>
          </cell>
          <cell r="G848">
            <v>3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11101</v>
          </cell>
          <cell r="E849">
            <v>36</v>
          </cell>
          <cell r="G849">
            <v>3</v>
          </cell>
          <cell r="U849">
            <v>56400000</v>
          </cell>
          <cell r="V849">
            <v>29307888</v>
          </cell>
          <cell r="W849">
            <v>29307888</v>
          </cell>
          <cell r="X849">
            <v>15078111</v>
          </cell>
          <cell r="Y849">
            <v>15078111</v>
          </cell>
        </row>
        <row r="850">
          <cell r="C850">
            <v>11101</v>
          </cell>
          <cell r="E850">
            <v>36</v>
          </cell>
          <cell r="G850">
            <v>3</v>
          </cell>
          <cell r="U850">
            <v>5234462</v>
          </cell>
          <cell r="V850">
            <v>2582263</v>
          </cell>
          <cell r="W850">
            <v>2582263</v>
          </cell>
          <cell r="X850">
            <v>0</v>
          </cell>
          <cell r="Y850">
            <v>0</v>
          </cell>
        </row>
        <row r="851">
          <cell r="C851">
            <v>11101</v>
          </cell>
          <cell r="E851">
            <v>36</v>
          </cell>
          <cell r="G851">
            <v>3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</row>
        <row r="852">
          <cell r="C852">
            <v>11101</v>
          </cell>
          <cell r="E852">
            <v>36</v>
          </cell>
          <cell r="G852">
            <v>3</v>
          </cell>
          <cell r="U852">
            <v>3995000</v>
          </cell>
          <cell r="V852">
            <v>1238969</v>
          </cell>
          <cell r="W852">
            <v>1238969</v>
          </cell>
          <cell r="X852">
            <v>526491</v>
          </cell>
          <cell r="Y852">
            <v>526491</v>
          </cell>
        </row>
        <row r="853">
          <cell r="C853">
            <v>11101</v>
          </cell>
          <cell r="E853">
            <v>36</v>
          </cell>
          <cell r="G853">
            <v>3</v>
          </cell>
          <cell r="U853">
            <v>2418542</v>
          </cell>
          <cell r="V853">
            <v>1264781</v>
          </cell>
          <cell r="W853">
            <v>1264781</v>
          </cell>
          <cell r="X853">
            <v>0</v>
          </cell>
          <cell r="Y853">
            <v>0</v>
          </cell>
        </row>
        <row r="854">
          <cell r="C854">
            <v>11101</v>
          </cell>
          <cell r="E854">
            <v>36</v>
          </cell>
          <cell r="G854">
            <v>3</v>
          </cell>
          <cell r="U854">
            <v>590000000</v>
          </cell>
          <cell r="V854">
            <v>590000000</v>
          </cell>
          <cell r="W854">
            <v>574660520.51999998</v>
          </cell>
          <cell r="X854">
            <v>0</v>
          </cell>
          <cell r="Y854">
            <v>0</v>
          </cell>
        </row>
        <row r="855">
          <cell r="C855">
            <v>11101</v>
          </cell>
          <cell r="E855">
            <v>36</v>
          </cell>
          <cell r="G855">
            <v>3</v>
          </cell>
          <cell r="U855">
            <v>57793923</v>
          </cell>
          <cell r="V855">
            <v>57793923</v>
          </cell>
          <cell r="W855">
            <v>57793923</v>
          </cell>
          <cell r="X855">
            <v>0</v>
          </cell>
          <cell r="Y855">
            <v>0</v>
          </cell>
        </row>
        <row r="856">
          <cell r="C856">
            <v>11101</v>
          </cell>
          <cell r="E856">
            <v>36</v>
          </cell>
          <cell r="G856">
            <v>3</v>
          </cell>
          <cell r="U856">
            <v>140271072</v>
          </cell>
          <cell r="V856">
            <v>140217072</v>
          </cell>
          <cell r="W856">
            <v>140217072</v>
          </cell>
          <cell r="X856">
            <v>16584000</v>
          </cell>
          <cell r="Y856">
            <v>16584000</v>
          </cell>
        </row>
        <row r="857">
          <cell r="C857">
            <v>11101</v>
          </cell>
          <cell r="E857">
            <v>36</v>
          </cell>
          <cell r="G857">
            <v>1</v>
          </cell>
          <cell r="U857">
            <v>2104604</v>
          </cell>
          <cell r="V857">
            <v>2104604</v>
          </cell>
          <cell r="W857">
            <v>2104604</v>
          </cell>
          <cell r="X857">
            <v>595704</v>
          </cell>
          <cell r="Y857">
            <v>595704</v>
          </cell>
        </row>
        <row r="858">
          <cell r="C858">
            <v>11101</v>
          </cell>
          <cell r="E858">
            <v>40</v>
          </cell>
          <cell r="G858">
            <v>3</v>
          </cell>
          <cell r="U858">
            <v>57673065</v>
          </cell>
          <cell r="V858">
            <v>33677609.399999999</v>
          </cell>
          <cell r="W858">
            <v>33677609.399999999</v>
          </cell>
          <cell r="X858">
            <v>150100</v>
          </cell>
          <cell r="Y858">
            <v>150100</v>
          </cell>
        </row>
        <row r="859">
          <cell r="C859">
            <v>11101</v>
          </cell>
          <cell r="E859">
            <v>40</v>
          </cell>
          <cell r="G859">
            <v>3</v>
          </cell>
          <cell r="U859">
            <v>336535729</v>
          </cell>
          <cell r="V859">
            <v>286267977.19999999</v>
          </cell>
          <cell r="W859">
            <v>286267977.19999999</v>
          </cell>
          <cell r="X859">
            <v>8196970</v>
          </cell>
          <cell r="Y859">
            <v>8196970</v>
          </cell>
        </row>
        <row r="860">
          <cell r="C860">
            <v>11101</v>
          </cell>
          <cell r="E860">
            <v>40</v>
          </cell>
          <cell r="G860">
            <v>3</v>
          </cell>
          <cell r="U860">
            <v>190938000</v>
          </cell>
          <cell r="V860">
            <v>175248281</v>
          </cell>
          <cell r="W860">
            <v>170314948</v>
          </cell>
          <cell r="X860">
            <v>14266667</v>
          </cell>
          <cell r="Y860">
            <v>14266667</v>
          </cell>
        </row>
        <row r="861">
          <cell r="C861">
            <v>11101</v>
          </cell>
          <cell r="E861">
            <v>40</v>
          </cell>
          <cell r="G861">
            <v>3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</row>
        <row r="862">
          <cell r="C862">
            <v>11101</v>
          </cell>
          <cell r="E862">
            <v>40</v>
          </cell>
          <cell r="G862">
            <v>3</v>
          </cell>
          <cell r="U862">
            <v>21215000</v>
          </cell>
          <cell r="V862">
            <v>16972000</v>
          </cell>
          <cell r="W862">
            <v>0</v>
          </cell>
          <cell r="X862">
            <v>0</v>
          </cell>
          <cell r="Y862">
            <v>0</v>
          </cell>
        </row>
        <row r="863">
          <cell r="C863">
            <v>11101</v>
          </cell>
          <cell r="E863">
            <v>40</v>
          </cell>
          <cell r="G863">
            <v>3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</row>
        <row r="864">
          <cell r="C864">
            <v>11101</v>
          </cell>
          <cell r="E864">
            <v>40</v>
          </cell>
          <cell r="G864">
            <v>3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</row>
        <row r="865">
          <cell r="C865">
            <v>11101</v>
          </cell>
          <cell r="E865">
            <v>40</v>
          </cell>
          <cell r="G865">
            <v>3</v>
          </cell>
          <cell r="U865">
            <v>640000000</v>
          </cell>
          <cell r="V865">
            <v>500000000</v>
          </cell>
          <cell r="W865">
            <v>499989197.39999998</v>
          </cell>
          <cell r="X865">
            <v>44487096</v>
          </cell>
          <cell r="Y865">
            <v>44487096</v>
          </cell>
        </row>
        <row r="866">
          <cell r="C866">
            <v>11101</v>
          </cell>
          <cell r="E866">
            <v>40</v>
          </cell>
          <cell r="G866">
            <v>3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</row>
        <row r="867">
          <cell r="C867">
            <v>11101</v>
          </cell>
          <cell r="E867">
            <v>40</v>
          </cell>
          <cell r="G867">
            <v>3</v>
          </cell>
          <cell r="U867">
            <v>8000000</v>
          </cell>
          <cell r="V867">
            <v>6400000</v>
          </cell>
          <cell r="W867">
            <v>6400000</v>
          </cell>
          <cell r="X867">
            <v>0</v>
          </cell>
          <cell r="Y867">
            <v>0</v>
          </cell>
        </row>
        <row r="868">
          <cell r="C868">
            <v>11101</v>
          </cell>
          <cell r="E868">
            <v>40</v>
          </cell>
          <cell r="G868">
            <v>3</v>
          </cell>
          <cell r="U868">
            <v>83212941</v>
          </cell>
          <cell r="V868">
            <v>55683970</v>
          </cell>
          <cell r="W868">
            <v>32855970</v>
          </cell>
          <cell r="X868">
            <v>15533945</v>
          </cell>
          <cell r="Y868">
            <v>12181295</v>
          </cell>
        </row>
        <row r="869">
          <cell r="C869">
            <v>11101</v>
          </cell>
          <cell r="E869">
            <v>40</v>
          </cell>
          <cell r="G869">
            <v>3</v>
          </cell>
          <cell r="U869">
            <v>24130257</v>
          </cell>
          <cell r="V869">
            <v>19304205</v>
          </cell>
          <cell r="W869">
            <v>0</v>
          </cell>
          <cell r="X869">
            <v>0</v>
          </cell>
          <cell r="Y869">
            <v>0</v>
          </cell>
        </row>
        <row r="870">
          <cell r="C870">
            <v>11101</v>
          </cell>
          <cell r="E870">
            <v>40</v>
          </cell>
          <cell r="G870">
            <v>3</v>
          </cell>
          <cell r="U870">
            <v>50620000</v>
          </cell>
          <cell r="V870">
            <v>45856295</v>
          </cell>
          <cell r="W870">
            <v>45856295</v>
          </cell>
          <cell r="X870">
            <v>19119787</v>
          </cell>
          <cell r="Y870">
            <v>19119787</v>
          </cell>
        </row>
        <row r="871">
          <cell r="C871">
            <v>11101</v>
          </cell>
          <cell r="E871">
            <v>40</v>
          </cell>
          <cell r="G871">
            <v>3</v>
          </cell>
          <cell r="U871">
            <v>30000000</v>
          </cell>
          <cell r="V871">
            <v>24000000</v>
          </cell>
          <cell r="W871">
            <v>0</v>
          </cell>
          <cell r="X871">
            <v>0</v>
          </cell>
          <cell r="Y871">
            <v>0</v>
          </cell>
        </row>
        <row r="872">
          <cell r="C872">
            <v>11101</v>
          </cell>
          <cell r="E872">
            <v>40</v>
          </cell>
          <cell r="G872">
            <v>3</v>
          </cell>
          <cell r="U872">
            <v>170000000</v>
          </cell>
          <cell r="V872">
            <v>72000000</v>
          </cell>
          <cell r="W872">
            <v>60000000</v>
          </cell>
          <cell r="X872">
            <v>0</v>
          </cell>
          <cell r="Y872">
            <v>0</v>
          </cell>
        </row>
        <row r="873">
          <cell r="C873">
            <v>11101</v>
          </cell>
          <cell r="E873">
            <v>40</v>
          </cell>
          <cell r="G873">
            <v>3</v>
          </cell>
          <cell r="U873">
            <v>10000000</v>
          </cell>
          <cell r="V873">
            <v>8000000</v>
          </cell>
          <cell r="W873">
            <v>0</v>
          </cell>
          <cell r="X873">
            <v>0</v>
          </cell>
          <cell r="Y873">
            <v>0</v>
          </cell>
        </row>
        <row r="874">
          <cell r="C874">
            <v>11101</v>
          </cell>
          <cell r="E874">
            <v>40</v>
          </cell>
          <cell r="G874">
            <v>3</v>
          </cell>
          <cell r="U874">
            <v>65000000</v>
          </cell>
          <cell r="V874">
            <v>48763250</v>
          </cell>
          <cell r="W874">
            <v>31984000</v>
          </cell>
          <cell r="X874">
            <v>7547300</v>
          </cell>
          <cell r="Y874">
            <v>7547300</v>
          </cell>
        </row>
        <row r="875">
          <cell r="C875">
            <v>11101</v>
          </cell>
          <cell r="E875">
            <v>40</v>
          </cell>
          <cell r="G875">
            <v>3</v>
          </cell>
          <cell r="U875">
            <v>20000000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</row>
        <row r="876">
          <cell r="C876">
            <v>11101</v>
          </cell>
          <cell r="E876">
            <v>40</v>
          </cell>
          <cell r="G876">
            <v>3</v>
          </cell>
          <cell r="U876">
            <v>35000000</v>
          </cell>
          <cell r="V876">
            <v>27997800</v>
          </cell>
          <cell r="W876">
            <v>27997800</v>
          </cell>
          <cell r="X876">
            <v>0</v>
          </cell>
          <cell r="Y876">
            <v>0</v>
          </cell>
        </row>
        <row r="877">
          <cell r="C877">
            <v>11101</v>
          </cell>
          <cell r="E877">
            <v>40</v>
          </cell>
          <cell r="G877">
            <v>3</v>
          </cell>
          <cell r="U877">
            <v>5000000</v>
          </cell>
          <cell r="V877">
            <v>4000000</v>
          </cell>
          <cell r="W877">
            <v>4000000</v>
          </cell>
          <cell r="X877">
            <v>0</v>
          </cell>
          <cell r="Y877">
            <v>0</v>
          </cell>
        </row>
        <row r="878">
          <cell r="C878">
            <v>11101</v>
          </cell>
          <cell r="E878">
            <v>40</v>
          </cell>
          <cell r="G878">
            <v>3</v>
          </cell>
          <cell r="U878">
            <v>6000000</v>
          </cell>
          <cell r="V878">
            <v>4800000</v>
          </cell>
          <cell r="W878">
            <v>0</v>
          </cell>
          <cell r="X878">
            <v>0</v>
          </cell>
          <cell r="Y878">
            <v>0</v>
          </cell>
        </row>
        <row r="879">
          <cell r="C879">
            <v>11101</v>
          </cell>
          <cell r="E879">
            <v>40</v>
          </cell>
          <cell r="G879">
            <v>3</v>
          </cell>
          <cell r="U879">
            <v>110000000</v>
          </cell>
          <cell r="V879">
            <v>43075500</v>
          </cell>
          <cell r="W879">
            <v>43075500</v>
          </cell>
          <cell r="X879">
            <v>0</v>
          </cell>
          <cell r="Y879">
            <v>0</v>
          </cell>
        </row>
        <row r="880">
          <cell r="C880">
            <v>11101</v>
          </cell>
          <cell r="E880">
            <v>40</v>
          </cell>
          <cell r="G880">
            <v>3</v>
          </cell>
          <cell r="U880">
            <v>6624000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</row>
        <row r="881">
          <cell r="C881">
            <v>11101</v>
          </cell>
          <cell r="E881">
            <v>40</v>
          </cell>
          <cell r="G881">
            <v>3</v>
          </cell>
          <cell r="U881">
            <v>61849236</v>
          </cell>
          <cell r="V881">
            <v>39463468</v>
          </cell>
          <cell r="W881">
            <v>39463468</v>
          </cell>
          <cell r="X881">
            <v>12814500</v>
          </cell>
          <cell r="Y881">
            <v>0</v>
          </cell>
        </row>
        <row r="882">
          <cell r="C882">
            <v>11101</v>
          </cell>
          <cell r="E882">
            <v>40</v>
          </cell>
          <cell r="G882">
            <v>3</v>
          </cell>
          <cell r="U882">
            <v>12844350</v>
          </cell>
          <cell r="V882">
            <v>10275480</v>
          </cell>
          <cell r="W882">
            <v>0</v>
          </cell>
          <cell r="X882">
            <v>0</v>
          </cell>
          <cell r="Y882">
            <v>0</v>
          </cell>
        </row>
        <row r="883">
          <cell r="C883">
            <v>11101</v>
          </cell>
          <cell r="E883">
            <v>40</v>
          </cell>
          <cell r="G883">
            <v>3</v>
          </cell>
          <cell r="U883">
            <v>49020970</v>
          </cell>
          <cell r="V883">
            <v>39216775</v>
          </cell>
          <cell r="W883">
            <v>13811200</v>
          </cell>
          <cell r="X883">
            <v>0</v>
          </cell>
          <cell r="Y883">
            <v>0</v>
          </cell>
        </row>
        <row r="884">
          <cell r="C884">
            <v>11101</v>
          </cell>
          <cell r="E884">
            <v>40</v>
          </cell>
          <cell r="G884">
            <v>3</v>
          </cell>
          <cell r="U884">
            <v>106622452</v>
          </cell>
          <cell r="V884">
            <v>88627645</v>
          </cell>
          <cell r="W884">
            <v>87649660</v>
          </cell>
          <cell r="X884">
            <v>14102395</v>
          </cell>
          <cell r="Y884">
            <v>10749745</v>
          </cell>
        </row>
        <row r="885">
          <cell r="C885">
            <v>11101</v>
          </cell>
          <cell r="E885">
            <v>40</v>
          </cell>
          <cell r="G885">
            <v>3</v>
          </cell>
          <cell r="U885">
            <v>56978244</v>
          </cell>
          <cell r="V885">
            <v>45600000</v>
          </cell>
          <cell r="W885">
            <v>43213042</v>
          </cell>
          <cell r="X885">
            <v>43213042</v>
          </cell>
          <cell r="Y885">
            <v>43213042</v>
          </cell>
        </row>
        <row r="886">
          <cell r="C886">
            <v>11101</v>
          </cell>
          <cell r="E886">
            <v>40</v>
          </cell>
          <cell r="G886">
            <v>3</v>
          </cell>
          <cell r="U886">
            <v>868500000</v>
          </cell>
          <cell r="V886">
            <v>868500000</v>
          </cell>
          <cell r="W886">
            <v>868500000</v>
          </cell>
          <cell r="X886">
            <v>521100000</v>
          </cell>
          <cell r="Y886">
            <v>521100000</v>
          </cell>
        </row>
        <row r="887">
          <cell r="C887">
            <v>11101</v>
          </cell>
          <cell r="E887">
            <v>40</v>
          </cell>
          <cell r="G887">
            <v>3</v>
          </cell>
          <cell r="U887">
            <v>153021756</v>
          </cell>
          <cell r="V887">
            <v>153021756</v>
          </cell>
          <cell r="W887">
            <v>153021756</v>
          </cell>
          <cell r="X887">
            <v>73535454</v>
          </cell>
          <cell r="Y887">
            <v>73535454</v>
          </cell>
        </row>
        <row r="888">
          <cell r="C888">
            <v>11101</v>
          </cell>
          <cell r="E888">
            <v>40</v>
          </cell>
          <cell r="G888">
            <v>3</v>
          </cell>
          <cell r="U888">
            <v>10000000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</row>
        <row r="889">
          <cell r="C889">
            <v>11101</v>
          </cell>
          <cell r="E889">
            <v>40</v>
          </cell>
          <cell r="G889">
            <v>3</v>
          </cell>
          <cell r="U889">
            <v>10000000</v>
          </cell>
          <cell r="V889">
            <v>8000000</v>
          </cell>
          <cell r="W889">
            <v>8000000</v>
          </cell>
          <cell r="X889">
            <v>0</v>
          </cell>
          <cell r="Y889">
            <v>0</v>
          </cell>
        </row>
        <row r="890">
          <cell r="C890">
            <v>11101</v>
          </cell>
          <cell r="E890">
            <v>40</v>
          </cell>
          <cell r="G890">
            <v>3</v>
          </cell>
          <cell r="U890">
            <v>116500000</v>
          </cell>
          <cell r="V890">
            <v>104798706</v>
          </cell>
          <cell r="W890">
            <v>104784926</v>
          </cell>
          <cell r="X890">
            <v>21903980</v>
          </cell>
          <cell r="Y890">
            <v>15198680</v>
          </cell>
        </row>
        <row r="891">
          <cell r="C891">
            <v>11101</v>
          </cell>
          <cell r="E891">
            <v>40</v>
          </cell>
          <cell r="G891">
            <v>3</v>
          </cell>
          <cell r="U891">
            <v>4285000</v>
          </cell>
          <cell r="V891">
            <v>3428000</v>
          </cell>
          <cell r="W891">
            <v>3428000</v>
          </cell>
          <cell r="X891">
            <v>0</v>
          </cell>
          <cell r="Y891">
            <v>0</v>
          </cell>
        </row>
        <row r="892">
          <cell r="C892">
            <v>11101</v>
          </cell>
          <cell r="E892">
            <v>40</v>
          </cell>
          <cell r="G892">
            <v>3</v>
          </cell>
          <cell r="U892">
            <v>39000000</v>
          </cell>
          <cell r="V892">
            <v>30874005</v>
          </cell>
          <cell r="W892">
            <v>20211690</v>
          </cell>
          <cell r="X892">
            <v>3129552</v>
          </cell>
          <cell r="Y892">
            <v>3129552</v>
          </cell>
        </row>
        <row r="893">
          <cell r="C893">
            <v>11101</v>
          </cell>
          <cell r="E893">
            <v>40</v>
          </cell>
          <cell r="G893">
            <v>3</v>
          </cell>
          <cell r="U893">
            <v>39000000</v>
          </cell>
          <cell r="V893">
            <v>30222015</v>
          </cell>
          <cell r="W893">
            <v>22493655</v>
          </cell>
          <cell r="X893">
            <v>9714651</v>
          </cell>
          <cell r="Y893">
            <v>9714651</v>
          </cell>
        </row>
        <row r="894">
          <cell r="C894">
            <v>11101</v>
          </cell>
          <cell r="E894">
            <v>40</v>
          </cell>
          <cell r="G894">
            <v>3</v>
          </cell>
          <cell r="U894">
            <v>37460140</v>
          </cell>
          <cell r="V894">
            <v>29968112</v>
          </cell>
          <cell r="W894">
            <v>29965641</v>
          </cell>
          <cell r="X894">
            <v>0</v>
          </cell>
          <cell r="Y894">
            <v>0</v>
          </cell>
        </row>
        <row r="895">
          <cell r="C895">
            <v>11101</v>
          </cell>
          <cell r="E895">
            <v>40</v>
          </cell>
          <cell r="G895">
            <v>3</v>
          </cell>
          <cell r="U895">
            <v>2564098</v>
          </cell>
          <cell r="V895">
            <v>1265665</v>
          </cell>
          <cell r="W895">
            <v>1265665</v>
          </cell>
          <cell r="X895">
            <v>900780</v>
          </cell>
          <cell r="Y895">
            <v>900780</v>
          </cell>
        </row>
        <row r="896">
          <cell r="C896">
            <v>11101</v>
          </cell>
          <cell r="E896">
            <v>40</v>
          </cell>
          <cell r="G896">
            <v>3</v>
          </cell>
          <cell r="U896">
            <v>1816236</v>
          </cell>
          <cell r="V896">
            <v>896513</v>
          </cell>
          <cell r="W896">
            <v>896513</v>
          </cell>
          <cell r="X896">
            <v>638080</v>
          </cell>
          <cell r="Y896">
            <v>638080</v>
          </cell>
        </row>
        <row r="897">
          <cell r="C897">
            <v>11101</v>
          </cell>
          <cell r="E897">
            <v>40</v>
          </cell>
          <cell r="G897">
            <v>3</v>
          </cell>
          <cell r="U897">
            <v>2376704</v>
          </cell>
          <cell r="V897">
            <v>1037996</v>
          </cell>
          <cell r="W897">
            <v>1037996</v>
          </cell>
          <cell r="X897">
            <v>0</v>
          </cell>
          <cell r="Y897">
            <v>0</v>
          </cell>
        </row>
        <row r="898">
          <cell r="C898">
            <v>11101</v>
          </cell>
          <cell r="E898">
            <v>40</v>
          </cell>
          <cell r="G898">
            <v>3</v>
          </cell>
          <cell r="U898">
            <v>943853</v>
          </cell>
          <cell r="V898">
            <v>473670</v>
          </cell>
          <cell r="W898">
            <v>473670</v>
          </cell>
          <cell r="X898">
            <v>326800</v>
          </cell>
          <cell r="Y898">
            <v>326800</v>
          </cell>
        </row>
        <row r="899">
          <cell r="C899">
            <v>11101</v>
          </cell>
          <cell r="E899">
            <v>40</v>
          </cell>
          <cell r="G899">
            <v>3</v>
          </cell>
          <cell r="U899">
            <v>104340</v>
          </cell>
          <cell r="V899">
            <v>51720</v>
          </cell>
          <cell r="W899">
            <v>51720</v>
          </cell>
          <cell r="X899">
            <v>39300</v>
          </cell>
          <cell r="Y899">
            <v>39300</v>
          </cell>
        </row>
        <row r="900">
          <cell r="C900">
            <v>11101</v>
          </cell>
          <cell r="E900">
            <v>40</v>
          </cell>
          <cell r="G900">
            <v>3</v>
          </cell>
          <cell r="U900">
            <v>707890</v>
          </cell>
          <cell r="V900">
            <v>355252</v>
          </cell>
          <cell r="W900">
            <v>355252</v>
          </cell>
          <cell r="X900">
            <v>245200</v>
          </cell>
          <cell r="Y900">
            <v>245200</v>
          </cell>
        </row>
        <row r="901">
          <cell r="C901">
            <v>11101</v>
          </cell>
          <cell r="E901">
            <v>40</v>
          </cell>
          <cell r="G901">
            <v>3</v>
          </cell>
          <cell r="U901">
            <v>117982</v>
          </cell>
          <cell r="V901">
            <v>59208</v>
          </cell>
          <cell r="W901">
            <v>59208</v>
          </cell>
          <cell r="X901">
            <v>41000</v>
          </cell>
          <cell r="Y901">
            <v>41000</v>
          </cell>
        </row>
        <row r="902">
          <cell r="C902">
            <v>11101</v>
          </cell>
          <cell r="E902">
            <v>40</v>
          </cell>
          <cell r="G902">
            <v>3</v>
          </cell>
          <cell r="U902">
            <v>117982</v>
          </cell>
          <cell r="V902">
            <v>59208</v>
          </cell>
          <cell r="W902">
            <v>59208</v>
          </cell>
          <cell r="X902">
            <v>41000</v>
          </cell>
          <cell r="Y902">
            <v>41000</v>
          </cell>
        </row>
        <row r="903">
          <cell r="C903">
            <v>11101</v>
          </cell>
          <cell r="E903">
            <v>40</v>
          </cell>
          <cell r="G903">
            <v>3</v>
          </cell>
          <cell r="U903">
            <v>235963</v>
          </cell>
          <cell r="V903">
            <v>118417</v>
          </cell>
          <cell r="W903">
            <v>118417</v>
          </cell>
          <cell r="X903">
            <v>82000</v>
          </cell>
          <cell r="Y903">
            <v>82000</v>
          </cell>
        </row>
        <row r="904">
          <cell r="C904">
            <v>11101</v>
          </cell>
          <cell r="E904">
            <v>40</v>
          </cell>
          <cell r="G904">
            <v>3</v>
          </cell>
          <cell r="U904">
            <v>15000000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</row>
        <row r="905">
          <cell r="C905">
            <v>11101</v>
          </cell>
          <cell r="E905">
            <v>40</v>
          </cell>
          <cell r="G905">
            <v>3</v>
          </cell>
          <cell r="U905">
            <v>221031610</v>
          </cell>
          <cell r="V905">
            <v>158319955</v>
          </cell>
          <cell r="W905">
            <v>157999955</v>
          </cell>
          <cell r="X905">
            <v>68868761</v>
          </cell>
          <cell r="Y905">
            <v>68868761</v>
          </cell>
        </row>
        <row r="906">
          <cell r="C906">
            <v>11101</v>
          </cell>
          <cell r="E906">
            <v>40</v>
          </cell>
          <cell r="G906">
            <v>3</v>
          </cell>
          <cell r="U906">
            <v>26033040</v>
          </cell>
          <cell r="V906">
            <v>25750000</v>
          </cell>
          <cell r="W906">
            <v>25750000</v>
          </cell>
          <cell r="X906">
            <v>12293050</v>
          </cell>
          <cell r="Y906">
            <v>12293050</v>
          </cell>
        </row>
        <row r="907">
          <cell r="C907">
            <v>11101</v>
          </cell>
          <cell r="E907">
            <v>40</v>
          </cell>
          <cell r="G907">
            <v>3</v>
          </cell>
          <cell r="U907">
            <v>1379011</v>
          </cell>
          <cell r="V907">
            <v>639140</v>
          </cell>
          <cell r="W907">
            <v>639140</v>
          </cell>
          <cell r="X907">
            <v>0</v>
          </cell>
          <cell r="Y907">
            <v>0</v>
          </cell>
        </row>
        <row r="908">
          <cell r="C908">
            <v>11101</v>
          </cell>
          <cell r="E908">
            <v>40</v>
          </cell>
          <cell r="G908">
            <v>3</v>
          </cell>
          <cell r="U908">
            <v>106605</v>
          </cell>
          <cell r="V908">
            <v>52843</v>
          </cell>
          <cell r="W908">
            <v>52843</v>
          </cell>
          <cell r="X908">
            <v>0</v>
          </cell>
          <cell r="Y908">
            <v>0</v>
          </cell>
        </row>
        <row r="909">
          <cell r="C909">
            <v>11101</v>
          </cell>
          <cell r="E909">
            <v>40</v>
          </cell>
          <cell r="G909">
            <v>3</v>
          </cell>
          <cell r="U909">
            <v>1958822</v>
          </cell>
          <cell r="V909">
            <v>889712</v>
          </cell>
          <cell r="W909">
            <v>889712</v>
          </cell>
          <cell r="X909">
            <v>0</v>
          </cell>
          <cell r="Y909">
            <v>0</v>
          </cell>
        </row>
        <row r="910">
          <cell r="C910">
            <v>11101</v>
          </cell>
          <cell r="E910">
            <v>40</v>
          </cell>
          <cell r="G910">
            <v>3</v>
          </cell>
          <cell r="U910">
            <v>940235</v>
          </cell>
          <cell r="V910">
            <v>435777</v>
          </cell>
          <cell r="W910">
            <v>435777</v>
          </cell>
          <cell r="X910">
            <v>0</v>
          </cell>
          <cell r="Y910">
            <v>0</v>
          </cell>
        </row>
        <row r="911">
          <cell r="C911">
            <v>11101</v>
          </cell>
          <cell r="E911">
            <v>40</v>
          </cell>
          <cell r="G911">
            <v>3</v>
          </cell>
          <cell r="U911">
            <v>19188937</v>
          </cell>
          <cell r="V911">
            <v>9511752</v>
          </cell>
          <cell r="W911">
            <v>9511752</v>
          </cell>
          <cell r="X911">
            <v>8296372</v>
          </cell>
          <cell r="Y911">
            <v>8296372</v>
          </cell>
        </row>
        <row r="912">
          <cell r="C912">
            <v>11101</v>
          </cell>
          <cell r="E912">
            <v>40</v>
          </cell>
          <cell r="G912">
            <v>3</v>
          </cell>
          <cell r="U912">
            <v>828076</v>
          </cell>
          <cell r="V912">
            <v>410468</v>
          </cell>
          <cell r="W912">
            <v>410468</v>
          </cell>
          <cell r="X912">
            <v>345913</v>
          </cell>
          <cell r="Y912">
            <v>345913</v>
          </cell>
        </row>
        <row r="913">
          <cell r="C913">
            <v>11101</v>
          </cell>
          <cell r="E913">
            <v>40</v>
          </cell>
          <cell r="G913">
            <v>3</v>
          </cell>
          <cell r="U913">
            <v>1288555</v>
          </cell>
          <cell r="V913">
            <v>638723</v>
          </cell>
          <cell r="W913">
            <v>638723</v>
          </cell>
          <cell r="X913">
            <v>557109</v>
          </cell>
          <cell r="Y913">
            <v>557109</v>
          </cell>
        </row>
        <row r="914">
          <cell r="C914">
            <v>11101</v>
          </cell>
          <cell r="E914">
            <v>40</v>
          </cell>
          <cell r="G914">
            <v>3</v>
          </cell>
          <cell r="U914">
            <v>460523</v>
          </cell>
          <cell r="V914">
            <v>448296</v>
          </cell>
          <cell r="W914">
            <v>448296</v>
          </cell>
          <cell r="X914">
            <v>346686</v>
          </cell>
          <cell r="Y914">
            <v>346686</v>
          </cell>
        </row>
        <row r="915">
          <cell r="C915">
            <v>11101</v>
          </cell>
          <cell r="E915">
            <v>40</v>
          </cell>
          <cell r="G915">
            <v>3</v>
          </cell>
          <cell r="U915">
            <v>799539</v>
          </cell>
          <cell r="V915">
            <v>396323</v>
          </cell>
          <cell r="W915">
            <v>396323</v>
          </cell>
          <cell r="X915">
            <v>0</v>
          </cell>
          <cell r="Y915">
            <v>0</v>
          </cell>
        </row>
        <row r="916">
          <cell r="C916">
            <v>11101</v>
          </cell>
          <cell r="E916">
            <v>40</v>
          </cell>
          <cell r="G916">
            <v>3</v>
          </cell>
          <cell r="U916">
            <v>223162700</v>
          </cell>
          <cell r="V916">
            <v>208033160</v>
          </cell>
          <cell r="W916">
            <v>187917260</v>
          </cell>
          <cell r="X916">
            <v>72142565</v>
          </cell>
          <cell r="Y916">
            <v>72142565</v>
          </cell>
        </row>
        <row r="917">
          <cell r="C917">
            <v>11106</v>
          </cell>
          <cell r="E917">
            <v>24</v>
          </cell>
          <cell r="G917">
            <v>3</v>
          </cell>
          <cell r="U917">
            <v>345661700</v>
          </cell>
          <cell r="V917">
            <v>333613533</v>
          </cell>
          <cell r="W917">
            <v>0</v>
          </cell>
          <cell r="X917">
            <v>0</v>
          </cell>
          <cell r="Y917">
            <v>0</v>
          </cell>
        </row>
        <row r="918">
          <cell r="C918">
            <v>11106</v>
          </cell>
          <cell r="E918">
            <v>24</v>
          </cell>
          <cell r="G918">
            <v>3</v>
          </cell>
          <cell r="U918">
            <v>167740000</v>
          </cell>
          <cell r="V918">
            <v>167740000</v>
          </cell>
          <cell r="W918">
            <v>167740000</v>
          </cell>
          <cell r="X918">
            <v>0</v>
          </cell>
          <cell r="Y918">
            <v>0</v>
          </cell>
        </row>
        <row r="919">
          <cell r="C919">
            <v>11106</v>
          </cell>
          <cell r="E919">
            <v>24</v>
          </cell>
          <cell r="G919">
            <v>3</v>
          </cell>
          <cell r="U919">
            <v>730000000</v>
          </cell>
          <cell r="V919">
            <v>308865140</v>
          </cell>
          <cell r="W919">
            <v>308366132.56999999</v>
          </cell>
          <cell r="X919">
            <v>269324009.86000001</v>
          </cell>
          <cell r="Y919">
            <v>255823017.28999999</v>
          </cell>
        </row>
        <row r="920">
          <cell r="C920">
            <v>11106</v>
          </cell>
          <cell r="E920">
            <v>24</v>
          </cell>
          <cell r="G920">
            <v>3</v>
          </cell>
          <cell r="U920">
            <v>28806203</v>
          </cell>
          <cell r="V920">
            <v>8928173</v>
          </cell>
          <cell r="W920">
            <v>8928173</v>
          </cell>
          <cell r="X920">
            <v>2810644</v>
          </cell>
          <cell r="Y920">
            <v>295952</v>
          </cell>
        </row>
        <row r="921">
          <cell r="C921">
            <v>11106</v>
          </cell>
          <cell r="E921">
            <v>24</v>
          </cell>
          <cell r="G921">
            <v>3</v>
          </cell>
          <cell r="U921">
            <v>70000000</v>
          </cell>
          <cell r="V921">
            <v>59073902</v>
          </cell>
          <cell r="W921">
            <v>59073902</v>
          </cell>
          <cell r="X921">
            <v>0</v>
          </cell>
          <cell r="Y921">
            <v>0</v>
          </cell>
        </row>
        <row r="922">
          <cell r="C922">
            <v>11106</v>
          </cell>
          <cell r="E922">
            <v>24</v>
          </cell>
          <cell r="G922">
            <v>3</v>
          </cell>
          <cell r="U922">
            <v>60000000</v>
          </cell>
          <cell r="V922">
            <v>39888800</v>
          </cell>
          <cell r="W922">
            <v>39888800</v>
          </cell>
          <cell r="X922">
            <v>0</v>
          </cell>
          <cell r="Y922">
            <v>0</v>
          </cell>
        </row>
        <row r="923">
          <cell r="C923">
            <v>11106</v>
          </cell>
          <cell r="E923">
            <v>24</v>
          </cell>
          <cell r="G923">
            <v>3</v>
          </cell>
          <cell r="U923">
            <v>10000000</v>
          </cell>
          <cell r="V923">
            <v>6723500</v>
          </cell>
          <cell r="W923">
            <v>0</v>
          </cell>
          <cell r="X923">
            <v>0</v>
          </cell>
          <cell r="Y923">
            <v>0</v>
          </cell>
        </row>
        <row r="924">
          <cell r="C924">
            <v>11106</v>
          </cell>
          <cell r="E924">
            <v>24</v>
          </cell>
          <cell r="G924">
            <v>3</v>
          </cell>
          <cell r="U924">
            <v>151963064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</row>
        <row r="925">
          <cell r="C925">
            <v>11106</v>
          </cell>
          <cell r="E925">
            <v>24</v>
          </cell>
          <cell r="G925">
            <v>3</v>
          </cell>
          <cell r="U925">
            <v>648036936</v>
          </cell>
          <cell r="V925">
            <v>648036936</v>
          </cell>
          <cell r="W925">
            <v>648036936</v>
          </cell>
          <cell r="X925">
            <v>62593350</v>
          </cell>
          <cell r="Y925">
            <v>62593350</v>
          </cell>
        </row>
        <row r="926">
          <cell r="C926">
            <v>11106</v>
          </cell>
          <cell r="E926">
            <v>24</v>
          </cell>
          <cell r="G926">
            <v>3</v>
          </cell>
          <cell r="U926">
            <v>87792097</v>
          </cell>
          <cell r="V926">
            <v>87792097</v>
          </cell>
          <cell r="W926">
            <v>87792097</v>
          </cell>
          <cell r="X926">
            <v>76465726</v>
          </cell>
          <cell r="Y926">
            <v>76465726</v>
          </cell>
        </row>
        <row r="927">
          <cell r="C927">
            <v>11206</v>
          </cell>
          <cell r="E927">
            <v>36</v>
          </cell>
          <cell r="G927">
            <v>3</v>
          </cell>
          <cell r="U927">
            <v>319043098</v>
          </cell>
          <cell r="V927">
            <v>319043098</v>
          </cell>
          <cell r="W927">
            <v>319043098</v>
          </cell>
          <cell r="X927">
            <v>62168207.32</v>
          </cell>
          <cell r="Y927">
            <v>62168207.32</v>
          </cell>
        </row>
        <row r="928">
          <cell r="C928">
            <v>11206</v>
          </cell>
          <cell r="E928">
            <v>36</v>
          </cell>
          <cell r="G928">
            <v>3</v>
          </cell>
          <cell r="U928">
            <v>480956902</v>
          </cell>
          <cell r="V928">
            <v>480956902</v>
          </cell>
          <cell r="W928">
            <v>480956902</v>
          </cell>
          <cell r="X928">
            <v>118441734</v>
          </cell>
          <cell r="Y928">
            <v>118441734</v>
          </cell>
        </row>
        <row r="929">
          <cell r="C929">
            <v>11211</v>
          </cell>
          <cell r="E929">
            <v>25</v>
          </cell>
          <cell r="G929">
            <v>1</v>
          </cell>
          <cell r="U929">
            <v>24678757046</v>
          </cell>
          <cell r="V929">
            <v>15374642527</v>
          </cell>
          <cell r="W929">
            <v>15374642527</v>
          </cell>
          <cell r="X929">
            <v>15374642527</v>
          </cell>
          <cell r="Y929">
            <v>5556534118</v>
          </cell>
        </row>
        <row r="930">
          <cell r="C930">
            <v>11215</v>
          </cell>
          <cell r="E930">
            <v>24</v>
          </cell>
          <cell r="G930">
            <v>3</v>
          </cell>
          <cell r="U930">
            <v>2387706</v>
          </cell>
          <cell r="V930">
            <v>2167424</v>
          </cell>
          <cell r="W930">
            <v>2167424</v>
          </cell>
          <cell r="X930">
            <v>0</v>
          </cell>
          <cell r="Y930">
            <v>0</v>
          </cell>
        </row>
        <row r="931">
          <cell r="C931">
            <v>11215</v>
          </cell>
          <cell r="E931">
            <v>24</v>
          </cell>
          <cell r="G931">
            <v>3</v>
          </cell>
          <cell r="U931">
            <v>2216768</v>
          </cell>
          <cell r="V931">
            <v>1813414</v>
          </cell>
          <cell r="W931">
            <v>1813414</v>
          </cell>
          <cell r="X931">
            <v>621000</v>
          </cell>
          <cell r="Y931">
            <v>621000</v>
          </cell>
        </row>
        <row r="932">
          <cell r="C932">
            <v>11215</v>
          </cell>
          <cell r="E932">
            <v>24</v>
          </cell>
          <cell r="G932">
            <v>3</v>
          </cell>
          <cell r="U932">
            <v>268141</v>
          </cell>
          <cell r="V932">
            <v>206865</v>
          </cell>
          <cell r="W932">
            <v>206865</v>
          </cell>
          <cell r="X932">
            <v>78000</v>
          </cell>
          <cell r="Y932">
            <v>78000</v>
          </cell>
        </row>
        <row r="933">
          <cell r="C933">
            <v>11215</v>
          </cell>
          <cell r="E933">
            <v>24</v>
          </cell>
          <cell r="G933">
            <v>3</v>
          </cell>
          <cell r="U933">
            <v>1662576</v>
          </cell>
          <cell r="V933">
            <v>1360060</v>
          </cell>
          <cell r="W933">
            <v>1360060</v>
          </cell>
          <cell r="X933">
            <v>465700</v>
          </cell>
          <cell r="Y933">
            <v>465700</v>
          </cell>
        </row>
        <row r="934">
          <cell r="C934">
            <v>11215</v>
          </cell>
          <cell r="E934">
            <v>24</v>
          </cell>
          <cell r="G934">
            <v>3</v>
          </cell>
          <cell r="U934">
            <v>554192</v>
          </cell>
          <cell r="V934">
            <v>226675</v>
          </cell>
          <cell r="W934">
            <v>226675</v>
          </cell>
          <cell r="X934">
            <v>78000</v>
          </cell>
          <cell r="Y934">
            <v>78000</v>
          </cell>
        </row>
        <row r="935">
          <cell r="C935">
            <v>11215</v>
          </cell>
          <cell r="E935">
            <v>24</v>
          </cell>
          <cell r="G935">
            <v>3</v>
          </cell>
          <cell r="U935">
            <v>547214</v>
          </cell>
          <cell r="V935">
            <v>453352</v>
          </cell>
          <cell r="W935">
            <v>453352</v>
          </cell>
          <cell r="X935">
            <v>155400</v>
          </cell>
          <cell r="Y935">
            <v>155400</v>
          </cell>
        </row>
        <row r="936">
          <cell r="C936">
            <v>11215</v>
          </cell>
          <cell r="E936">
            <v>24</v>
          </cell>
          <cell r="G936">
            <v>3</v>
          </cell>
          <cell r="U936">
            <v>17160590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</row>
        <row r="937">
          <cell r="C937">
            <v>11215</v>
          </cell>
          <cell r="E937">
            <v>24</v>
          </cell>
          <cell r="G937">
            <v>3</v>
          </cell>
          <cell r="U937">
            <v>3032422</v>
          </cell>
          <cell r="V937">
            <v>2426462</v>
          </cell>
          <cell r="W937">
            <v>2426462</v>
          </cell>
          <cell r="X937">
            <v>0</v>
          </cell>
          <cell r="Y937">
            <v>0</v>
          </cell>
        </row>
        <row r="938">
          <cell r="C938">
            <v>11215</v>
          </cell>
          <cell r="E938">
            <v>24</v>
          </cell>
          <cell r="G938">
            <v>3</v>
          </cell>
          <cell r="U938">
            <v>266199</v>
          </cell>
          <cell r="V938">
            <v>213924</v>
          </cell>
          <cell r="W938">
            <v>213924</v>
          </cell>
          <cell r="X938">
            <v>0</v>
          </cell>
          <cell r="Y938">
            <v>0</v>
          </cell>
        </row>
        <row r="939">
          <cell r="C939">
            <v>11215</v>
          </cell>
          <cell r="E939">
            <v>24</v>
          </cell>
          <cell r="G939">
            <v>3</v>
          </cell>
          <cell r="U939">
            <v>6164159</v>
          </cell>
          <cell r="V939">
            <v>5046734</v>
          </cell>
          <cell r="W939">
            <v>5046734</v>
          </cell>
          <cell r="X939">
            <v>1787160</v>
          </cell>
          <cell r="Y939">
            <v>1787160</v>
          </cell>
        </row>
        <row r="940">
          <cell r="C940">
            <v>11215</v>
          </cell>
          <cell r="E940">
            <v>24</v>
          </cell>
          <cell r="G940">
            <v>3</v>
          </cell>
          <cell r="U940">
            <v>4366280</v>
          </cell>
          <cell r="V940">
            <v>3574770</v>
          </cell>
          <cell r="W940">
            <v>3574770</v>
          </cell>
          <cell r="X940">
            <v>1265760</v>
          </cell>
          <cell r="Y940">
            <v>1265760</v>
          </cell>
        </row>
        <row r="941">
          <cell r="C941">
            <v>11215</v>
          </cell>
          <cell r="E941">
            <v>24</v>
          </cell>
          <cell r="G941">
            <v>3</v>
          </cell>
          <cell r="U941">
            <v>1996489</v>
          </cell>
          <cell r="V941">
            <v>1624854</v>
          </cell>
          <cell r="W941">
            <v>1624854</v>
          </cell>
          <cell r="X941">
            <v>620456</v>
          </cell>
          <cell r="Y941">
            <v>620456</v>
          </cell>
        </row>
        <row r="942">
          <cell r="C942">
            <v>11215</v>
          </cell>
          <cell r="E942">
            <v>24</v>
          </cell>
          <cell r="G942">
            <v>3</v>
          </cell>
          <cell r="U942">
            <v>1397542</v>
          </cell>
          <cell r="V942">
            <v>1123106</v>
          </cell>
          <cell r="W942">
            <v>1123106</v>
          </cell>
          <cell r="X942">
            <v>0</v>
          </cell>
          <cell r="Y942">
            <v>0</v>
          </cell>
        </row>
        <row r="943">
          <cell r="C943">
            <v>11215</v>
          </cell>
          <cell r="E943">
            <v>24</v>
          </cell>
          <cell r="G943">
            <v>3</v>
          </cell>
          <cell r="U943">
            <v>2054720</v>
          </cell>
          <cell r="V943">
            <v>1654405</v>
          </cell>
          <cell r="W943">
            <v>1654405</v>
          </cell>
          <cell r="X943">
            <v>0</v>
          </cell>
          <cell r="Y943">
            <v>0</v>
          </cell>
        </row>
        <row r="944">
          <cell r="C944">
            <v>11215</v>
          </cell>
          <cell r="E944">
            <v>24</v>
          </cell>
          <cell r="G944">
            <v>3</v>
          </cell>
          <cell r="U944">
            <v>554192</v>
          </cell>
          <cell r="V944">
            <v>226675</v>
          </cell>
          <cell r="W944">
            <v>226675</v>
          </cell>
          <cell r="X944">
            <v>78000</v>
          </cell>
          <cell r="Y944">
            <v>78000</v>
          </cell>
        </row>
        <row r="945">
          <cell r="C945">
            <v>11215</v>
          </cell>
          <cell r="E945">
            <v>24</v>
          </cell>
          <cell r="G945">
            <v>3</v>
          </cell>
          <cell r="U945">
            <v>3008036</v>
          </cell>
          <cell r="V945">
            <v>1743380</v>
          </cell>
          <cell r="W945">
            <v>1743380</v>
          </cell>
          <cell r="X945">
            <v>0</v>
          </cell>
          <cell r="Y945">
            <v>0</v>
          </cell>
        </row>
        <row r="946">
          <cell r="C946">
            <v>11215</v>
          </cell>
          <cell r="E946">
            <v>24</v>
          </cell>
          <cell r="G946">
            <v>3</v>
          </cell>
          <cell r="U946">
            <v>47915734</v>
          </cell>
          <cell r="V946">
            <v>38506558</v>
          </cell>
          <cell r="W946">
            <v>38506558</v>
          </cell>
          <cell r="X946">
            <v>16858926</v>
          </cell>
          <cell r="Y946">
            <v>16858926</v>
          </cell>
        </row>
        <row r="947">
          <cell r="C947">
            <v>11215</v>
          </cell>
          <cell r="E947">
            <v>24</v>
          </cell>
          <cell r="G947">
            <v>3</v>
          </cell>
          <cell r="U947">
            <v>4447040</v>
          </cell>
          <cell r="V947">
            <v>3369041</v>
          </cell>
          <cell r="W947">
            <v>3369041</v>
          </cell>
          <cell r="X947">
            <v>0</v>
          </cell>
          <cell r="Y947">
            <v>0</v>
          </cell>
        </row>
        <row r="948">
          <cell r="C948">
            <v>11217</v>
          </cell>
          <cell r="E948">
            <v>33</v>
          </cell>
          <cell r="G948">
            <v>3</v>
          </cell>
          <cell r="U948">
            <v>41076352</v>
          </cell>
          <cell r="V948">
            <v>29076352</v>
          </cell>
          <cell r="W948">
            <v>0</v>
          </cell>
          <cell r="X948">
            <v>0</v>
          </cell>
          <cell r="Y948">
            <v>0</v>
          </cell>
        </row>
        <row r="949">
          <cell r="C949">
            <v>11217</v>
          </cell>
          <cell r="E949">
            <v>33</v>
          </cell>
          <cell r="G949">
            <v>3</v>
          </cell>
          <cell r="U949">
            <v>161221500</v>
          </cell>
          <cell r="V949">
            <v>161221500</v>
          </cell>
          <cell r="W949">
            <v>161127940</v>
          </cell>
          <cell r="X949">
            <v>0</v>
          </cell>
          <cell r="Y949">
            <v>0</v>
          </cell>
        </row>
        <row r="950">
          <cell r="C950">
            <v>11217</v>
          </cell>
          <cell r="E950">
            <v>33</v>
          </cell>
          <cell r="G950">
            <v>3</v>
          </cell>
          <cell r="U950">
            <v>88453506</v>
          </cell>
          <cell r="V950">
            <v>88453506</v>
          </cell>
          <cell r="W950">
            <v>88453506</v>
          </cell>
          <cell r="X950">
            <v>44639496</v>
          </cell>
          <cell r="Y950">
            <v>41309965</v>
          </cell>
        </row>
        <row r="951">
          <cell r="C951">
            <v>11217</v>
          </cell>
          <cell r="E951">
            <v>33</v>
          </cell>
          <cell r="G951">
            <v>3</v>
          </cell>
          <cell r="U951">
            <v>5000000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C952">
            <v>11217</v>
          </cell>
          <cell r="E952">
            <v>33</v>
          </cell>
          <cell r="G952">
            <v>3</v>
          </cell>
          <cell r="U952">
            <v>1607725998</v>
          </cell>
          <cell r="V952">
            <v>1607594350</v>
          </cell>
          <cell r="W952">
            <v>1605502058</v>
          </cell>
          <cell r="X952">
            <v>743712538</v>
          </cell>
          <cell r="Y952">
            <v>743712538</v>
          </cell>
        </row>
        <row r="953">
          <cell r="C953">
            <v>11217</v>
          </cell>
          <cell r="E953">
            <v>33</v>
          </cell>
          <cell r="G953">
            <v>3</v>
          </cell>
          <cell r="U953">
            <v>20000000</v>
          </cell>
          <cell r="V953">
            <v>20000000</v>
          </cell>
          <cell r="W953">
            <v>0</v>
          </cell>
          <cell r="X953">
            <v>0</v>
          </cell>
          <cell r="Y953">
            <v>0</v>
          </cell>
        </row>
        <row r="954">
          <cell r="C954">
            <v>11217</v>
          </cell>
          <cell r="E954">
            <v>33</v>
          </cell>
          <cell r="G954">
            <v>3</v>
          </cell>
          <cell r="U954">
            <v>47166523</v>
          </cell>
          <cell r="V954">
            <v>24023047</v>
          </cell>
          <cell r="W954">
            <v>24023047</v>
          </cell>
          <cell r="X954">
            <v>4003841.2</v>
          </cell>
          <cell r="Y954">
            <v>4003841.2</v>
          </cell>
        </row>
        <row r="955">
          <cell r="C955">
            <v>11217</v>
          </cell>
          <cell r="E955">
            <v>33</v>
          </cell>
          <cell r="G955">
            <v>3</v>
          </cell>
          <cell r="U955">
            <v>60033589</v>
          </cell>
          <cell r="V955">
            <v>60033589</v>
          </cell>
          <cell r="W955">
            <v>60033589</v>
          </cell>
          <cell r="X955">
            <v>53746485</v>
          </cell>
          <cell r="Y955">
            <v>53746485</v>
          </cell>
        </row>
        <row r="956">
          <cell r="C956">
            <v>11218</v>
          </cell>
          <cell r="E956">
            <v>26</v>
          </cell>
          <cell r="G956">
            <v>3</v>
          </cell>
          <cell r="U956">
            <v>294294000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</row>
        <row r="957">
          <cell r="C957">
            <v>11219</v>
          </cell>
          <cell r="E957">
            <v>29</v>
          </cell>
          <cell r="G957">
            <v>3</v>
          </cell>
          <cell r="U957">
            <v>4192925696</v>
          </cell>
          <cell r="V957">
            <v>3238221661</v>
          </cell>
          <cell r="W957">
            <v>3238221661</v>
          </cell>
          <cell r="X957">
            <v>918537785</v>
          </cell>
          <cell r="Y957">
            <v>838474040</v>
          </cell>
        </row>
        <row r="958">
          <cell r="C958">
            <v>11220</v>
          </cell>
          <cell r="E958">
            <v>25</v>
          </cell>
          <cell r="G958">
            <v>1</v>
          </cell>
          <cell r="U958">
            <v>1048231424</v>
          </cell>
          <cell r="V958">
            <v>822141109</v>
          </cell>
          <cell r="W958">
            <v>822141109</v>
          </cell>
          <cell r="X958">
            <v>822141109</v>
          </cell>
          <cell r="Y958">
            <v>822141109</v>
          </cell>
        </row>
        <row r="959">
          <cell r="C959">
            <v>11221</v>
          </cell>
          <cell r="E959">
            <v>25</v>
          </cell>
          <cell r="G959">
            <v>1</v>
          </cell>
          <cell r="U959">
            <v>2620578560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</row>
        <row r="960">
          <cell r="C960">
            <v>11222</v>
          </cell>
          <cell r="E960">
            <v>29</v>
          </cell>
          <cell r="G960">
            <v>3</v>
          </cell>
          <cell r="U960">
            <v>76256918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</row>
        <row r="961">
          <cell r="C961">
            <v>11222</v>
          </cell>
          <cell r="E961">
            <v>29</v>
          </cell>
          <cell r="G961">
            <v>3</v>
          </cell>
          <cell r="U961">
            <v>686312257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</row>
        <row r="962">
          <cell r="C962">
            <v>11224</v>
          </cell>
          <cell r="E962">
            <v>25</v>
          </cell>
          <cell r="G962">
            <v>3</v>
          </cell>
          <cell r="U962">
            <v>33200000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</row>
        <row r="963">
          <cell r="C963">
            <v>11225</v>
          </cell>
          <cell r="E963">
            <v>25</v>
          </cell>
          <cell r="G963">
            <v>1</v>
          </cell>
          <cell r="U963">
            <v>190642294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</row>
        <row r="964">
          <cell r="C964">
            <v>12106</v>
          </cell>
          <cell r="E964">
            <v>36</v>
          </cell>
          <cell r="G964">
            <v>3</v>
          </cell>
          <cell r="U964">
            <v>73211469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</row>
        <row r="965">
          <cell r="C965">
            <v>12106</v>
          </cell>
          <cell r="E965">
            <v>36</v>
          </cell>
          <cell r="G965">
            <v>3</v>
          </cell>
          <cell r="U965">
            <v>230000000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</row>
        <row r="966">
          <cell r="C966">
            <v>12106</v>
          </cell>
          <cell r="E966">
            <v>36</v>
          </cell>
          <cell r="G966">
            <v>3</v>
          </cell>
          <cell r="U966">
            <v>150000000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</row>
        <row r="967">
          <cell r="C967">
            <v>12106</v>
          </cell>
          <cell r="E967">
            <v>36</v>
          </cell>
          <cell r="G967">
            <v>3</v>
          </cell>
          <cell r="U967">
            <v>500000000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</row>
        <row r="968">
          <cell r="C968">
            <v>12112</v>
          </cell>
          <cell r="E968">
            <v>23</v>
          </cell>
          <cell r="G968">
            <v>3</v>
          </cell>
          <cell r="U968">
            <v>11633237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</row>
        <row r="969">
          <cell r="C969">
            <v>12112</v>
          </cell>
          <cell r="E969">
            <v>23</v>
          </cell>
          <cell r="G969">
            <v>3</v>
          </cell>
          <cell r="U969">
            <v>64641598</v>
          </cell>
          <cell r="V969">
            <v>60771496</v>
          </cell>
          <cell r="W969">
            <v>60771496</v>
          </cell>
          <cell r="X969">
            <v>21355800</v>
          </cell>
          <cell r="Y969">
            <v>21355800</v>
          </cell>
        </row>
        <row r="970">
          <cell r="C970">
            <v>12112</v>
          </cell>
          <cell r="E970">
            <v>23</v>
          </cell>
          <cell r="G970">
            <v>3</v>
          </cell>
          <cell r="U970">
            <v>45662798</v>
          </cell>
          <cell r="V970">
            <v>43046466</v>
          </cell>
          <cell r="W970">
            <v>43046466</v>
          </cell>
          <cell r="X970">
            <v>15125200</v>
          </cell>
          <cell r="Y970">
            <v>15125200</v>
          </cell>
        </row>
        <row r="971">
          <cell r="C971">
            <v>12112</v>
          </cell>
          <cell r="E971">
            <v>23</v>
          </cell>
          <cell r="G971">
            <v>3</v>
          </cell>
          <cell r="U971">
            <v>57372139</v>
          </cell>
          <cell r="V971">
            <v>47608636</v>
          </cell>
          <cell r="W971">
            <v>47608636</v>
          </cell>
          <cell r="X971">
            <v>5348532</v>
          </cell>
          <cell r="Y971">
            <v>5348532</v>
          </cell>
        </row>
        <row r="972">
          <cell r="C972">
            <v>12112</v>
          </cell>
          <cell r="E972">
            <v>23</v>
          </cell>
          <cell r="G972">
            <v>3</v>
          </cell>
          <cell r="U972">
            <v>25695625</v>
          </cell>
          <cell r="V972">
            <v>22089740</v>
          </cell>
          <cell r="W972">
            <v>22089740</v>
          </cell>
          <cell r="X972">
            <v>7595700</v>
          </cell>
          <cell r="Y972">
            <v>7595700</v>
          </cell>
        </row>
        <row r="973">
          <cell r="C973">
            <v>12112</v>
          </cell>
          <cell r="E973">
            <v>23</v>
          </cell>
          <cell r="G973">
            <v>3</v>
          </cell>
          <cell r="U973">
            <v>22181410</v>
          </cell>
          <cell r="V973">
            <v>20751276</v>
          </cell>
          <cell r="W973">
            <v>20751276</v>
          </cell>
          <cell r="X973">
            <v>7742500</v>
          </cell>
          <cell r="Y973">
            <v>7742500</v>
          </cell>
        </row>
        <row r="974">
          <cell r="C974">
            <v>12112</v>
          </cell>
          <cell r="E974">
            <v>23</v>
          </cell>
          <cell r="G974">
            <v>3</v>
          </cell>
          <cell r="U974">
            <v>19396718</v>
          </cell>
          <cell r="V974">
            <v>16567300</v>
          </cell>
          <cell r="W974">
            <v>16567300</v>
          </cell>
          <cell r="X974">
            <v>5697800</v>
          </cell>
          <cell r="Y974">
            <v>5697800</v>
          </cell>
        </row>
        <row r="975">
          <cell r="C975">
            <v>12112</v>
          </cell>
          <cell r="E975">
            <v>23</v>
          </cell>
          <cell r="G975">
            <v>3</v>
          </cell>
          <cell r="U975">
            <v>3299453</v>
          </cell>
          <cell r="V975">
            <v>2761202</v>
          </cell>
          <cell r="W975">
            <v>2761202</v>
          </cell>
          <cell r="X975">
            <v>954600</v>
          </cell>
          <cell r="Y975">
            <v>954600</v>
          </cell>
        </row>
        <row r="976">
          <cell r="C976">
            <v>12112</v>
          </cell>
          <cell r="E976">
            <v>23</v>
          </cell>
          <cell r="G976">
            <v>3</v>
          </cell>
          <cell r="U976">
            <v>3299453</v>
          </cell>
          <cell r="V976">
            <v>2761202</v>
          </cell>
          <cell r="W976">
            <v>2761202</v>
          </cell>
          <cell r="X976">
            <v>954600</v>
          </cell>
          <cell r="Y976">
            <v>954600</v>
          </cell>
        </row>
        <row r="977">
          <cell r="C977">
            <v>12112</v>
          </cell>
          <cell r="E977">
            <v>23</v>
          </cell>
          <cell r="G977">
            <v>3</v>
          </cell>
          <cell r="U977">
            <v>6498906</v>
          </cell>
          <cell r="V977">
            <v>5522421</v>
          </cell>
          <cell r="W977">
            <v>5522421</v>
          </cell>
          <cell r="X977">
            <v>1901200</v>
          </cell>
          <cell r="Y977">
            <v>1901200</v>
          </cell>
        </row>
        <row r="978">
          <cell r="C978">
            <v>12112</v>
          </cell>
          <cell r="E978">
            <v>23</v>
          </cell>
          <cell r="G978">
            <v>3</v>
          </cell>
          <cell r="U978">
            <v>33000000</v>
          </cell>
          <cell r="V978">
            <v>27507343</v>
          </cell>
          <cell r="W978">
            <v>5196271</v>
          </cell>
          <cell r="X978">
            <v>0</v>
          </cell>
          <cell r="Y978">
            <v>0</v>
          </cell>
        </row>
        <row r="979">
          <cell r="C979">
            <v>12112</v>
          </cell>
          <cell r="E979">
            <v>23</v>
          </cell>
          <cell r="G979">
            <v>3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</row>
        <row r="980">
          <cell r="C980">
            <v>12112</v>
          </cell>
          <cell r="E980">
            <v>23</v>
          </cell>
          <cell r="G980">
            <v>3</v>
          </cell>
          <cell r="U980">
            <v>406557361</v>
          </cell>
          <cell r="V980">
            <v>297685272</v>
          </cell>
          <cell r="W980">
            <v>297685272</v>
          </cell>
          <cell r="X980">
            <v>156519053</v>
          </cell>
          <cell r="Y980">
            <v>156519053</v>
          </cell>
        </row>
        <row r="981">
          <cell r="C981">
            <v>12112</v>
          </cell>
          <cell r="E981">
            <v>23</v>
          </cell>
          <cell r="G981">
            <v>3</v>
          </cell>
          <cell r="U981">
            <v>27164890</v>
          </cell>
          <cell r="V981">
            <v>25777194</v>
          </cell>
          <cell r="W981">
            <v>25777194</v>
          </cell>
          <cell r="X981">
            <v>6669225</v>
          </cell>
          <cell r="Y981">
            <v>6669225</v>
          </cell>
        </row>
        <row r="982">
          <cell r="C982">
            <v>12112</v>
          </cell>
          <cell r="E982">
            <v>23</v>
          </cell>
          <cell r="G982">
            <v>3</v>
          </cell>
          <cell r="U982">
            <v>15975423</v>
          </cell>
          <cell r="V982">
            <v>13519368</v>
          </cell>
          <cell r="W982">
            <v>13519368</v>
          </cell>
          <cell r="X982">
            <v>1733451</v>
          </cell>
          <cell r="Y982">
            <v>1733451</v>
          </cell>
        </row>
        <row r="983">
          <cell r="C983">
            <v>12112</v>
          </cell>
          <cell r="E983">
            <v>23</v>
          </cell>
          <cell r="G983">
            <v>3</v>
          </cell>
          <cell r="U983">
            <v>31447199</v>
          </cell>
          <cell r="V983">
            <v>29388055</v>
          </cell>
          <cell r="W983">
            <v>29388055</v>
          </cell>
          <cell r="X983">
            <v>2778005</v>
          </cell>
          <cell r="Y983">
            <v>2778005</v>
          </cell>
        </row>
        <row r="984">
          <cell r="C984">
            <v>12112</v>
          </cell>
          <cell r="E984">
            <v>23</v>
          </cell>
          <cell r="G984">
            <v>3</v>
          </cell>
          <cell r="U984">
            <v>3361985</v>
          </cell>
          <cell r="V984">
            <v>2575106</v>
          </cell>
          <cell r="W984">
            <v>2575106</v>
          </cell>
          <cell r="X984">
            <v>330179</v>
          </cell>
          <cell r="Y984">
            <v>330179</v>
          </cell>
        </row>
        <row r="985">
          <cell r="C985">
            <v>12112</v>
          </cell>
          <cell r="E985">
            <v>23</v>
          </cell>
          <cell r="G985">
            <v>3</v>
          </cell>
          <cell r="U985">
            <v>44470406</v>
          </cell>
          <cell r="V985">
            <v>40873874</v>
          </cell>
          <cell r="W985">
            <v>40873874</v>
          </cell>
          <cell r="X985">
            <v>5052325</v>
          </cell>
          <cell r="Y985">
            <v>5052325</v>
          </cell>
        </row>
        <row r="986">
          <cell r="C986">
            <v>12112</v>
          </cell>
          <cell r="E986">
            <v>23</v>
          </cell>
          <cell r="G986">
            <v>3</v>
          </cell>
          <cell r="U986">
            <v>22547199</v>
          </cell>
          <cell r="V986">
            <v>20037303</v>
          </cell>
          <cell r="W986">
            <v>20037303</v>
          </cell>
          <cell r="X986">
            <v>2476361</v>
          </cell>
          <cell r="Y986">
            <v>2476361</v>
          </cell>
        </row>
        <row r="987">
          <cell r="C987">
            <v>12112</v>
          </cell>
          <cell r="E987">
            <v>23</v>
          </cell>
          <cell r="G987">
            <v>3</v>
          </cell>
          <cell r="U987">
            <v>10000000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</row>
        <row r="988">
          <cell r="C988">
            <v>12112</v>
          </cell>
          <cell r="E988">
            <v>23</v>
          </cell>
          <cell r="G988">
            <v>3</v>
          </cell>
          <cell r="U988">
            <v>20000000</v>
          </cell>
          <cell r="V988">
            <v>20000000</v>
          </cell>
          <cell r="W988">
            <v>20000000</v>
          </cell>
          <cell r="X988">
            <v>0</v>
          </cell>
          <cell r="Y988">
            <v>0</v>
          </cell>
        </row>
        <row r="989">
          <cell r="C989">
            <v>12113</v>
          </cell>
          <cell r="E989">
            <v>36</v>
          </cell>
          <cell r="G989">
            <v>3</v>
          </cell>
          <cell r="U989">
            <v>130000000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</row>
        <row r="990">
          <cell r="C990">
            <v>12114</v>
          </cell>
          <cell r="E990">
            <v>29</v>
          </cell>
          <cell r="G990">
            <v>3</v>
          </cell>
          <cell r="U990">
            <v>141102900</v>
          </cell>
          <cell r="V990">
            <v>129839715</v>
          </cell>
          <cell r="W990">
            <v>129839715</v>
          </cell>
          <cell r="X990">
            <v>0</v>
          </cell>
          <cell r="Y990">
            <v>0</v>
          </cell>
        </row>
        <row r="991">
          <cell r="C991">
            <v>12114</v>
          </cell>
          <cell r="E991">
            <v>29</v>
          </cell>
          <cell r="G991">
            <v>3</v>
          </cell>
          <cell r="U991">
            <v>170000000</v>
          </cell>
          <cell r="V991">
            <v>90000000</v>
          </cell>
          <cell r="W991">
            <v>90000000</v>
          </cell>
          <cell r="X991">
            <v>0</v>
          </cell>
          <cell r="Y991">
            <v>0</v>
          </cell>
        </row>
        <row r="992">
          <cell r="C992">
            <v>12114</v>
          </cell>
          <cell r="E992">
            <v>29</v>
          </cell>
          <cell r="G992">
            <v>3</v>
          </cell>
          <cell r="U992">
            <v>126000000</v>
          </cell>
          <cell r="V992">
            <v>52914640</v>
          </cell>
          <cell r="W992">
            <v>52914640</v>
          </cell>
          <cell r="X992">
            <v>37796160</v>
          </cell>
          <cell r="Y992">
            <v>31496800</v>
          </cell>
        </row>
        <row r="993">
          <cell r="C993">
            <v>12201</v>
          </cell>
          <cell r="E993">
            <v>23</v>
          </cell>
          <cell r="G993">
            <v>3</v>
          </cell>
          <cell r="U993">
            <v>5892288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</row>
        <row r="994">
          <cell r="C994">
            <v>12201</v>
          </cell>
          <cell r="E994">
            <v>23</v>
          </cell>
          <cell r="G994">
            <v>3</v>
          </cell>
          <cell r="U994">
            <v>42390535</v>
          </cell>
          <cell r="V994">
            <v>29330761</v>
          </cell>
          <cell r="W994">
            <v>29330761</v>
          </cell>
          <cell r="X994">
            <v>4185120</v>
          </cell>
          <cell r="Y994">
            <v>4185120</v>
          </cell>
        </row>
        <row r="995">
          <cell r="C995">
            <v>12201</v>
          </cell>
          <cell r="E995">
            <v>23</v>
          </cell>
          <cell r="G995">
            <v>3</v>
          </cell>
          <cell r="U995">
            <v>32318296</v>
          </cell>
          <cell r="V995">
            <v>20775956</v>
          </cell>
          <cell r="W995">
            <v>20775956</v>
          </cell>
          <cell r="X995">
            <v>2964420</v>
          </cell>
          <cell r="Y995">
            <v>2964420</v>
          </cell>
        </row>
        <row r="996">
          <cell r="C996">
            <v>12201</v>
          </cell>
          <cell r="E996">
            <v>23</v>
          </cell>
          <cell r="G996">
            <v>3</v>
          </cell>
          <cell r="U996">
            <v>31155384</v>
          </cell>
          <cell r="V996">
            <v>22857132</v>
          </cell>
          <cell r="W996">
            <v>22857132</v>
          </cell>
          <cell r="X996">
            <v>0</v>
          </cell>
          <cell r="Y996">
            <v>0</v>
          </cell>
        </row>
        <row r="997">
          <cell r="C997">
            <v>12201</v>
          </cell>
          <cell r="E997">
            <v>23</v>
          </cell>
          <cell r="G997">
            <v>3</v>
          </cell>
          <cell r="U997">
            <v>23348950</v>
          </cell>
          <cell r="V997">
            <v>10540301</v>
          </cell>
          <cell r="W997">
            <v>10540301</v>
          </cell>
          <cell r="X997">
            <v>1453800</v>
          </cell>
          <cell r="Y997">
            <v>1453800</v>
          </cell>
        </row>
        <row r="998">
          <cell r="C998">
            <v>12201</v>
          </cell>
          <cell r="E998">
            <v>23</v>
          </cell>
          <cell r="G998">
            <v>3</v>
          </cell>
          <cell r="U998">
            <v>25756488</v>
          </cell>
          <cell r="V998">
            <v>6526348</v>
          </cell>
          <cell r="W998">
            <v>6526348</v>
          </cell>
          <cell r="X998">
            <v>182900</v>
          </cell>
          <cell r="Y998">
            <v>182900</v>
          </cell>
        </row>
        <row r="999">
          <cell r="C999">
            <v>12201</v>
          </cell>
          <cell r="E999">
            <v>23</v>
          </cell>
          <cell r="G999">
            <v>3</v>
          </cell>
          <cell r="U999">
            <v>22511712</v>
          </cell>
          <cell r="V999">
            <v>7905225</v>
          </cell>
          <cell r="W999">
            <v>7905225</v>
          </cell>
          <cell r="X999">
            <v>1090900</v>
          </cell>
          <cell r="Y999">
            <v>1090900</v>
          </cell>
        </row>
        <row r="1000">
          <cell r="C1000">
            <v>12201</v>
          </cell>
          <cell r="E1000">
            <v>23</v>
          </cell>
          <cell r="G1000">
            <v>3</v>
          </cell>
          <cell r="U1000">
            <v>9418617</v>
          </cell>
          <cell r="V1000">
            <v>1317533</v>
          </cell>
          <cell r="W1000">
            <v>1317533</v>
          </cell>
          <cell r="X1000">
            <v>182400</v>
          </cell>
          <cell r="Y1000">
            <v>182400</v>
          </cell>
        </row>
        <row r="1001">
          <cell r="C1001">
            <v>12201</v>
          </cell>
          <cell r="E1001">
            <v>23</v>
          </cell>
          <cell r="G1001">
            <v>3</v>
          </cell>
          <cell r="U1001">
            <v>9418617</v>
          </cell>
          <cell r="V1001">
            <v>1317533</v>
          </cell>
          <cell r="W1001">
            <v>1317533</v>
          </cell>
          <cell r="X1001">
            <v>182400</v>
          </cell>
          <cell r="Y1001">
            <v>182400</v>
          </cell>
        </row>
        <row r="1002">
          <cell r="C1002">
            <v>12201</v>
          </cell>
          <cell r="E1002">
            <v>23</v>
          </cell>
          <cell r="G1002">
            <v>3</v>
          </cell>
          <cell r="U1002">
            <v>10837230</v>
          </cell>
          <cell r="V1002">
            <v>2635065</v>
          </cell>
          <cell r="W1002">
            <v>2635065</v>
          </cell>
          <cell r="X1002">
            <v>363800</v>
          </cell>
          <cell r="Y1002">
            <v>363800</v>
          </cell>
        </row>
        <row r="1003">
          <cell r="C1003">
            <v>12201</v>
          </cell>
          <cell r="E1003">
            <v>23</v>
          </cell>
          <cell r="G1003">
            <v>3</v>
          </cell>
          <cell r="U1003">
            <v>436800207</v>
          </cell>
          <cell r="V1003">
            <v>357729016</v>
          </cell>
          <cell r="W1003">
            <v>348779016</v>
          </cell>
          <cell r="X1003">
            <v>79553189</v>
          </cell>
          <cell r="Y1003">
            <v>79553189</v>
          </cell>
        </row>
        <row r="1004">
          <cell r="C1004">
            <v>12201</v>
          </cell>
          <cell r="E1004">
            <v>23</v>
          </cell>
          <cell r="G1004">
            <v>3</v>
          </cell>
          <cell r="U1004">
            <v>356000000</v>
          </cell>
          <cell r="V1004">
            <v>300822500</v>
          </cell>
          <cell r="W1004">
            <v>285822500</v>
          </cell>
          <cell r="X1004">
            <v>54770009</v>
          </cell>
          <cell r="Y1004">
            <v>52571583</v>
          </cell>
        </row>
        <row r="1005">
          <cell r="C1005">
            <v>12201</v>
          </cell>
          <cell r="E1005">
            <v>23</v>
          </cell>
          <cell r="G1005">
            <v>3</v>
          </cell>
          <cell r="U1005">
            <v>166163094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</row>
        <row r="1006">
          <cell r="C1006">
            <v>12201</v>
          </cell>
          <cell r="E1006">
            <v>23</v>
          </cell>
          <cell r="G1006">
            <v>3</v>
          </cell>
          <cell r="U1006">
            <v>722040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</row>
        <row r="1007">
          <cell r="C1007">
            <v>12201</v>
          </cell>
          <cell r="E1007">
            <v>23</v>
          </cell>
          <cell r="G1007">
            <v>3</v>
          </cell>
          <cell r="U1007">
            <v>20707043</v>
          </cell>
          <cell r="V1007">
            <v>9450414</v>
          </cell>
          <cell r="W1007">
            <v>9450414</v>
          </cell>
          <cell r="X1007">
            <v>1452973</v>
          </cell>
          <cell r="Y1007">
            <v>1452973</v>
          </cell>
        </row>
        <row r="1008">
          <cell r="C1008">
            <v>12201</v>
          </cell>
          <cell r="E1008">
            <v>23</v>
          </cell>
          <cell r="G1008">
            <v>3</v>
          </cell>
          <cell r="U1008">
            <v>14074863</v>
          </cell>
          <cell r="V1008">
            <v>6526516</v>
          </cell>
          <cell r="W1008">
            <v>6526516</v>
          </cell>
          <cell r="X1008">
            <v>0</v>
          </cell>
          <cell r="Y1008">
            <v>0</v>
          </cell>
        </row>
        <row r="1009">
          <cell r="C1009">
            <v>12201</v>
          </cell>
          <cell r="E1009">
            <v>23</v>
          </cell>
          <cell r="G1009">
            <v>3</v>
          </cell>
          <cell r="U1009">
            <v>20876829</v>
          </cell>
          <cell r="V1009">
            <v>14130076</v>
          </cell>
          <cell r="W1009">
            <v>14130076</v>
          </cell>
          <cell r="X1009">
            <v>0</v>
          </cell>
          <cell r="Y1009">
            <v>0</v>
          </cell>
        </row>
        <row r="1010">
          <cell r="C1010">
            <v>12201</v>
          </cell>
          <cell r="E1010">
            <v>23</v>
          </cell>
          <cell r="G1010">
            <v>3</v>
          </cell>
          <cell r="U1010">
            <v>6749830</v>
          </cell>
          <cell r="V1010">
            <v>1243143</v>
          </cell>
          <cell r="W1010">
            <v>1243143</v>
          </cell>
          <cell r="X1010">
            <v>0</v>
          </cell>
          <cell r="Y1010">
            <v>0</v>
          </cell>
        </row>
        <row r="1011">
          <cell r="C1011">
            <v>12201</v>
          </cell>
          <cell r="E1011">
            <v>23</v>
          </cell>
          <cell r="G1011">
            <v>3</v>
          </cell>
          <cell r="U1011">
            <v>20876829</v>
          </cell>
          <cell r="V1011">
            <v>9634142</v>
          </cell>
          <cell r="W1011">
            <v>9634142</v>
          </cell>
          <cell r="X1011">
            <v>0</v>
          </cell>
          <cell r="Y1011">
            <v>0</v>
          </cell>
        </row>
        <row r="1012">
          <cell r="C1012">
            <v>12201</v>
          </cell>
          <cell r="E1012">
            <v>23</v>
          </cell>
          <cell r="G1012">
            <v>3</v>
          </cell>
          <cell r="U1012">
            <v>51000000</v>
          </cell>
          <cell r="V1012">
            <v>30000000</v>
          </cell>
          <cell r="W1012">
            <v>0</v>
          </cell>
          <cell r="X1012">
            <v>0</v>
          </cell>
          <cell r="Y1012">
            <v>0</v>
          </cell>
        </row>
        <row r="1013">
          <cell r="C1013">
            <v>12201</v>
          </cell>
          <cell r="E1013">
            <v>23</v>
          </cell>
          <cell r="G1013">
            <v>3</v>
          </cell>
          <cell r="U1013">
            <v>21000000</v>
          </cell>
          <cell r="V1013">
            <v>21000000</v>
          </cell>
          <cell r="W1013">
            <v>0</v>
          </cell>
          <cell r="X1013">
            <v>0</v>
          </cell>
          <cell r="Y1013">
            <v>0</v>
          </cell>
        </row>
        <row r="1014">
          <cell r="C1014">
            <v>12201</v>
          </cell>
          <cell r="E1014">
            <v>23</v>
          </cell>
          <cell r="G1014">
            <v>3</v>
          </cell>
          <cell r="U1014">
            <v>131000000</v>
          </cell>
          <cell r="V1014">
            <v>130114600</v>
          </cell>
          <cell r="W1014">
            <v>130114600</v>
          </cell>
          <cell r="X1014">
            <v>0</v>
          </cell>
          <cell r="Y1014">
            <v>0</v>
          </cell>
        </row>
        <row r="1015">
          <cell r="C1015">
            <v>12201</v>
          </cell>
          <cell r="E1015">
            <v>23</v>
          </cell>
          <cell r="G1015">
            <v>3</v>
          </cell>
          <cell r="U1015">
            <v>274969435</v>
          </cell>
          <cell r="V1015">
            <v>223766468</v>
          </cell>
          <cell r="W1015">
            <v>223766468</v>
          </cell>
          <cell r="X1015">
            <v>40794654</v>
          </cell>
          <cell r="Y1015">
            <v>40794654</v>
          </cell>
        </row>
        <row r="1016">
          <cell r="C1016">
            <v>12201</v>
          </cell>
          <cell r="E1016">
            <v>23</v>
          </cell>
          <cell r="G1016">
            <v>3</v>
          </cell>
          <cell r="U1016">
            <v>1058532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</row>
        <row r="1017">
          <cell r="C1017">
            <v>12201</v>
          </cell>
          <cell r="E1017">
            <v>23</v>
          </cell>
          <cell r="G1017">
            <v>3</v>
          </cell>
          <cell r="U1017">
            <v>27718982</v>
          </cell>
          <cell r="V1017">
            <v>19643184</v>
          </cell>
          <cell r="W1017">
            <v>19643184</v>
          </cell>
          <cell r="X1017">
            <v>0</v>
          </cell>
          <cell r="Y1017">
            <v>0</v>
          </cell>
        </row>
        <row r="1018">
          <cell r="C1018">
            <v>12201</v>
          </cell>
          <cell r="E1018">
            <v>23</v>
          </cell>
          <cell r="G1018">
            <v>3</v>
          </cell>
          <cell r="U1018">
            <v>100565644</v>
          </cell>
          <cell r="V1018">
            <v>83744149</v>
          </cell>
          <cell r="W1018">
            <v>83744149</v>
          </cell>
          <cell r="X1018">
            <v>0</v>
          </cell>
          <cell r="Y1018">
            <v>0</v>
          </cell>
        </row>
        <row r="1019">
          <cell r="C1019">
            <v>12201</v>
          </cell>
          <cell r="E1019">
            <v>23</v>
          </cell>
          <cell r="G1019">
            <v>3</v>
          </cell>
          <cell r="U1019">
            <v>138988555</v>
          </cell>
          <cell r="V1019">
            <v>138988555</v>
          </cell>
          <cell r="W1019">
            <v>138988555</v>
          </cell>
          <cell r="X1019">
            <v>120766254</v>
          </cell>
          <cell r="Y1019">
            <v>120766254</v>
          </cell>
        </row>
        <row r="1020">
          <cell r="C1020">
            <v>12205</v>
          </cell>
          <cell r="E1020">
            <v>21</v>
          </cell>
          <cell r="G1020">
            <v>3</v>
          </cell>
          <cell r="U1020">
            <v>2568064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</row>
        <row r="1021">
          <cell r="C1021">
            <v>12209</v>
          </cell>
          <cell r="E1021">
            <v>14</v>
          </cell>
          <cell r="G1021">
            <v>3</v>
          </cell>
          <cell r="U1021">
            <v>258000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</row>
        <row r="1022">
          <cell r="C1022">
            <v>12210</v>
          </cell>
          <cell r="E1022">
            <v>14</v>
          </cell>
          <cell r="G1022">
            <v>3</v>
          </cell>
          <cell r="U1022">
            <v>500000</v>
          </cell>
          <cell r="V1022">
            <v>400000</v>
          </cell>
          <cell r="W1022">
            <v>400000</v>
          </cell>
          <cell r="X1022">
            <v>0</v>
          </cell>
          <cell r="Y1022">
            <v>0</v>
          </cell>
        </row>
        <row r="1023">
          <cell r="C1023">
            <v>12211</v>
          </cell>
          <cell r="E1023">
            <v>24</v>
          </cell>
          <cell r="G1023">
            <v>3</v>
          </cell>
          <cell r="U1023">
            <v>110000000</v>
          </cell>
          <cell r="V1023">
            <v>40000000</v>
          </cell>
          <cell r="W1023">
            <v>0</v>
          </cell>
          <cell r="X1023">
            <v>0</v>
          </cell>
          <cell r="Y1023">
            <v>0</v>
          </cell>
        </row>
        <row r="1024">
          <cell r="C1024">
            <v>12211</v>
          </cell>
          <cell r="E1024">
            <v>24</v>
          </cell>
          <cell r="G1024">
            <v>3</v>
          </cell>
          <cell r="U1024">
            <v>80000000</v>
          </cell>
          <cell r="V1024">
            <v>17726905.690000001</v>
          </cell>
          <cell r="W1024">
            <v>17726905.690000001</v>
          </cell>
          <cell r="X1024">
            <v>17726905.690000001</v>
          </cell>
          <cell r="Y1024">
            <v>17726905.690000001</v>
          </cell>
        </row>
        <row r="1025">
          <cell r="C1025">
            <v>12211</v>
          </cell>
          <cell r="E1025">
            <v>24</v>
          </cell>
          <cell r="G1025">
            <v>3</v>
          </cell>
          <cell r="U1025">
            <v>20000000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</row>
        <row r="1026">
          <cell r="C1026">
            <v>12502</v>
          </cell>
          <cell r="E1026">
            <v>33</v>
          </cell>
          <cell r="G1026">
            <v>3</v>
          </cell>
          <cell r="U1026">
            <v>20000000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</row>
        <row r="1027">
          <cell r="C1027">
            <v>12502</v>
          </cell>
          <cell r="E1027">
            <v>33</v>
          </cell>
          <cell r="G1027">
            <v>3</v>
          </cell>
          <cell r="U1027">
            <v>10000000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</row>
        <row r="1028">
          <cell r="C1028">
            <v>12502</v>
          </cell>
          <cell r="E1028">
            <v>33</v>
          </cell>
          <cell r="G1028">
            <v>3</v>
          </cell>
          <cell r="U1028">
            <v>51000000</v>
          </cell>
          <cell r="V1028">
            <v>15000000</v>
          </cell>
          <cell r="W1028">
            <v>15000000</v>
          </cell>
          <cell r="X1028">
            <v>0</v>
          </cell>
          <cell r="Y1028">
            <v>0</v>
          </cell>
        </row>
        <row r="1029">
          <cell r="C1029">
            <v>12502</v>
          </cell>
          <cell r="E1029">
            <v>33</v>
          </cell>
          <cell r="G1029">
            <v>3</v>
          </cell>
          <cell r="U1029">
            <v>6193292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</row>
        <row r="1030">
          <cell r="C1030">
            <v>12502</v>
          </cell>
          <cell r="E1030">
            <v>33</v>
          </cell>
          <cell r="G1030">
            <v>3</v>
          </cell>
          <cell r="U1030">
            <v>90100000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</row>
        <row r="1031">
          <cell r="C1031">
            <v>12502</v>
          </cell>
          <cell r="E1031">
            <v>33</v>
          </cell>
          <cell r="G1031">
            <v>3</v>
          </cell>
          <cell r="U1031">
            <v>353381449</v>
          </cell>
          <cell r="V1031">
            <v>106879900</v>
          </cell>
          <cell r="W1031">
            <v>106879900</v>
          </cell>
          <cell r="X1031">
            <v>0</v>
          </cell>
          <cell r="Y1031">
            <v>0</v>
          </cell>
        </row>
        <row r="1032">
          <cell r="C1032">
            <v>12502</v>
          </cell>
          <cell r="E1032">
            <v>33</v>
          </cell>
          <cell r="G1032">
            <v>3</v>
          </cell>
          <cell r="U1032">
            <v>3900000</v>
          </cell>
          <cell r="V1032">
            <v>3900000</v>
          </cell>
          <cell r="W1032">
            <v>0</v>
          </cell>
          <cell r="X1032">
            <v>0</v>
          </cell>
          <cell r="Y1032">
            <v>0</v>
          </cell>
        </row>
        <row r="1033">
          <cell r="C1033">
            <v>12503</v>
          </cell>
          <cell r="E1033">
            <v>21</v>
          </cell>
          <cell r="G1033">
            <v>3</v>
          </cell>
          <cell r="U1033">
            <v>40000000</v>
          </cell>
          <cell r="V1033">
            <v>40000000</v>
          </cell>
          <cell r="W1033">
            <v>0</v>
          </cell>
          <cell r="X1033">
            <v>0</v>
          </cell>
          <cell r="Y1033">
            <v>0</v>
          </cell>
        </row>
        <row r="1034">
          <cell r="C1034">
            <v>12503</v>
          </cell>
          <cell r="E1034">
            <v>21</v>
          </cell>
          <cell r="G1034">
            <v>3</v>
          </cell>
          <cell r="U1034">
            <v>410005419</v>
          </cell>
          <cell r="V1034">
            <v>201867461</v>
          </cell>
          <cell r="W1034">
            <v>83428461</v>
          </cell>
          <cell r="X1034">
            <v>62799274</v>
          </cell>
          <cell r="Y1034">
            <v>62799274</v>
          </cell>
        </row>
        <row r="1035">
          <cell r="C1035">
            <v>12504</v>
          </cell>
          <cell r="E1035">
            <v>22</v>
          </cell>
          <cell r="G1035">
            <v>3</v>
          </cell>
          <cell r="U1035">
            <v>9684229</v>
          </cell>
          <cell r="V1035">
            <v>9684229</v>
          </cell>
          <cell r="W1035">
            <v>9684229</v>
          </cell>
          <cell r="X1035">
            <v>0</v>
          </cell>
          <cell r="Y1035">
            <v>0</v>
          </cell>
        </row>
        <row r="1036">
          <cell r="C1036">
            <v>12504</v>
          </cell>
          <cell r="E1036">
            <v>22</v>
          </cell>
          <cell r="G1036">
            <v>3</v>
          </cell>
          <cell r="U1036">
            <v>73000000</v>
          </cell>
          <cell r="V1036">
            <v>23000000</v>
          </cell>
          <cell r="W1036">
            <v>23000000</v>
          </cell>
          <cell r="X1036">
            <v>3500000</v>
          </cell>
          <cell r="Y1036">
            <v>0</v>
          </cell>
        </row>
        <row r="1037">
          <cell r="C1037">
            <v>12504</v>
          </cell>
          <cell r="E1037">
            <v>22</v>
          </cell>
          <cell r="G1037">
            <v>3</v>
          </cell>
          <cell r="U1037">
            <v>60000000</v>
          </cell>
          <cell r="V1037">
            <v>60000000</v>
          </cell>
          <cell r="W1037">
            <v>60000000</v>
          </cell>
          <cell r="X1037">
            <v>24000000</v>
          </cell>
          <cell r="Y1037">
            <v>24000000</v>
          </cell>
        </row>
        <row r="1038">
          <cell r="C1038">
            <v>12504</v>
          </cell>
          <cell r="E1038">
            <v>22</v>
          </cell>
          <cell r="G1038">
            <v>3</v>
          </cell>
          <cell r="U1038">
            <v>47000000</v>
          </cell>
          <cell r="V1038">
            <v>47000000</v>
          </cell>
          <cell r="W1038">
            <v>47000000</v>
          </cell>
          <cell r="X1038">
            <v>0</v>
          </cell>
          <cell r="Y1038">
            <v>0</v>
          </cell>
        </row>
        <row r="1039">
          <cell r="C1039">
            <v>12504</v>
          </cell>
          <cell r="E1039">
            <v>22</v>
          </cell>
          <cell r="G1039">
            <v>3</v>
          </cell>
          <cell r="U1039">
            <v>50000000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</row>
        <row r="1040">
          <cell r="C1040">
            <v>12505</v>
          </cell>
          <cell r="E1040">
            <v>21</v>
          </cell>
          <cell r="G1040">
            <v>3</v>
          </cell>
          <cell r="U1040">
            <v>38000000</v>
          </cell>
          <cell r="V1040">
            <v>38000000</v>
          </cell>
          <cell r="W1040">
            <v>0</v>
          </cell>
          <cell r="X1040">
            <v>0</v>
          </cell>
          <cell r="Y1040">
            <v>0</v>
          </cell>
        </row>
        <row r="1041">
          <cell r="C1041">
            <v>12505</v>
          </cell>
          <cell r="E1041">
            <v>21</v>
          </cell>
          <cell r="G1041">
            <v>3</v>
          </cell>
          <cell r="U1041">
            <v>5617955</v>
          </cell>
          <cell r="V1041">
            <v>2808977</v>
          </cell>
          <cell r="W1041">
            <v>0</v>
          </cell>
          <cell r="X1041">
            <v>0</v>
          </cell>
          <cell r="Y1041">
            <v>0</v>
          </cell>
        </row>
        <row r="1042">
          <cell r="C1042">
            <v>12509</v>
          </cell>
          <cell r="E1042">
            <v>23</v>
          </cell>
          <cell r="G1042">
            <v>3</v>
          </cell>
          <cell r="U1042">
            <v>12174556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</row>
        <row r="1043">
          <cell r="C1043">
            <v>12509</v>
          </cell>
          <cell r="E1043">
            <v>23</v>
          </cell>
          <cell r="G1043">
            <v>3</v>
          </cell>
          <cell r="U1043">
            <v>15410399</v>
          </cell>
          <cell r="V1043">
            <v>971499</v>
          </cell>
          <cell r="W1043">
            <v>971499</v>
          </cell>
          <cell r="X1043">
            <v>483400</v>
          </cell>
          <cell r="Y1043">
            <v>483400</v>
          </cell>
        </row>
        <row r="1044">
          <cell r="C1044">
            <v>12509</v>
          </cell>
          <cell r="E1044">
            <v>23</v>
          </cell>
          <cell r="G1044">
            <v>3</v>
          </cell>
          <cell r="U1044">
            <v>10915700</v>
          </cell>
          <cell r="V1044">
            <v>688145</v>
          </cell>
          <cell r="W1044">
            <v>688145</v>
          </cell>
          <cell r="X1044">
            <v>342500</v>
          </cell>
          <cell r="Y1044">
            <v>342500</v>
          </cell>
        </row>
        <row r="1045">
          <cell r="C1045">
            <v>12509</v>
          </cell>
          <cell r="E1045">
            <v>23</v>
          </cell>
          <cell r="G1045">
            <v>3</v>
          </cell>
          <cell r="U1045">
            <v>13489356</v>
          </cell>
          <cell r="V1045">
            <v>869526</v>
          </cell>
          <cell r="W1045">
            <v>869526</v>
          </cell>
          <cell r="X1045">
            <v>0</v>
          </cell>
          <cell r="Y1045">
            <v>0</v>
          </cell>
        </row>
        <row r="1046">
          <cell r="C1046">
            <v>12509</v>
          </cell>
          <cell r="E1046">
            <v>23</v>
          </cell>
          <cell r="G1046">
            <v>3</v>
          </cell>
          <cell r="U1046">
            <v>371123</v>
          </cell>
          <cell r="V1046">
            <v>371123</v>
          </cell>
          <cell r="W1046">
            <v>371123</v>
          </cell>
          <cell r="X1046">
            <v>180900</v>
          </cell>
          <cell r="Y1046">
            <v>180900</v>
          </cell>
        </row>
        <row r="1047">
          <cell r="C1047">
            <v>12509</v>
          </cell>
          <cell r="E1047">
            <v>23</v>
          </cell>
          <cell r="G1047">
            <v>3</v>
          </cell>
          <cell r="U1047">
            <v>670352</v>
          </cell>
          <cell r="V1047">
            <v>39520</v>
          </cell>
          <cell r="W1047">
            <v>39520</v>
          </cell>
          <cell r="X1047">
            <v>21300</v>
          </cell>
          <cell r="Y1047">
            <v>21300</v>
          </cell>
        </row>
        <row r="1048">
          <cell r="C1048">
            <v>12509</v>
          </cell>
          <cell r="E1048">
            <v>23</v>
          </cell>
          <cell r="G1048">
            <v>3</v>
          </cell>
          <cell r="U1048">
            <v>278342</v>
          </cell>
          <cell r="V1048">
            <v>278342</v>
          </cell>
          <cell r="W1048">
            <v>278342</v>
          </cell>
          <cell r="X1048">
            <v>135900</v>
          </cell>
          <cell r="Y1048">
            <v>135900</v>
          </cell>
        </row>
        <row r="1049">
          <cell r="C1049">
            <v>12509</v>
          </cell>
          <cell r="E1049">
            <v>23</v>
          </cell>
          <cell r="G1049">
            <v>3</v>
          </cell>
          <cell r="U1049">
            <v>46390</v>
          </cell>
          <cell r="V1049">
            <v>46390</v>
          </cell>
          <cell r="W1049">
            <v>46390</v>
          </cell>
          <cell r="X1049">
            <v>22800</v>
          </cell>
          <cell r="Y1049">
            <v>22800</v>
          </cell>
        </row>
        <row r="1050">
          <cell r="C1050">
            <v>12509</v>
          </cell>
          <cell r="E1050">
            <v>23</v>
          </cell>
          <cell r="G1050">
            <v>3</v>
          </cell>
          <cell r="U1050">
            <v>46390</v>
          </cell>
          <cell r="V1050">
            <v>46390</v>
          </cell>
          <cell r="W1050">
            <v>46390</v>
          </cell>
          <cell r="X1050">
            <v>22800</v>
          </cell>
          <cell r="Y1050">
            <v>22800</v>
          </cell>
        </row>
        <row r="1051">
          <cell r="C1051">
            <v>12509</v>
          </cell>
          <cell r="E1051">
            <v>23</v>
          </cell>
          <cell r="G1051">
            <v>3</v>
          </cell>
          <cell r="U1051">
            <v>92780</v>
          </cell>
          <cell r="V1051">
            <v>92780</v>
          </cell>
          <cell r="W1051">
            <v>92780</v>
          </cell>
          <cell r="X1051">
            <v>45500</v>
          </cell>
          <cell r="Y1051">
            <v>45500</v>
          </cell>
        </row>
        <row r="1052">
          <cell r="C1052">
            <v>12509</v>
          </cell>
          <cell r="E1052">
            <v>23</v>
          </cell>
          <cell r="G1052">
            <v>3</v>
          </cell>
          <cell r="U1052">
            <v>213327507</v>
          </cell>
          <cell r="V1052">
            <v>173327507</v>
          </cell>
          <cell r="W1052">
            <v>173327507</v>
          </cell>
          <cell r="X1052">
            <v>0</v>
          </cell>
          <cell r="Y1052">
            <v>0</v>
          </cell>
        </row>
        <row r="1053">
          <cell r="C1053">
            <v>12509</v>
          </cell>
          <cell r="E1053">
            <v>23</v>
          </cell>
          <cell r="G1053">
            <v>3</v>
          </cell>
          <cell r="U1053">
            <v>261774573</v>
          </cell>
          <cell r="V1053">
            <v>206319585</v>
          </cell>
          <cell r="W1053">
            <v>162069585</v>
          </cell>
          <cell r="X1053">
            <v>86826585</v>
          </cell>
          <cell r="Y1053">
            <v>85326585</v>
          </cell>
        </row>
        <row r="1054">
          <cell r="C1054">
            <v>12509</v>
          </cell>
          <cell r="E1054">
            <v>23</v>
          </cell>
          <cell r="G1054">
            <v>3</v>
          </cell>
          <cell r="U1054">
            <v>50000000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</row>
        <row r="1055">
          <cell r="C1055">
            <v>12509</v>
          </cell>
          <cell r="E1055">
            <v>23</v>
          </cell>
          <cell r="G1055">
            <v>3</v>
          </cell>
          <cell r="U1055">
            <v>566163093</v>
          </cell>
          <cell r="V1055">
            <v>477103725</v>
          </cell>
          <cell r="W1055">
            <v>0</v>
          </cell>
          <cell r="X1055">
            <v>0</v>
          </cell>
          <cell r="Y1055">
            <v>0</v>
          </cell>
        </row>
        <row r="1056">
          <cell r="C1056">
            <v>12509</v>
          </cell>
          <cell r="E1056">
            <v>23</v>
          </cell>
          <cell r="G1056">
            <v>3</v>
          </cell>
          <cell r="U1056">
            <v>119789340</v>
          </cell>
          <cell r="V1056">
            <v>73104744</v>
          </cell>
          <cell r="W1056">
            <v>73104744</v>
          </cell>
          <cell r="X1056">
            <v>39905485</v>
          </cell>
          <cell r="Y1056">
            <v>39905485</v>
          </cell>
        </row>
        <row r="1057">
          <cell r="C1057">
            <v>12509</v>
          </cell>
          <cell r="E1057">
            <v>23</v>
          </cell>
          <cell r="G1057">
            <v>3</v>
          </cell>
          <cell r="U1057">
            <v>547291</v>
          </cell>
          <cell r="V1057">
            <v>547291</v>
          </cell>
          <cell r="W1057">
            <v>547291</v>
          </cell>
          <cell r="X1057">
            <v>326083</v>
          </cell>
          <cell r="Y1057">
            <v>326083</v>
          </cell>
        </row>
        <row r="1058">
          <cell r="C1058">
            <v>12509</v>
          </cell>
          <cell r="E1058">
            <v>23</v>
          </cell>
          <cell r="G1058">
            <v>3</v>
          </cell>
          <cell r="U1058">
            <v>851631</v>
          </cell>
          <cell r="V1058">
            <v>851631</v>
          </cell>
          <cell r="W1058">
            <v>851631</v>
          </cell>
          <cell r="X1058">
            <v>525173</v>
          </cell>
          <cell r="Y1058">
            <v>525173</v>
          </cell>
        </row>
        <row r="1059">
          <cell r="C1059">
            <v>12509</v>
          </cell>
          <cell r="E1059">
            <v>23</v>
          </cell>
          <cell r="G1059">
            <v>3</v>
          </cell>
          <cell r="U1059">
            <v>4991223</v>
          </cell>
          <cell r="V1059">
            <v>277156</v>
          </cell>
          <cell r="W1059">
            <v>277156</v>
          </cell>
          <cell r="X1059">
            <v>199699</v>
          </cell>
          <cell r="Y1059">
            <v>199699</v>
          </cell>
        </row>
        <row r="1060">
          <cell r="C1060">
            <v>12509</v>
          </cell>
          <cell r="E1060">
            <v>23</v>
          </cell>
          <cell r="G1060">
            <v>3</v>
          </cell>
          <cell r="U1060">
            <v>3493856</v>
          </cell>
          <cell r="V1060">
            <v>302841</v>
          </cell>
          <cell r="W1060">
            <v>302841</v>
          </cell>
          <cell r="X1060">
            <v>0</v>
          </cell>
          <cell r="Y1060">
            <v>0</v>
          </cell>
        </row>
        <row r="1061">
          <cell r="C1061">
            <v>12509</v>
          </cell>
          <cell r="E1061">
            <v>23</v>
          </cell>
          <cell r="G1061">
            <v>3</v>
          </cell>
          <cell r="U1061">
            <v>5136800</v>
          </cell>
          <cell r="V1061">
            <v>524790</v>
          </cell>
          <cell r="W1061">
            <v>524790</v>
          </cell>
          <cell r="X1061">
            <v>0</v>
          </cell>
          <cell r="Y1061">
            <v>0</v>
          </cell>
        </row>
        <row r="1062">
          <cell r="C1062">
            <v>12509</v>
          </cell>
          <cell r="E1062">
            <v>23</v>
          </cell>
          <cell r="G1062">
            <v>3</v>
          </cell>
          <cell r="U1062">
            <v>665496</v>
          </cell>
          <cell r="V1062">
            <v>40378</v>
          </cell>
          <cell r="W1062">
            <v>40378</v>
          </cell>
          <cell r="X1062">
            <v>0</v>
          </cell>
          <cell r="Y1062">
            <v>0</v>
          </cell>
        </row>
        <row r="1063">
          <cell r="C1063">
            <v>12509</v>
          </cell>
          <cell r="E1063">
            <v>23</v>
          </cell>
          <cell r="G1063">
            <v>3</v>
          </cell>
          <cell r="U1063">
            <v>5136800</v>
          </cell>
          <cell r="V1063">
            <v>357811</v>
          </cell>
          <cell r="W1063">
            <v>357811</v>
          </cell>
          <cell r="X1063">
            <v>0</v>
          </cell>
          <cell r="Y1063">
            <v>0</v>
          </cell>
        </row>
        <row r="1064">
          <cell r="C1064">
            <v>12509</v>
          </cell>
          <cell r="E1064">
            <v>23</v>
          </cell>
          <cell r="G1064">
            <v>3</v>
          </cell>
          <cell r="U1064">
            <v>11117602</v>
          </cell>
          <cell r="V1064">
            <v>735501</v>
          </cell>
          <cell r="W1064">
            <v>735501</v>
          </cell>
          <cell r="X1064">
            <v>0</v>
          </cell>
          <cell r="Y1064">
            <v>0</v>
          </cell>
        </row>
        <row r="1065">
          <cell r="C1065">
            <v>12603</v>
          </cell>
          <cell r="E1065">
            <v>14</v>
          </cell>
          <cell r="G1065">
            <v>3</v>
          </cell>
          <cell r="U1065">
            <v>7000000</v>
          </cell>
          <cell r="V1065">
            <v>1600000</v>
          </cell>
          <cell r="W1065">
            <v>1600000</v>
          </cell>
          <cell r="X1065">
            <v>0</v>
          </cell>
          <cell r="Y1065">
            <v>0</v>
          </cell>
        </row>
        <row r="1066">
          <cell r="C1066">
            <v>12603</v>
          </cell>
          <cell r="E1066">
            <v>14</v>
          </cell>
          <cell r="G1066">
            <v>3</v>
          </cell>
          <cell r="U1066">
            <v>84224367</v>
          </cell>
          <cell r="V1066">
            <v>63100000</v>
          </cell>
          <cell r="W1066">
            <v>17500000</v>
          </cell>
          <cell r="X1066">
            <v>0</v>
          </cell>
          <cell r="Y1066">
            <v>0</v>
          </cell>
        </row>
        <row r="1067">
          <cell r="C1067">
            <v>12603</v>
          </cell>
          <cell r="E1067">
            <v>14</v>
          </cell>
          <cell r="G1067">
            <v>3</v>
          </cell>
          <cell r="U1067">
            <v>10000000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</row>
        <row r="1068">
          <cell r="C1068">
            <v>12603</v>
          </cell>
          <cell r="E1068">
            <v>14</v>
          </cell>
          <cell r="G1068">
            <v>3</v>
          </cell>
          <cell r="U1068">
            <v>15000000</v>
          </cell>
          <cell r="V1068">
            <v>15000000</v>
          </cell>
          <cell r="W1068">
            <v>15000000</v>
          </cell>
          <cell r="X1068">
            <v>0</v>
          </cell>
          <cell r="Y1068">
            <v>0</v>
          </cell>
        </row>
        <row r="1069">
          <cell r="C1069">
            <v>12604</v>
          </cell>
          <cell r="E1069">
            <v>23</v>
          </cell>
          <cell r="G1069">
            <v>3</v>
          </cell>
          <cell r="U1069">
            <v>15325434</v>
          </cell>
          <cell r="V1069">
            <v>6440000</v>
          </cell>
          <cell r="W1069">
            <v>6440000</v>
          </cell>
          <cell r="X1069">
            <v>0</v>
          </cell>
          <cell r="Y1069">
            <v>0</v>
          </cell>
        </row>
        <row r="1070">
          <cell r="C1070">
            <v>12605</v>
          </cell>
          <cell r="E1070">
            <v>26</v>
          </cell>
          <cell r="G1070">
            <v>3</v>
          </cell>
          <cell r="U1070">
            <v>2000000000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</row>
        <row r="1071">
          <cell r="C1071">
            <v>12609</v>
          </cell>
          <cell r="E1071">
            <v>22</v>
          </cell>
          <cell r="G1071">
            <v>3</v>
          </cell>
          <cell r="U1071">
            <v>3000000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</row>
        <row r="1072">
          <cell r="C1072">
            <v>12609</v>
          </cell>
          <cell r="E1072">
            <v>22</v>
          </cell>
          <cell r="G1072">
            <v>3</v>
          </cell>
          <cell r="U1072">
            <v>4900000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</row>
        <row r="1073">
          <cell r="C1073">
            <v>12609</v>
          </cell>
          <cell r="E1073">
            <v>22</v>
          </cell>
          <cell r="G1073">
            <v>3</v>
          </cell>
          <cell r="U1073">
            <v>29347142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</row>
        <row r="1074">
          <cell r="C1074">
            <v>12609</v>
          </cell>
          <cell r="E1074">
            <v>22</v>
          </cell>
          <cell r="G1074">
            <v>3</v>
          </cell>
          <cell r="U1074">
            <v>27085404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</row>
        <row r="1075">
          <cell r="C1075">
            <v>12610</v>
          </cell>
          <cell r="E1075">
            <v>14</v>
          </cell>
          <cell r="G1075">
            <v>3</v>
          </cell>
          <cell r="U1075">
            <v>4307213</v>
          </cell>
          <cell r="V1075">
            <v>4307213</v>
          </cell>
          <cell r="W1075">
            <v>4307213</v>
          </cell>
          <cell r="X1075">
            <v>0</v>
          </cell>
          <cell r="Y1075">
            <v>0</v>
          </cell>
        </row>
        <row r="1076">
          <cell r="C1076">
            <v>12611</v>
          </cell>
          <cell r="E1076">
            <v>14</v>
          </cell>
          <cell r="G1076">
            <v>3</v>
          </cell>
          <cell r="U1076">
            <v>500000000</v>
          </cell>
          <cell r="V1076">
            <v>400000000</v>
          </cell>
          <cell r="W1076">
            <v>254857532</v>
          </cell>
          <cell r="X1076">
            <v>0</v>
          </cell>
          <cell r="Y1076">
            <v>0</v>
          </cell>
        </row>
        <row r="1077">
          <cell r="C1077">
            <v>12612</v>
          </cell>
          <cell r="E1077">
            <v>25</v>
          </cell>
          <cell r="G1077">
            <v>1</v>
          </cell>
          <cell r="U1077">
            <v>250000000</v>
          </cell>
          <cell r="V1077">
            <v>151527501</v>
          </cell>
          <cell r="W1077">
            <v>151527501</v>
          </cell>
          <cell r="X1077">
            <v>151527501</v>
          </cell>
          <cell r="Y1077">
            <v>151527501</v>
          </cell>
        </row>
        <row r="1078">
          <cell r="C1078">
            <v>12613</v>
          </cell>
          <cell r="E1078">
            <v>14</v>
          </cell>
          <cell r="G1078">
            <v>3</v>
          </cell>
          <cell r="U1078">
            <v>58277312</v>
          </cell>
          <cell r="V1078">
            <v>40000000</v>
          </cell>
          <cell r="W1078">
            <v>1600000</v>
          </cell>
          <cell r="X1078">
            <v>0</v>
          </cell>
          <cell r="Y1078">
            <v>0</v>
          </cell>
        </row>
        <row r="1079">
          <cell r="C1079">
            <v>12613</v>
          </cell>
          <cell r="E1079">
            <v>14</v>
          </cell>
          <cell r="G1079">
            <v>3</v>
          </cell>
          <cell r="U1079">
            <v>26000000</v>
          </cell>
          <cell r="V1079">
            <v>24500000</v>
          </cell>
          <cell r="W1079">
            <v>24500000</v>
          </cell>
          <cell r="X1079">
            <v>0</v>
          </cell>
          <cell r="Y1079">
            <v>0</v>
          </cell>
        </row>
        <row r="1080">
          <cell r="C1080">
            <v>13101</v>
          </cell>
          <cell r="E1080">
            <v>28</v>
          </cell>
          <cell r="G1080">
            <v>3</v>
          </cell>
          <cell r="U1080">
            <v>3481300</v>
          </cell>
          <cell r="V1080">
            <v>386934</v>
          </cell>
          <cell r="W1080">
            <v>386934</v>
          </cell>
          <cell r="X1080">
            <v>386934</v>
          </cell>
          <cell r="Y1080">
            <v>386934</v>
          </cell>
        </row>
        <row r="1081">
          <cell r="C1081">
            <v>13101</v>
          </cell>
          <cell r="E1081">
            <v>28</v>
          </cell>
          <cell r="G1081">
            <v>3</v>
          </cell>
          <cell r="U1081">
            <v>829414904</v>
          </cell>
          <cell r="V1081">
            <v>373202400</v>
          </cell>
          <cell r="W1081">
            <v>373202400</v>
          </cell>
          <cell r="X1081">
            <v>373202400</v>
          </cell>
          <cell r="Y1081">
            <v>373202400</v>
          </cell>
        </row>
        <row r="1082">
          <cell r="C1082">
            <v>13101</v>
          </cell>
          <cell r="E1082">
            <v>28</v>
          </cell>
          <cell r="G1082">
            <v>3</v>
          </cell>
          <cell r="U1082">
            <v>600933452</v>
          </cell>
          <cell r="V1082">
            <v>264371600</v>
          </cell>
          <cell r="W1082">
            <v>264371600</v>
          </cell>
          <cell r="X1082">
            <v>264371600</v>
          </cell>
          <cell r="Y1082">
            <v>264371600</v>
          </cell>
        </row>
        <row r="1083">
          <cell r="C1083">
            <v>13101</v>
          </cell>
          <cell r="E1083">
            <v>28</v>
          </cell>
          <cell r="G1083">
            <v>3</v>
          </cell>
          <cell r="U1083">
            <v>648330689</v>
          </cell>
          <cell r="V1083">
            <v>628057657</v>
          </cell>
          <cell r="W1083">
            <v>628057657</v>
          </cell>
          <cell r="X1083">
            <v>628057657</v>
          </cell>
          <cell r="Y1083">
            <v>628057657</v>
          </cell>
        </row>
        <row r="1084">
          <cell r="C1084">
            <v>13101</v>
          </cell>
          <cell r="E1084">
            <v>28</v>
          </cell>
          <cell r="G1084">
            <v>3</v>
          </cell>
          <cell r="U1084">
            <v>360942996</v>
          </cell>
          <cell r="V1084">
            <v>160527500</v>
          </cell>
          <cell r="W1084">
            <v>160527500</v>
          </cell>
          <cell r="X1084">
            <v>160527500</v>
          </cell>
          <cell r="Y1084">
            <v>160527500</v>
          </cell>
        </row>
        <row r="1085">
          <cell r="C1085">
            <v>13101</v>
          </cell>
          <cell r="E1085">
            <v>28</v>
          </cell>
          <cell r="G1085">
            <v>3</v>
          </cell>
          <cell r="U1085">
            <v>61079800</v>
          </cell>
          <cell r="V1085">
            <v>17927600</v>
          </cell>
          <cell r="W1085">
            <v>17927600</v>
          </cell>
          <cell r="X1085">
            <v>17927600</v>
          </cell>
          <cell r="Y1085">
            <v>17927600</v>
          </cell>
        </row>
        <row r="1086">
          <cell r="C1086">
            <v>13101</v>
          </cell>
          <cell r="E1086">
            <v>28</v>
          </cell>
          <cell r="G1086">
            <v>3</v>
          </cell>
          <cell r="U1086">
            <v>275649490</v>
          </cell>
          <cell r="V1086">
            <v>120422600</v>
          </cell>
          <cell r="W1086">
            <v>120422600</v>
          </cell>
          <cell r="X1086">
            <v>120422600</v>
          </cell>
          <cell r="Y1086">
            <v>120422600</v>
          </cell>
        </row>
        <row r="1087">
          <cell r="C1087">
            <v>13101</v>
          </cell>
          <cell r="E1087">
            <v>28</v>
          </cell>
          <cell r="G1087">
            <v>3</v>
          </cell>
          <cell r="U1087">
            <v>45852328</v>
          </cell>
          <cell r="V1087">
            <v>20126700</v>
          </cell>
          <cell r="W1087">
            <v>20126700</v>
          </cell>
          <cell r="X1087">
            <v>20126700</v>
          </cell>
          <cell r="Y1087">
            <v>20126700</v>
          </cell>
        </row>
        <row r="1088">
          <cell r="C1088">
            <v>13101</v>
          </cell>
          <cell r="E1088">
            <v>28</v>
          </cell>
          <cell r="G1088">
            <v>3</v>
          </cell>
          <cell r="U1088">
            <v>55693076</v>
          </cell>
          <cell r="V1088">
            <v>20126700</v>
          </cell>
          <cell r="W1088">
            <v>20126700</v>
          </cell>
          <cell r="X1088">
            <v>20126700</v>
          </cell>
          <cell r="Y1088">
            <v>20126700</v>
          </cell>
        </row>
        <row r="1089">
          <cell r="C1089">
            <v>13101</v>
          </cell>
          <cell r="E1089">
            <v>28</v>
          </cell>
          <cell r="G1089">
            <v>3</v>
          </cell>
          <cell r="U1089">
            <v>90286624</v>
          </cell>
          <cell r="V1089">
            <v>40188700</v>
          </cell>
          <cell r="W1089">
            <v>40188700</v>
          </cell>
          <cell r="X1089">
            <v>40188700</v>
          </cell>
          <cell r="Y1089">
            <v>40188700</v>
          </cell>
        </row>
        <row r="1090">
          <cell r="C1090">
            <v>13101</v>
          </cell>
          <cell r="E1090">
            <v>28</v>
          </cell>
          <cell r="G1090">
            <v>3</v>
          </cell>
          <cell r="U1090">
            <v>5401988873.5600004</v>
          </cell>
          <cell r="V1090">
            <v>2820548532</v>
          </cell>
          <cell r="W1090">
            <v>2820548532</v>
          </cell>
          <cell r="X1090">
            <v>2820548532</v>
          </cell>
          <cell r="Y1090">
            <v>2820548532</v>
          </cell>
        </row>
        <row r="1091">
          <cell r="C1091">
            <v>13101</v>
          </cell>
          <cell r="E1091">
            <v>28</v>
          </cell>
          <cell r="G1091">
            <v>3</v>
          </cell>
          <cell r="U1091">
            <v>35416790</v>
          </cell>
          <cell r="V1091">
            <v>6950527</v>
          </cell>
          <cell r="W1091">
            <v>6950527</v>
          </cell>
          <cell r="X1091">
            <v>6950527</v>
          </cell>
          <cell r="Y1091">
            <v>6950527</v>
          </cell>
        </row>
        <row r="1092">
          <cell r="C1092">
            <v>13101</v>
          </cell>
          <cell r="E1092">
            <v>28</v>
          </cell>
          <cell r="G1092">
            <v>3</v>
          </cell>
          <cell r="U1092">
            <v>472921335.04000002</v>
          </cell>
          <cell r="V1092">
            <v>299478259</v>
          </cell>
          <cell r="W1092">
            <v>186754852</v>
          </cell>
          <cell r="X1092">
            <v>180050007</v>
          </cell>
          <cell r="Y1092">
            <v>180050007</v>
          </cell>
        </row>
        <row r="1093">
          <cell r="C1093">
            <v>13101</v>
          </cell>
          <cell r="E1093">
            <v>28</v>
          </cell>
          <cell r="G1093">
            <v>3</v>
          </cell>
          <cell r="U1093">
            <v>103713449</v>
          </cell>
          <cell r="V1093">
            <v>47564121</v>
          </cell>
          <cell r="W1093">
            <v>47564121</v>
          </cell>
          <cell r="X1093">
            <v>47564121</v>
          </cell>
          <cell r="Y1093">
            <v>47564121</v>
          </cell>
        </row>
        <row r="1094">
          <cell r="C1094">
            <v>13101</v>
          </cell>
          <cell r="E1094">
            <v>28</v>
          </cell>
          <cell r="G1094">
            <v>3</v>
          </cell>
          <cell r="U1094">
            <v>141700129</v>
          </cell>
          <cell r="V1094">
            <v>76036547</v>
          </cell>
          <cell r="W1094">
            <v>76036547</v>
          </cell>
          <cell r="X1094">
            <v>76036547</v>
          </cell>
          <cell r="Y1094">
            <v>76036547</v>
          </cell>
        </row>
        <row r="1095">
          <cell r="C1095">
            <v>13101</v>
          </cell>
          <cell r="E1095">
            <v>28</v>
          </cell>
          <cell r="G1095">
            <v>3</v>
          </cell>
          <cell r="U1095">
            <v>259272554</v>
          </cell>
          <cell r="V1095">
            <v>249737025</v>
          </cell>
          <cell r="W1095">
            <v>249737025</v>
          </cell>
          <cell r="X1095">
            <v>249737025</v>
          </cell>
          <cell r="Y1095">
            <v>249737025</v>
          </cell>
        </row>
        <row r="1096">
          <cell r="C1096">
            <v>13101</v>
          </cell>
          <cell r="E1096">
            <v>28</v>
          </cell>
          <cell r="G1096">
            <v>3</v>
          </cell>
          <cell r="U1096">
            <v>191531249</v>
          </cell>
          <cell r="V1096">
            <v>127262941</v>
          </cell>
          <cell r="W1096">
            <v>127262941</v>
          </cell>
          <cell r="X1096">
            <v>127262941</v>
          </cell>
          <cell r="Y1096">
            <v>127262941</v>
          </cell>
        </row>
        <row r="1097">
          <cell r="C1097">
            <v>13101</v>
          </cell>
          <cell r="E1097">
            <v>28</v>
          </cell>
          <cell r="G1097">
            <v>3</v>
          </cell>
          <cell r="U1097">
            <v>1193162440</v>
          </cell>
          <cell r="V1097">
            <v>567061784</v>
          </cell>
          <cell r="W1097">
            <v>567061784</v>
          </cell>
          <cell r="X1097">
            <v>567061784</v>
          </cell>
          <cell r="Y1097">
            <v>567061784</v>
          </cell>
        </row>
        <row r="1098">
          <cell r="C1098">
            <v>13101</v>
          </cell>
          <cell r="E1098">
            <v>28</v>
          </cell>
          <cell r="G1098">
            <v>3</v>
          </cell>
          <cell r="U1098">
            <v>282557093</v>
          </cell>
          <cell r="V1098">
            <v>58693300</v>
          </cell>
          <cell r="W1098">
            <v>58693300</v>
          </cell>
          <cell r="X1098">
            <v>58693300</v>
          </cell>
          <cell r="Y1098">
            <v>58693300</v>
          </cell>
        </row>
        <row r="1099">
          <cell r="C1099">
            <v>13101</v>
          </cell>
          <cell r="E1099">
            <v>28</v>
          </cell>
          <cell r="G1099">
            <v>3</v>
          </cell>
          <cell r="U1099">
            <v>90000000</v>
          </cell>
          <cell r="V1099">
            <v>5416768</v>
          </cell>
          <cell r="W1099">
            <v>5416768</v>
          </cell>
          <cell r="X1099">
            <v>5416768</v>
          </cell>
          <cell r="Y1099">
            <v>5416768</v>
          </cell>
        </row>
        <row r="1100">
          <cell r="C1100">
            <v>13101</v>
          </cell>
          <cell r="E1100">
            <v>28</v>
          </cell>
          <cell r="G1100">
            <v>3</v>
          </cell>
          <cell r="U1100">
            <v>90683783</v>
          </cell>
          <cell r="V1100">
            <v>90683783</v>
          </cell>
          <cell r="W1100">
            <v>90683783</v>
          </cell>
          <cell r="X1100">
            <v>6672602</v>
          </cell>
          <cell r="Y1100">
            <v>6672602</v>
          </cell>
        </row>
        <row r="1101">
          <cell r="C1101">
            <v>13101</v>
          </cell>
          <cell r="E1101">
            <v>28</v>
          </cell>
          <cell r="G1101">
            <v>3</v>
          </cell>
          <cell r="U1101">
            <v>48041895</v>
          </cell>
          <cell r="V1101">
            <v>10916403</v>
          </cell>
          <cell r="W1101">
            <v>10916403</v>
          </cell>
          <cell r="X1101">
            <v>10916403</v>
          </cell>
          <cell r="Y1101">
            <v>10916403</v>
          </cell>
        </row>
        <row r="1102">
          <cell r="C1102">
            <v>13101</v>
          </cell>
          <cell r="E1102">
            <v>28</v>
          </cell>
          <cell r="G1102">
            <v>3</v>
          </cell>
          <cell r="U1102">
            <v>615440822</v>
          </cell>
          <cell r="V1102">
            <v>326634664</v>
          </cell>
          <cell r="W1102">
            <v>326634664</v>
          </cell>
          <cell r="X1102">
            <v>326634664</v>
          </cell>
          <cell r="Y1102">
            <v>326634664</v>
          </cell>
        </row>
        <row r="1103">
          <cell r="C1103">
            <v>13101</v>
          </cell>
          <cell r="E1103">
            <v>28</v>
          </cell>
          <cell r="G1103">
            <v>3</v>
          </cell>
          <cell r="U1103">
            <v>4423785800</v>
          </cell>
          <cell r="V1103">
            <v>1886272500</v>
          </cell>
          <cell r="W1103">
            <v>1886272500</v>
          </cell>
          <cell r="X1103">
            <v>1886272500</v>
          </cell>
          <cell r="Y1103">
            <v>1886272500</v>
          </cell>
        </row>
        <row r="1104">
          <cell r="C1104">
            <v>13101</v>
          </cell>
          <cell r="E1104">
            <v>28</v>
          </cell>
          <cell r="G1104">
            <v>3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</row>
        <row r="1105">
          <cell r="C1105">
            <v>13101</v>
          </cell>
          <cell r="E1105">
            <v>28</v>
          </cell>
          <cell r="G1105">
            <v>3</v>
          </cell>
          <cell r="U1105">
            <v>3318480700</v>
          </cell>
          <cell r="V1105">
            <v>1414951300</v>
          </cell>
          <cell r="W1105">
            <v>1414951300</v>
          </cell>
          <cell r="X1105">
            <v>1414951300</v>
          </cell>
          <cell r="Y1105">
            <v>1414951300</v>
          </cell>
        </row>
        <row r="1106">
          <cell r="C1106">
            <v>13101</v>
          </cell>
          <cell r="E1106">
            <v>28</v>
          </cell>
          <cell r="G1106">
            <v>3</v>
          </cell>
          <cell r="U1106">
            <v>554591800</v>
          </cell>
          <cell r="V1106">
            <v>236454700</v>
          </cell>
          <cell r="W1106">
            <v>236454700</v>
          </cell>
          <cell r="X1106">
            <v>236454700</v>
          </cell>
          <cell r="Y1106">
            <v>236454700</v>
          </cell>
        </row>
        <row r="1107">
          <cell r="C1107">
            <v>13101</v>
          </cell>
          <cell r="E1107">
            <v>28</v>
          </cell>
          <cell r="G1107">
            <v>3</v>
          </cell>
          <cell r="U1107">
            <v>554591800</v>
          </cell>
          <cell r="V1107">
            <v>236454700</v>
          </cell>
          <cell r="W1107">
            <v>236454700</v>
          </cell>
          <cell r="X1107">
            <v>236454700</v>
          </cell>
          <cell r="Y1107">
            <v>236454700</v>
          </cell>
        </row>
        <row r="1108">
          <cell r="C1108">
            <v>13101</v>
          </cell>
          <cell r="E1108">
            <v>28</v>
          </cell>
          <cell r="G1108">
            <v>3</v>
          </cell>
          <cell r="U1108">
            <v>1107273600</v>
          </cell>
          <cell r="V1108">
            <v>472117400</v>
          </cell>
          <cell r="W1108">
            <v>472117400</v>
          </cell>
          <cell r="X1108">
            <v>472117400</v>
          </cell>
          <cell r="Y1108">
            <v>472117400</v>
          </cell>
        </row>
        <row r="1109">
          <cell r="C1109">
            <v>13101</v>
          </cell>
          <cell r="E1109">
            <v>28</v>
          </cell>
          <cell r="G1109">
            <v>3</v>
          </cell>
          <cell r="U1109">
            <v>1070839570</v>
          </cell>
          <cell r="V1109">
            <v>592108007</v>
          </cell>
          <cell r="W1109">
            <v>309211211</v>
          </cell>
          <cell r="X1109">
            <v>309211211</v>
          </cell>
          <cell r="Y1109">
            <v>309211211</v>
          </cell>
        </row>
        <row r="1110">
          <cell r="C1110">
            <v>13101</v>
          </cell>
          <cell r="E1110">
            <v>28</v>
          </cell>
          <cell r="G1110">
            <v>3</v>
          </cell>
          <cell r="U1110">
            <v>13830133.83</v>
          </cell>
          <cell r="V1110">
            <v>7486512</v>
          </cell>
          <cell r="W1110">
            <v>7486512</v>
          </cell>
          <cell r="X1110">
            <v>7486512</v>
          </cell>
          <cell r="Y1110">
            <v>7486512</v>
          </cell>
        </row>
        <row r="1111">
          <cell r="C1111">
            <v>13101</v>
          </cell>
          <cell r="E1111">
            <v>28</v>
          </cell>
          <cell r="G1111">
            <v>3</v>
          </cell>
          <cell r="U1111">
            <v>6256946</v>
          </cell>
          <cell r="V1111">
            <v>6256946</v>
          </cell>
          <cell r="W1111">
            <v>6256946</v>
          </cell>
          <cell r="X1111">
            <v>6256946</v>
          </cell>
          <cell r="Y1111">
            <v>6256946</v>
          </cell>
        </row>
        <row r="1112">
          <cell r="C1112">
            <v>13101</v>
          </cell>
          <cell r="E1112">
            <v>28</v>
          </cell>
          <cell r="G1112">
            <v>3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</row>
        <row r="1113">
          <cell r="C1113">
            <v>13101</v>
          </cell>
          <cell r="E1113">
            <v>28</v>
          </cell>
          <cell r="G1113">
            <v>3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</row>
        <row r="1114">
          <cell r="C1114">
            <v>13101</v>
          </cell>
          <cell r="E1114">
            <v>28</v>
          </cell>
          <cell r="G1114">
            <v>3</v>
          </cell>
          <cell r="U1114">
            <v>6875488536</v>
          </cell>
          <cell r="V1114">
            <v>15036632</v>
          </cell>
          <cell r="W1114">
            <v>15036632</v>
          </cell>
          <cell r="X1114">
            <v>15036632</v>
          </cell>
          <cell r="Y1114">
            <v>15036632</v>
          </cell>
        </row>
        <row r="1115">
          <cell r="C1115">
            <v>13101</v>
          </cell>
          <cell r="E1115">
            <v>28</v>
          </cell>
          <cell r="G1115">
            <v>3</v>
          </cell>
          <cell r="U1115">
            <v>3918894760.27</v>
          </cell>
          <cell r="V1115">
            <v>257917</v>
          </cell>
          <cell r="W1115">
            <v>257917</v>
          </cell>
          <cell r="X1115">
            <v>257917</v>
          </cell>
          <cell r="Y1115">
            <v>257917</v>
          </cell>
        </row>
        <row r="1116">
          <cell r="C1116">
            <v>13101</v>
          </cell>
          <cell r="E1116">
            <v>28</v>
          </cell>
          <cell r="G1116">
            <v>3</v>
          </cell>
          <cell r="U1116">
            <v>200000000</v>
          </cell>
          <cell r="V1116">
            <v>158778527</v>
          </cell>
          <cell r="W1116">
            <v>0</v>
          </cell>
          <cell r="X1116">
            <v>0</v>
          </cell>
          <cell r="Y1116">
            <v>0</v>
          </cell>
        </row>
        <row r="1117">
          <cell r="C1117">
            <v>13101</v>
          </cell>
          <cell r="E1117">
            <v>28</v>
          </cell>
          <cell r="G1117">
            <v>3</v>
          </cell>
          <cell r="U1117">
            <v>1489306151</v>
          </cell>
          <cell r="V1117">
            <v>545214047</v>
          </cell>
          <cell r="W1117">
            <v>545214047</v>
          </cell>
          <cell r="X1117">
            <v>545214047</v>
          </cell>
          <cell r="Y1117">
            <v>545214047</v>
          </cell>
        </row>
        <row r="1118">
          <cell r="C1118">
            <v>13101</v>
          </cell>
          <cell r="E1118">
            <v>28</v>
          </cell>
          <cell r="G1118">
            <v>3</v>
          </cell>
          <cell r="U1118">
            <v>3731980813.0900002</v>
          </cell>
          <cell r="V1118">
            <v>3579862922</v>
          </cell>
          <cell r="W1118">
            <v>3579862922</v>
          </cell>
          <cell r="X1118">
            <v>3579862922</v>
          </cell>
          <cell r="Y1118">
            <v>3579862922</v>
          </cell>
        </row>
        <row r="1119">
          <cell r="C1119">
            <v>13101</v>
          </cell>
          <cell r="E1119">
            <v>28</v>
          </cell>
          <cell r="G1119">
            <v>3</v>
          </cell>
          <cell r="U1119">
            <v>1049521719</v>
          </cell>
          <cell r="V1119">
            <v>642270196</v>
          </cell>
          <cell r="W1119">
            <v>642270196</v>
          </cell>
          <cell r="X1119">
            <v>642270196</v>
          </cell>
          <cell r="Y1119">
            <v>642270196</v>
          </cell>
        </row>
        <row r="1120">
          <cell r="C1120">
            <v>13101</v>
          </cell>
          <cell r="E1120">
            <v>28</v>
          </cell>
          <cell r="G1120">
            <v>3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</row>
        <row r="1121">
          <cell r="C1121">
            <v>13101</v>
          </cell>
          <cell r="E1121">
            <v>28</v>
          </cell>
          <cell r="G1121">
            <v>3</v>
          </cell>
          <cell r="U1121">
            <v>104793998.47</v>
          </cell>
          <cell r="V1121">
            <v>62504974</v>
          </cell>
          <cell r="W1121">
            <v>62504974</v>
          </cell>
          <cell r="X1121">
            <v>62504974</v>
          </cell>
          <cell r="Y1121">
            <v>62504974</v>
          </cell>
        </row>
        <row r="1122">
          <cell r="C1122">
            <v>13101</v>
          </cell>
          <cell r="E1122">
            <v>28</v>
          </cell>
          <cell r="G1122">
            <v>3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</row>
        <row r="1123">
          <cell r="C1123">
            <v>13101</v>
          </cell>
          <cell r="E1123">
            <v>28</v>
          </cell>
          <cell r="G1123">
            <v>3</v>
          </cell>
          <cell r="U1123">
            <v>81087774004</v>
          </cell>
          <cell r="V1123">
            <v>39418384823</v>
          </cell>
          <cell r="W1123">
            <v>39418384823</v>
          </cell>
          <cell r="X1123">
            <v>39415275499</v>
          </cell>
          <cell r="Y1123">
            <v>39415275499</v>
          </cell>
        </row>
        <row r="1124">
          <cell r="C1124">
            <v>13101</v>
          </cell>
          <cell r="E1124">
            <v>28</v>
          </cell>
          <cell r="G1124">
            <v>3</v>
          </cell>
          <cell r="U1124">
            <v>2155021688</v>
          </cell>
          <cell r="V1124">
            <v>1074447672</v>
          </cell>
          <cell r="W1124">
            <v>1074447672</v>
          </cell>
          <cell r="X1124">
            <v>1074447672</v>
          </cell>
          <cell r="Y1124">
            <v>1074447672</v>
          </cell>
        </row>
        <row r="1125">
          <cell r="C1125">
            <v>13101</v>
          </cell>
          <cell r="E1125">
            <v>28</v>
          </cell>
          <cell r="G1125">
            <v>3</v>
          </cell>
          <cell r="U1125">
            <v>54261193</v>
          </cell>
          <cell r="V1125">
            <v>28350472</v>
          </cell>
          <cell r="W1125">
            <v>28350472</v>
          </cell>
          <cell r="X1125">
            <v>28350472</v>
          </cell>
          <cell r="Y1125">
            <v>28350472</v>
          </cell>
        </row>
        <row r="1126">
          <cell r="C1126">
            <v>13101</v>
          </cell>
          <cell r="E1126">
            <v>28</v>
          </cell>
          <cell r="G1126">
            <v>3</v>
          </cell>
          <cell r="U1126">
            <v>484563300</v>
          </cell>
          <cell r="V1126">
            <v>215499400</v>
          </cell>
          <cell r="W1126">
            <v>215499400</v>
          </cell>
          <cell r="X1126">
            <v>215499400</v>
          </cell>
          <cell r="Y1126">
            <v>215499400</v>
          </cell>
        </row>
        <row r="1127">
          <cell r="C1127">
            <v>13101</v>
          </cell>
          <cell r="E1127">
            <v>28</v>
          </cell>
          <cell r="G1127">
            <v>3</v>
          </cell>
          <cell r="U1127">
            <v>363463800</v>
          </cell>
          <cell r="V1127">
            <v>161632000</v>
          </cell>
          <cell r="W1127">
            <v>161632000</v>
          </cell>
          <cell r="X1127">
            <v>161632000</v>
          </cell>
          <cell r="Y1127">
            <v>161632000</v>
          </cell>
        </row>
        <row r="1128">
          <cell r="C1128">
            <v>13101</v>
          </cell>
          <cell r="E1128">
            <v>28</v>
          </cell>
          <cell r="G1128">
            <v>3</v>
          </cell>
          <cell r="U1128">
            <v>60695600</v>
          </cell>
          <cell r="V1128">
            <v>26976600</v>
          </cell>
          <cell r="W1128">
            <v>26976600</v>
          </cell>
          <cell r="X1128">
            <v>26976600</v>
          </cell>
          <cell r="Y1128">
            <v>26976600</v>
          </cell>
        </row>
        <row r="1129">
          <cell r="C1129">
            <v>13101</v>
          </cell>
          <cell r="E1129">
            <v>28</v>
          </cell>
          <cell r="G1129">
            <v>3</v>
          </cell>
          <cell r="U1129">
            <v>60695600</v>
          </cell>
          <cell r="V1129">
            <v>26976600</v>
          </cell>
          <cell r="W1129">
            <v>26976600</v>
          </cell>
          <cell r="X1129">
            <v>26976600</v>
          </cell>
          <cell r="Y1129">
            <v>26976600</v>
          </cell>
        </row>
        <row r="1130">
          <cell r="C1130">
            <v>13101</v>
          </cell>
          <cell r="E1130">
            <v>28</v>
          </cell>
          <cell r="G1130">
            <v>3</v>
          </cell>
          <cell r="U1130">
            <v>121242400</v>
          </cell>
          <cell r="V1130">
            <v>53911400</v>
          </cell>
          <cell r="W1130">
            <v>53911400</v>
          </cell>
          <cell r="X1130">
            <v>53911400</v>
          </cell>
          <cell r="Y1130">
            <v>53911400</v>
          </cell>
        </row>
        <row r="1131">
          <cell r="C1131">
            <v>13101</v>
          </cell>
          <cell r="E1131">
            <v>28</v>
          </cell>
          <cell r="G1131">
            <v>3</v>
          </cell>
          <cell r="U1131">
            <v>198866371.96000001</v>
          </cell>
          <cell r="V1131">
            <v>128442166</v>
          </cell>
          <cell r="W1131">
            <v>87211253</v>
          </cell>
          <cell r="X1131">
            <v>87211253</v>
          </cell>
          <cell r="Y1131">
            <v>87211253</v>
          </cell>
        </row>
        <row r="1132">
          <cell r="C1132">
            <v>13101</v>
          </cell>
          <cell r="E1132">
            <v>28</v>
          </cell>
          <cell r="G1132">
            <v>3</v>
          </cell>
          <cell r="U1132">
            <v>184443.17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</row>
        <row r="1133">
          <cell r="C1133">
            <v>13101</v>
          </cell>
          <cell r="E1133">
            <v>28</v>
          </cell>
          <cell r="G1133">
            <v>3</v>
          </cell>
          <cell r="U1133">
            <v>924278201.03999996</v>
          </cell>
          <cell r="V1133">
            <v>7160506</v>
          </cell>
          <cell r="W1133">
            <v>7160506</v>
          </cell>
          <cell r="X1133">
            <v>7160506</v>
          </cell>
          <cell r="Y1133">
            <v>7160506</v>
          </cell>
        </row>
        <row r="1134">
          <cell r="C1134">
            <v>13101</v>
          </cell>
          <cell r="E1134">
            <v>28</v>
          </cell>
          <cell r="G1134">
            <v>3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</row>
        <row r="1135">
          <cell r="C1135">
            <v>13101</v>
          </cell>
          <cell r="E1135">
            <v>28</v>
          </cell>
          <cell r="G1135">
            <v>3</v>
          </cell>
          <cell r="U1135">
            <v>442973507.73000002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</row>
        <row r="1136">
          <cell r="C1136">
            <v>13101</v>
          </cell>
          <cell r="E1136">
            <v>28</v>
          </cell>
          <cell r="G1136">
            <v>3</v>
          </cell>
          <cell r="U1136">
            <v>110686423</v>
          </cell>
          <cell r="V1136">
            <v>42655349</v>
          </cell>
          <cell r="W1136">
            <v>42655349</v>
          </cell>
          <cell r="X1136">
            <v>42655349</v>
          </cell>
          <cell r="Y1136">
            <v>42655349</v>
          </cell>
        </row>
        <row r="1137">
          <cell r="C1137">
            <v>13101</v>
          </cell>
          <cell r="E1137">
            <v>28</v>
          </cell>
          <cell r="G1137">
            <v>3</v>
          </cell>
          <cell r="U1137">
            <v>415528017.87</v>
          </cell>
          <cell r="V1137">
            <v>402017568</v>
          </cell>
          <cell r="W1137">
            <v>402017568</v>
          </cell>
          <cell r="X1137">
            <v>402017568</v>
          </cell>
          <cell r="Y1137">
            <v>402017568</v>
          </cell>
        </row>
        <row r="1138">
          <cell r="C1138">
            <v>13101</v>
          </cell>
          <cell r="E1138">
            <v>28</v>
          </cell>
          <cell r="G1138">
            <v>3</v>
          </cell>
          <cell r="U1138">
            <v>91000350</v>
          </cell>
          <cell r="V1138">
            <v>50415511</v>
          </cell>
          <cell r="W1138">
            <v>50415511</v>
          </cell>
          <cell r="X1138">
            <v>50415511</v>
          </cell>
          <cell r="Y1138">
            <v>50415511</v>
          </cell>
        </row>
        <row r="1139">
          <cell r="C1139">
            <v>13101</v>
          </cell>
          <cell r="E1139">
            <v>28</v>
          </cell>
          <cell r="G1139">
            <v>3</v>
          </cell>
          <cell r="U1139">
            <v>7975006.5300000003</v>
          </cell>
          <cell r="V1139">
            <v>5167304</v>
          </cell>
          <cell r="W1139">
            <v>5167304</v>
          </cell>
          <cell r="X1139">
            <v>5167304</v>
          </cell>
          <cell r="Y1139">
            <v>5167304</v>
          </cell>
        </row>
        <row r="1140">
          <cell r="C1140">
            <v>13101</v>
          </cell>
          <cell r="E1140">
            <v>28</v>
          </cell>
          <cell r="G1140">
            <v>3</v>
          </cell>
          <cell r="U1140">
            <v>7347033475.4399996</v>
          </cell>
          <cell r="V1140">
            <v>3405370256</v>
          </cell>
          <cell r="W1140">
            <v>3405370256</v>
          </cell>
          <cell r="X1140">
            <v>3404570256</v>
          </cell>
          <cell r="Y1140">
            <v>3404570256</v>
          </cell>
        </row>
        <row r="1141">
          <cell r="C1141">
            <v>13101</v>
          </cell>
          <cell r="E1141">
            <v>28</v>
          </cell>
          <cell r="G1141">
            <v>3</v>
          </cell>
          <cell r="U1141">
            <v>1822165596</v>
          </cell>
          <cell r="V1141">
            <v>1422669180</v>
          </cell>
          <cell r="W1141">
            <v>1172511606</v>
          </cell>
          <cell r="X1141">
            <v>723575320</v>
          </cell>
          <cell r="Y1141">
            <v>610849062</v>
          </cell>
        </row>
        <row r="1142">
          <cell r="C1142">
            <v>13101</v>
          </cell>
          <cell r="E1142">
            <v>28</v>
          </cell>
          <cell r="G1142">
            <v>3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</row>
        <row r="1143">
          <cell r="C1143">
            <v>13101</v>
          </cell>
          <cell r="E1143">
            <v>28</v>
          </cell>
          <cell r="G1143">
            <v>3</v>
          </cell>
          <cell r="U1143">
            <v>434815085</v>
          </cell>
          <cell r="V1143">
            <v>434815085</v>
          </cell>
          <cell r="W1143">
            <v>434815085</v>
          </cell>
          <cell r="X1143">
            <v>429553149</v>
          </cell>
          <cell r="Y1143">
            <v>429553149</v>
          </cell>
        </row>
        <row r="1144">
          <cell r="C1144">
            <v>13101</v>
          </cell>
          <cell r="E1144">
            <v>28</v>
          </cell>
          <cell r="G1144">
            <v>3</v>
          </cell>
          <cell r="U1144">
            <v>600389425</v>
          </cell>
          <cell r="V1144">
            <v>600389425</v>
          </cell>
          <cell r="W1144">
            <v>600389425</v>
          </cell>
          <cell r="X1144">
            <v>148313772</v>
          </cell>
          <cell r="Y1144">
            <v>148313772</v>
          </cell>
        </row>
        <row r="1145">
          <cell r="C1145">
            <v>13101</v>
          </cell>
          <cell r="E1145">
            <v>28</v>
          </cell>
          <cell r="G1145">
            <v>3</v>
          </cell>
          <cell r="U1145">
            <v>1111863099</v>
          </cell>
          <cell r="V1145">
            <v>1057280677</v>
          </cell>
          <cell r="W1145">
            <v>1057280677</v>
          </cell>
          <cell r="X1145">
            <v>33247820.02</v>
          </cell>
          <cell r="Y1145">
            <v>33247820.02</v>
          </cell>
        </row>
        <row r="1146">
          <cell r="C1146">
            <v>13103</v>
          </cell>
          <cell r="E1146">
            <v>28</v>
          </cell>
          <cell r="G1146">
            <v>3</v>
          </cell>
          <cell r="U1146">
            <v>3879551</v>
          </cell>
          <cell r="V1146">
            <v>949249</v>
          </cell>
          <cell r="W1146">
            <v>949249</v>
          </cell>
          <cell r="X1146">
            <v>949249</v>
          </cell>
          <cell r="Y1146">
            <v>949249</v>
          </cell>
        </row>
        <row r="1147">
          <cell r="C1147">
            <v>13103</v>
          </cell>
          <cell r="E1147">
            <v>28</v>
          </cell>
          <cell r="G1147">
            <v>3</v>
          </cell>
          <cell r="U1147">
            <v>6631579233.3500004</v>
          </cell>
          <cell r="V1147">
            <v>3481068833</v>
          </cell>
          <cell r="W1147">
            <v>3481068833</v>
          </cell>
          <cell r="X1147">
            <v>3481068833</v>
          </cell>
          <cell r="Y1147">
            <v>3481068833</v>
          </cell>
        </row>
        <row r="1148">
          <cell r="C1148">
            <v>13103</v>
          </cell>
          <cell r="E1148">
            <v>28</v>
          </cell>
          <cell r="G1148">
            <v>3</v>
          </cell>
          <cell r="U1148">
            <v>80107834</v>
          </cell>
          <cell r="V1148">
            <v>63469007</v>
          </cell>
          <cell r="W1148">
            <v>26887929</v>
          </cell>
          <cell r="X1148">
            <v>26887929</v>
          </cell>
          <cell r="Y1148">
            <v>26887929</v>
          </cell>
        </row>
        <row r="1149">
          <cell r="C1149">
            <v>13103</v>
          </cell>
          <cell r="E1149">
            <v>28</v>
          </cell>
          <cell r="G1149">
            <v>3</v>
          </cell>
          <cell r="U1149">
            <v>171769403</v>
          </cell>
          <cell r="V1149">
            <v>93430228</v>
          </cell>
          <cell r="W1149">
            <v>93430228</v>
          </cell>
          <cell r="X1149">
            <v>93430228</v>
          </cell>
          <cell r="Y1149">
            <v>93430228</v>
          </cell>
        </row>
        <row r="1150">
          <cell r="C1150">
            <v>13103</v>
          </cell>
          <cell r="E1150">
            <v>28</v>
          </cell>
          <cell r="G1150">
            <v>3</v>
          </cell>
          <cell r="U1150">
            <v>562990254.64999998</v>
          </cell>
          <cell r="V1150">
            <v>298952595</v>
          </cell>
          <cell r="W1150">
            <v>298952595</v>
          </cell>
          <cell r="X1150">
            <v>298952595</v>
          </cell>
          <cell r="Y1150">
            <v>298952595</v>
          </cell>
        </row>
        <row r="1151">
          <cell r="C1151">
            <v>13103</v>
          </cell>
          <cell r="E1151">
            <v>28</v>
          </cell>
          <cell r="G1151">
            <v>3</v>
          </cell>
          <cell r="U1151">
            <v>14800690</v>
          </cell>
          <cell r="V1151">
            <v>12783585</v>
          </cell>
          <cell r="W1151">
            <v>7583585</v>
          </cell>
          <cell r="X1151">
            <v>7583585</v>
          </cell>
          <cell r="Y1151">
            <v>7583585</v>
          </cell>
        </row>
        <row r="1152">
          <cell r="C1152">
            <v>13104</v>
          </cell>
          <cell r="E1152">
            <v>28</v>
          </cell>
          <cell r="G1152">
            <v>3</v>
          </cell>
          <cell r="U1152">
            <v>5910371460</v>
          </cell>
          <cell r="V1152">
            <v>3728207131</v>
          </cell>
          <cell r="W1152">
            <v>3728207131</v>
          </cell>
          <cell r="X1152">
            <v>3728207131</v>
          </cell>
          <cell r="Y1152">
            <v>3728207131</v>
          </cell>
        </row>
        <row r="1153">
          <cell r="C1153">
            <v>13104</v>
          </cell>
          <cell r="E1153">
            <v>28</v>
          </cell>
          <cell r="G1153">
            <v>3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</row>
        <row r="1154">
          <cell r="C1154">
            <v>13104</v>
          </cell>
          <cell r="E1154">
            <v>28</v>
          </cell>
          <cell r="G1154">
            <v>3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</row>
        <row r="1155">
          <cell r="C1155">
            <v>13104</v>
          </cell>
          <cell r="E1155">
            <v>28</v>
          </cell>
          <cell r="G1155">
            <v>3</v>
          </cell>
          <cell r="U1155">
            <v>7010977568.6300001</v>
          </cell>
          <cell r="V1155">
            <v>3958358733</v>
          </cell>
          <cell r="W1155">
            <v>3958358733</v>
          </cell>
          <cell r="X1155">
            <v>3958358733</v>
          </cell>
          <cell r="Y1155">
            <v>3958358733</v>
          </cell>
        </row>
        <row r="1156">
          <cell r="C1156">
            <v>13104</v>
          </cell>
          <cell r="E1156">
            <v>28</v>
          </cell>
          <cell r="G1156">
            <v>3</v>
          </cell>
          <cell r="U1156">
            <v>646351299</v>
          </cell>
          <cell r="V1156">
            <v>424963900</v>
          </cell>
          <cell r="W1156">
            <v>424963900</v>
          </cell>
          <cell r="X1156">
            <v>424963900</v>
          </cell>
          <cell r="Y1156">
            <v>424963900</v>
          </cell>
        </row>
        <row r="1157">
          <cell r="C1157">
            <v>13104</v>
          </cell>
          <cell r="E1157">
            <v>28</v>
          </cell>
          <cell r="G1157">
            <v>3</v>
          </cell>
          <cell r="U1157">
            <v>772421895.37</v>
          </cell>
          <cell r="V1157">
            <v>451289318</v>
          </cell>
          <cell r="W1157">
            <v>451289318</v>
          </cell>
          <cell r="X1157">
            <v>451289318</v>
          </cell>
          <cell r="Y1157">
            <v>451289318</v>
          </cell>
        </row>
        <row r="1158">
          <cell r="C1158">
            <v>13105</v>
          </cell>
          <cell r="E1158">
            <v>28</v>
          </cell>
          <cell r="G1158">
            <v>3</v>
          </cell>
          <cell r="U1158">
            <v>1200000000</v>
          </cell>
          <cell r="V1158">
            <v>582000000</v>
          </cell>
          <cell r="W1158">
            <v>559084955</v>
          </cell>
          <cell r="X1158">
            <v>506652991</v>
          </cell>
          <cell r="Y1158">
            <v>499822331</v>
          </cell>
        </row>
        <row r="1159">
          <cell r="C1159">
            <v>13105</v>
          </cell>
          <cell r="E1159">
            <v>28</v>
          </cell>
          <cell r="G1159">
            <v>3</v>
          </cell>
          <cell r="U1159">
            <v>150000000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</row>
        <row r="1160">
          <cell r="C1160">
            <v>13105</v>
          </cell>
          <cell r="E1160">
            <v>28</v>
          </cell>
          <cell r="G1160">
            <v>3</v>
          </cell>
          <cell r="U1160">
            <v>2120415695</v>
          </cell>
          <cell r="V1160">
            <v>516657603</v>
          </cell>
          <cell r="W1160">
            <v>436636008</v>
          </cell>
          <cell r="X1160">
            <v>422416008</v>
          </cell>
          <cell r="Y1160">
            <v>324032520</v>
          </cell>
        </row>
        <row r="1161">
          <cell r="C1161">
            <v>13107</v>
          </cell>
          <cell r="E1161">
            <v>28</v>
          </cell>
          <cell r="G1161">
            <v>3</v>
          </cell>
          <cell r="U1161">
            <v>1008292337</v>
          </cell>
          <cell r="V1161">
            <v>1008292337</v>
          </cell>
          <cell r="W1161">
            <v>1008292337</v>
          </cell>
          <cell r="X1161">
            <v>393299871</v>
          </cell>
          <cell r="Y1161">
            <v>285531692</v>
          </cell>
        </row>
        <row r="1162">
          <cell r="C1162">
            <v>13108</v>
          </cell>
          <cell r="E1162">
            <v>28</v>
          </cell>
          <cell r="G1162">
            <v>1</v>
          </cell>
          <cell r="U1162">
            <v>770764259</v>
          </cell>
          <cell r="V1162">
            <v>346024001</v>
          </cell>
          <cell r="W1162">
            <v>346024001</v>
          </cell>
          <cell r="X1162">
            <v>346024001</v>
          </cell>
          <cell r="Y1162">
            <v>346024001</v>
          </cell>
        </row>
        <row r="1163">
          <cell r="C1163">
            <v>13108</v>
          </cell>
          <cell r="E1163">
            <v>28</v>
          </cell>
          <cell r="G1163">
            <v>1</v>
          </cell>
          <cell r="U1163">
            <v>500000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</row>
        <row r="1164">
          <cell r="C1164">
            <v>13108</v>
          </cell>
          <cell r="E1164">
            <v>28</v>
          </cell>
          <cell r="G1164">
            <v>1</v>
          </cell>
          <cell r="U1164">
            <v>18000000</v>
          </cell>
          <cell r="V1164">
            <v>13775388</v>
          </cell>
          <cell r="W1164">
            <v>13775388</v>
          </cell>
          <cell r="X1164">
            <v>13775388</v>
          </cell>
          <cell r="Y1164">
            <v>13775388</v>
          </cell>
        </row>
        <row r="1165">
          <cell r="C1165">
            <v>13108</v>
          </cell>
          <cell r="E1165">
            <v>28</v>
          </cell>
          <cell r="G1165">
            <v>1</v>
          </cell>
          <cell r="U1165">
            <v>34000000</v>
          </cell>
          <cell r="V1165">
            <v>27721996</v>
          </cell>
          <cell r="W1165">
            <v>27721996</v>
          </cell>
          <cell r="X1165">
            <v>27721996</v>
          </cell>
          <cell r="Y1165">
            <v>27721996</v>
          </cell>
        </row>
        <row r="1166">
          <cell r="C1166">
            <v>13108</v>
          </cell>
          <cell r="E1166">
            <v>28</v>
          </cell>
          <cell r="G1166">
            <v>1</v>
          </cell>
          <cell r="U1166">
            <v>45000000</v>
          </cell>
          <cell r="V1166">
            <v>6145874</v>
          </cell>
          <cell r="W1166">
            <v>6145874</v>
          </cell>
          <cell r="X1166">
            <v>6145874</v>
          </cell>
          <cell r="Y1166">
            <v>6145874</v>
          </cell>
        </row>
        <row r="1167">
          <cell r="C1167">
            <v>13108</v>
          </cell>
          <cell r="E1167">
            <v>28</v>
          </cell>
          <cell r="G1167">
            <v>1</v>
          </cell>
          <cell r="U1167">
            <v>70000000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</row>
        <row r="1168">
          <cell r="C1168">
            <v>13108</v>
          </cell>
          <cell r="E1168">
            <v>28</v>
          </cell>
          <cell r="G1168">
            <v>1</v>
          </cell>
          <cell r="U1168">
            <v>5000000</v>
          </cell>
          <cell r="V1168">
            <v>771724</v>
          </cell>
          <cell r="W1168">
            <v>771724</v>
          </cell>
          <cell r="X1168">
            <v>771724</v>
          </cell>
          <cell r="Y1168">
            <v>771724</v>
          </cell>
        </row>
        <row r="1169">
          <cell r="C1169">
            <v>13108</v>
          </cell>
          <cell r="E1169">
            <v>28</v>
          </cell>
          <cell r="G1169">
            <v>1</v>
          </cell>
          <cell r="U1169">
            <v>45000000</v>
          </cell>
          <cell r="V1169">
            <v>15064900</v>
          </cell>
          <cell r="W1169">
            <v>15064900</v>
          </cell>
          <cell r="X1169">
            <v>15064900</v>
          </cell>
          <cell r="Y1169">
            <v>15064900</v>
          </cell>
        </row>
        <row r="1170">
          <cell r="C1170">
            <v>13108</v>
          </cell>
          <cell r="E1170">
            <v>28</v>
          </cell>
          <cell r="G1170">
            <v>1</v>
          </cell>
          <cell r="U1170">
            <v>6500000</v>
          </cell>
          <cell r="V1170">
            <v>1886300</v>
          </cell>
          <cell r="W1170">
            <v>1886300</v>
          </cell>
          <cell r="X1170">
            <v>1886300</v>
          </cell>
          <cell r="Y1170">
            <v>1886300</v>
          </cell>
        </row>
        <row r="1171">
          <cell r="C1171">
            <v>13108</v>
          </cell>
          <cell r="E1171">
            <v>28</v>
          </cell>
          <cell r="G1171">
            <v>1</v>
          </cell>
          <cell r="U1171">
            <v>34000000</v>
          </cell>
          <cell r="V1171">
            <v>11295800</v>
          </cell>
          <cell r="W1171">
            <v>11295800</v>
          </cell>
          <cell r="X1171">
            <v>11295800</v>
          </cell>
          <cell r="Y1171">
            <v>11295800</v>
          </cell>
        </row>
        <row r="1172">
          <cell r="C1172">
            <v>13108</v>
          </cell>
          <cell r="E1172">
            <v>28</v>
          </cell>
          <cell r="G1172">
            <v>1</v>
          </cell>
          <cell r="U1172">
            <v>13000000</v>
          </cell>
          <cell r="V1172">
            <v>3770100</v>
          </cell>
          <cell r="W1172">
            <v>3770100</v>
          </cell>
          <cell r="X1172">
            <v>3770100</v>
          </cell>
          <cell r="Y1172">
            <v>3770100</v>
          </cell>
        </row>
        <row r="1173">
          <cell r="C1173">
            <v>13108</v>
          </cell>
          <cell r="E1173">
            <v>28</v>
          </cell>
          <cell r="G1173">
            <v>1</v>
          </cell>
          <cell r="U1173">
            <v>6500000</v>
          </cell>
          <cell r="V1173">
            <v>1886300</v>
          </cell>
          <cell r="W1173">
            <v>1886300</v>
          </cell>
          <cell r="X1173">
            <v>1886300</v>
          </cell>
          <cell r="Y1173">
            <v>1886300</v>
          </cell>
        </row>
        <row r="1174">
          <cell r="C1174">
            <v>13108</v>
          </cell>
          <cell r="E1174">
            <v>28</v>
          </cell>
          <cell r="G1174">
            <v>1</v>
          </cell>
          <cell r="U1174">
            <v>95000000</v>
          </cell>
          <cell r="V1174">
            <v>50283046</v>
          </cell>
          <cell r="W1174">
            <v>50283046</v>
          </cell>
          <cell r="X1174">
            <v>50283046</v>
          </cell>
          <cell r="Y1174">
            <v>50283046</v>
          </cell>
        </row>
        <row r="1175">
          <cell r="C1175">
            <v>13108</v>
          </cell>
          <cell r="E1175">
            <v>28</v>
          </cell>
          <cell r="G1175">
            <v>1</v>
          </cell>
          <cell r="U1175">
            <v>70000000</v>
          </cell>
          <cell r="V1175">
            <v>30189500</v>
          </cell>
          <cell r="W1175">
            <v>30189500</v>
          </cell>
          <cell r="X1175">
            <v>30189500</v>
          </cell>
          <cell r="Y1175">
            <v>30189500</v>
          </cell>
        </row>
        <row r="1176">
          <cell r="C1176">
            <v>13108</v>
          </cell>
          <cell r="E1176">
            <v>28</v>
          </cell>
          <cell r="G1176">
            <v>1</v>
          </cell>
          <cell r="U1176">
            <v>100000000</v>
          </cell>
          <cell r="V1176">
            <v>42618600</v>
          </cell>
          <cell r="W1176">
            <v>42618600</v>
          </cell>
          <cell r="X1176">
            <v>42618600</v>
          </cell>
          <cell r="Y1176">
            <v>42618600</v>
          </cell>
        </row>
        <row r="1177">
          <cell r="C1177">
            <v>13108</v>
          </cell>
          <cell r="E1177">
            <v>28</v>
          </cell>
          <cell r="G1177">
            <v>1</v>
          </cell>
          <cell r="U1177">
            <v>5500000</v>
          </cell>
          <cell r="V1177">
            <v>1769700</v>
          </cell>
          <cell r="W1177">
            <v>1769700</v>
          </cell>
          <cell r="X1177">
            <v>1769700</v>
          </cell>
          <cell r="Y1177">
            <v>1769700</v>
          </cell>
        </row>
        <row r="1178">
          <cell r="C1178">
            <v>13108</v>
          </cell>
          <cell r="E1178">
            <v>28</v>
          </cell>
          <cell r="G1178">
            <v>1</v>
          </cell>
          <cell r="U1178">
            <v>70841481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</row>
        <row r="1179">
          <cell r="C1179">
            <v>13108</v>
          </cell>
          <cell r="E1179">
            <v>28</v>
          </cell>
          <cell r="G1179">
            <v>1</v>
          </cell>
          <cell r="U1179">
            <v>70000000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</row>
        <row r="1180">
          <cell r="C1180">
            <v>13110</v>
          </cell>
          <cell r="E1180">
            <v>28</v>
          </cell>
          <cell r="G1180">
            <v>3</v>
          </cell>
          <cell r="U1180">
            <v>4250752541</v>
          </cell>
          <cell r="V1180">
            <v>3233066325</v>
          </cell>
          <cell r="W1180">
            <v>3233066325</v>
          </cell>
          <cell r="X1180">
            <v>3233066325</v>
          </cell>
          <cell r="Y1180">
            <v>0</v>
          </cell>
        </row>
        <row r="1181">
          <cell r="C1181">
            <v>13111</v>
          </cell>
          <cell r="E1181">
            <v>28</v>
          </cell>
          <cell r="G1181">
            <v>3</v>
          </cell>
          <cell r="U1181">
            <v>1469310502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</row>
        <row r="1182">
          <cell r="C1182">
            <v>13115</v>
          </cell>
          <cell r="E1182">
            <v>28</v>
          </cell>
          <cell r="G1182">
            <v>3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</row>
        <row r="1183">
          <cell r="C1183">
            <v>13115</v>
          </cell>
          <cell r="E1183">
            <v>28</v>
          </cell>
          <cell r="G1183">
            <v>3</v>
          </cell>
          <cell r="U1183">
            <v>147050503</v>
          </cell>
          <cell r="V1183">
            <v>147050503</v>
          </cell>
          <cell r="W1183">
            <v>0</v>
          </cell>
          <cell r="X1183">
            <v>0</v>
          </cell>
          <cell r="Y1183">
            <v>0</v>
          </cell>
        </row>
        <row r="1184">
          <cell r="C1184">
            <v>13116</v>
          </cell>
          <cell r="E1184">
            <v>28</v>
          </cell>
          <cell r="G1184">
            <v>3</v>
          </cell>
          <cell r="U1184">
            <v>200839897</v>
          </cell>
          <cell r="V1184">
            <v>200839897</v>
          </cell>
          <cell r="W1184">
            <v>0</v>
          </cell>
          <cell r="X1184">
            <v>0</v>
          </cell>
          <cell r="Y1184">
            <v>0</v>
          </cell>
        </row>
        <row r="1185">
          <cell r="C1185">
            <v>13116</v>
          </cell>
          <cell r="E1185">
            <v>28</v>
          </cell>
          <cell r="G1185">
            <v>3</v>
          </cell>
          <cell r="U1185">
            <v>26000000</v>
          </cell>
          <cell r="V1185">
            <v>18000000</v>
          </cell>
          <cell r="W1185">
            <v>18000000</v>
          </cell>
          <cell r="X1185">
            <v>0</v>
          </cell>
          <cell r="Y1185">
            <v>0</v>
          </cell>
        </row>
        <row r="1186">
          <cell r="C1186">
            <v>13125</v>
          </cell>
          <cell r="E1186">
            <v>28</v>
          </cell>
          <cell r="G1186">
            <v>3</v>
          </cell>
          <cell r="U1186">
            <v>559657248</v>
          </cell>
          <cell r="V1186">
            <v>559657248</v>
          </cell>
          <cell r="W1186">
            <v>21070032</v>
          </cell>
          <cell r="X1186">
            <v>229132</v>
          </cell>
          <cell r="Y1186">
            <v>229132</v>
          </cell>
        </row>
        <row r="1187">
          <cell r="C1187">
            <v>13150</v>
          </cell>
          <cell r="E1187">
            <v>28</v>
          </cell>
          <cell r="G1187">
            <v>3</v>
          </cell>
          <cell r="U1187">
            <v>623048589</v>
          </cell>
          <cell r="V1187">
            <v>623048589</v>
          </cell>
          <cell r="W1187">
            <v>623048589</v>
          </cell>
          <cell r="X1187">
            <v>192974768</v>
          </cell>
          <cell r="Y1187">
            <v>192974768</v>
          </cell>
        </row>
        <row r="1188">
          <cell r="C1188">
            <v>13152</v>
          </cell>
          <cell r="E1188">
            <v>25</v>
          </cell>
          <cell r="G1188">
            <v>3</v>
          </cell>
          <cell r="U1188">
            <v>1320225356</v>
          </cell>
          <cell r="V1188">
            <v>1285549408</v>
          </cell>
          <cell r="W1188">
            <v>940344221</v>
          </cell>
          <cell r="X1188">
            <v>390416383</v>
          </cell>
          <cell r="Y1188">
            <v>390416383</v>
          </cell>
        </row>
        <row r="1189">
          <cell r="C1189">
            <v>13152</v>
          </cell>
          <cell r="E1189">
            <v>25</v>
          </cell>
          <cell r="G1189">
            <v>3</v>
          </cell>
          <cell r="U1189">
            <v>1143132365</v>
          </cell>
          <cell r="V1189">
            <v>1133775749</v>
          </cell>
          <cell r="W1189">
            <v>824912824</v>
          </cell>
          <cell r="X1189">
            <v>391123177</v>
          </cell>
          <cell r="Y1189">
            <v>391123177</v>
          </cell>
        </row>
        <row r="1190">
          <cell r="C1190">
            <v>13152</v>
          </cell>
          <cell r="E1190">
            <v>25</v>
          </cell>
          <cell r="G1190">
            <v>3</v>
          </cell>
          <cell r="U1190">
            <v>986464308</v>
          </cell>
          <cell r="V1190">
            <v>986464308</v>
          </cell>
          <cell r="W1190">
            <v>986464308</v>
          </cell>
          <cell r="X1190">
            <v>342102818</v>
          </cell>
          <cell r="Y1190">
            <v>342102818</v>
          </cell>
        </row>
        <row r="1191">
          <cell r="C1191">
            <v>13152</v>
          </cell>
          <cell r="E1191">
            <v>26</v>
          </cell>
          <cell r="G1191">
            <v>3</v>
          </cell>
          <cell r="U1191">
            <v>1499905857</v>
          </cell>
          <cell r="V1191">
            <v>1499905857</v>
          </cell>
          <cell r="W1191">
            <v>1499905857</v>
          </cell>
          <cell r="X1191">
            <v>0</v>
          </cell>
          <cell r="Y1191">
            <v>0</v>
          </cell>
        </row>
        <row r="1192">
          <cell r="C1192">
            <v>13152</v>
          </cell>
          <cell r="E1192">
            <v>26</v>
          </cell>
          <cell r="G1192">
            <v>3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</row>
        <row r="1193">
          <cell r="C1193">
            <v>13160</v>
          </cell>
          <cell r="E1193">
            <v>25</v>
          </cell>
          <cell r="G1193">
            <v>2</v>
          </cell>
          <cell r="U1193">
            <v>10816303555</v>
          </cell>
          <cell r="V1193">
            <v>6145214271.4399996</v>
          </cell>
          <cell r="W1193">
            <v>5300513382.4399996</v>
          </cell>
          <cell r="X1193">
            <v>5300513382.4399996</v>
          </cell>
          <cell r="Y1193">
            <v>5300513382.4399996</v>
          </cell>
        </row>
        <row r="1194">
          <cell r="C1194">
            <v>13160</v>
          </cell>
          <cell r="E1194">
            <v>25</v>
          </cell>
          <cell r="G1194">
            <v>2</v>
          </cell>
          <cell r="U1194">
            <v>600466518</v>
          </cell>
          <cell r="V1194">
            <v>580083808</v>
          </cell>
          <cell r="W1194">
            <v>580083808</v>
          </cell>
          <cell r="X1194">
            <v>580083808</v>
          </cell>
          <cell r="Y1194">
            <v>580083808</v>
          </cell>
        </row>
        <row r="1195">
          <cell r="C1195">
            <v>13161</v>
          </cell>
          <cell r="E1195">
            <v>36</v>
          </cell>
          <cell r="G1195">
            <v>3</v>
          </cell>
          <cell r="U1195">
            <v>1247991297</v>
          </cell>
          <cell r="V1195">
            <v>1151000000</v>
          </cell>
          <cell r="W1195">
            <v>1122515500</v>
          </cell>
          <cell r="X1195">
            <v>455643133.60000002</v>
          </cell>
          <cell r="Y1195">
            <v>355587593.60000002</v>
          </cell>
        </row>
        <row r="1196">
          <cell r="C1196">
            <v>13161</v>
          </cell>
          <cell r="E1196">
            <v>36</v>
          </cell>
          <cell r="G1196">
            <v>3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</row>
        <row r="1197">
          <cell r="C1197">
            <v>13162</v>
          </cell>
          <cell r="E1197">
            <v>29</v>
          </cell>
          <cell r="G1197">
            <v>3</v>
          </cell>
          <cell r="U1197">
            <v>231616000</v>
          </cell>
          <cell r="V1197">
            <v>185292800</v>
          </cell>
          <cell r="W1197">
            <v>185292800</v>
          </cell>
          <cell r="X1197">
            <v>120000000</v>
          </cell>
          <cell r="Y1197">
            <v>120000000</v>
          </cell>
        </row>
        <row r="1198">
          <cell r="C1198">
            <v>13162</v>
          </cell>
          <cell r="E1198">
            <v>29</v>
          </cell>
          <cell r="G1198">
            <v>3</v>
          </cell>
          <cell r="U1198">
            <v>347963953</v>
          </cell>
          <cell r="V1198">
            <v>278371162</v>
          </cell>
          <cell r="W1198">
            <v>278371162</v>
          </cell>
          <cell r="X1198">
            <v>204000000</v>
          </cell>
          <cell r="Y1198">
            <v>204000000</v>
          </cell>
        </row>
        <row r="1199">
          <cell r="C1199">
            <v>13162</v>
          </cell>
          <cell r="E1199">
            <v>29</v>
          </cell>
          <cell r="G1199">
            <v>3</v>
          </cell>
          <cell r="U1199">
            <v>321744000</v>
          </cell>
          <cell r="V1199">
            <v>257395200</v>
          </cell>
          <cell r="W1199">
            <v>257395200</v>
          </cell>
          <cell r="X1199">
            <v>155000000</v>
          </cell>
          <cell r="Y1199">
            <v>155000000</v>
          </cell>
        </row>
        <row r="1200">
          <cell r="C1200">
            <v>13173</v>
          </cell>
          <cell r="E1200">
            <v>29</v>
          </cell>
          <cell r="G1200">
            <v>3</v>
          </cell>
          <cell r="U1200">
            <v>402119555</v>
          </cell>
          <cell r="V1200">
            <v>321965644</v>
          </cell>
          <cell r="W1200">
            <v>321965644</v>
          </cell>
          <cell r="X1200">
            <v>0</v>
          </cell>
          <cell r="Y1200">
            <v>0</v>
          </cell>
        </row>
        <row r="1201">
          <cell r="C1201">
            <v>13177</v>
          </cell>
          <cell r="E1201">
            <v>28</v>
          </cell>
          <cell r="G1201">
            <v>3</v>
          </cell>
          <cell r="U1201">
            <v>5218444126</v>
          </cell>
          <cell r="V1201">
            <v>5218444126</v>
          </cell>
          <cell r="W1201">
            <v>5218444126</v>
          </cell>
          <cell r="X1201">
            <v>2570522412</v>
          </cell>
          <cell r="Y1201">
            <v>2570522412</v>
          </cell>
        </row>
        <row r="1202">
          <cell r="C1202">
            <v>13177</v>
          </cell>
          <cell r="E1202">
            <v>28</v>
          </cell>
          <cell r="G1202">
            <v>3</v>
          </cell>
          <cell r="U1202">
            <v>3296542471</v>
          </cell>
          <cell r="V1202">
            <v>3296542471</v>
          </cell>
          <cell r="W1202">
            <v>3296542471</v>
          </cell>
          <cell r="X1202">
            <v>1795693042</v>
          </cell>
          <cell r="Y1202">
            <v>1795693042</v>
          </cell>
        </row>
        <row r="1203">
          <cell r="C1203">
            <v>13203</v>
          </cell>
          <cell r="E1203">
            <v>26</v>
          </cell>
          <cell r="G1203">
            <v>3</v>
          </cell>
          <cell r="U1203">
            <v>121000000</v>
          </cell>
          <cell r="V1203">
            <v>55651594</v>
          </cell>
          <cell r="W1203">
            <v>55651594</v>
          </cell>
          <cell r="X1203">
            <v>55651594</v>
          </cell>
          <cell r="Y1203">
            <v>55651594</v>
          </cell>
        </row>
        <row r="1204">
          <cell r="C1204">
            <v>13204</v>
          </cell>
          <cell r="E1204">
            <v>36</v>
          </cell>
          <cell r="G1204">
            <v>3</v>
          </cell>
          <cell r="U1204">
            <v>260000000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</row>
        <row r="1205">
          <cell r="C1205">
            <v>13301</v>
          </cell>
          <cell r="E1205">
            <v>25</v>
          </cell>
          <cell r="G1205">
            <v>1</v>
          </cell>
          <cell r="U1205">
            <v>128321380</v>
          </cell>
          <cell r="V1205">
            <v>79817276</v>
          </cell>
          <cell r="W1205">
            <v>79817276</v>
          </cell>
          <cell r="X1205">
            <v>79817276</v>
          </cell>
          <cell r="Y1205">
            <v>79817276</v>
          </cell>
        </row>
        <row r="1206">
          <cell r="C1206">
            <v>13302</v>
          </cell>
          <cell r="E1206">
            <v>25</v>
          </cell>
          <cell r="G1206">
            <v>3</v>
          </cell>
          <cell r="U1206">
            <v>84378298</v>
          </cell>
          <cell r="V1206">
            <v>1861084</v>
          </cell>
          <cell r="W1206">
            <v>1861084</v>
          </cell>
          <cell r="X1206">
            <v>1861084</v>
          </cell>
          <cell r="Y1206">
            <v>1861084</v>
          </cell>
        </row>
        <row r="1207">
          <cell r="C1207">
            <v>13303</v>
          </cell>
          <cell r="E1207">
            <v>25</v>
          </cell>
          <cell r="G1207">
            <v>3</v>
          </cell>
          <cell r="U1207">
            <v>592943397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</row>
        <row r="1208">
          <cell r="C1208">
            <v>13304</v>
          </cell>
          <cell r="E1208">
            <v>25</v>
          </cell>
          <cell r="G1208">
            <v>1</v>
          </cell>
          <cell r="U1208">
            <v>1277730312</v>
          </cell>
          <cell r="V1208">
            <v>625085073</v>
          </cell>
          <cell r="W1208">
            <v>625085073</v>
          </cell>
          <cell r="X1208">
            <v>625085073</v>
          </cell>
          <cell r="Y1208">
            <v>625085073</v>
          </cell>
        </row>
        <row r="1209">
          <cell r="C1209">
            <v>13401</v>
          </cell>
          <cell r="E1209">
            <v>25</v>
          </cell>
          <cell r="G1209">
            <v>1</v>
          </cell>
          <cell r="U1209">
            <v>603400000</v>
          </cell>
          <cell r="V1209">
            <v>327073181</v>
          </cell>
          <cell r="W1209">
            <v>320920130</v>
          </cell>
          <cell r="X1209">
            <v>257983774</v>
          </cell>
          <cell r="Y1209">
            <v>257983774</v>
          </cell>
        </row>
        <row r="1210">
          <cell r="C1210">
            <v>13402</v>
          </cell>
          <cell r="E1210">
            <v>25</v>
          </cell>
          <cell r="G1210">
            <v>1</v>
          </cell>
          <cell r="U1210">
            <v>258600000</v>
          </cell>
          <cell r="V1210">
            <v>221747307</v>
          </cell>
          <cell r="W1210">
            <v>210469177</v>
          </cell>
          <cell r="X1210">
            <v>188102035</v>
          </cell>
          <cell r="Y1210">
            <v>188102035</v>
          </cell>
        </row>
        <row r="1211">
          <cell r="C1211">
            <v>21212</v>
          </cell>
          <cell r="E1211">
            <v>27</v>
          </cell>
          <cell r="G1211">
            <v>3</v>
          </cell>
          <cell r="U1211">
            <v>15000000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</row>
        <row r="1212">
          <cell r="C1212">
            <v>21213</v>
          </cell>
          <cell r="E1212">
            <v>23</v>
          </cell>
          <cell r="G1212">
            <v>3</v>
          </cell>
          <cell r="U1212">
            <v>1776385117</v>
          </cell>
          <cell r="V1212">
            <v>1776385117</v>
          </cell>
          <cell r="W1212">
            <v>0</v>
          </cell>
          <cell r="X1212">
            <v>0</v>
          </cell>
          <cell r="Y1212">
            <v>0</v>
          </cell>
        </row>
        <row r="1213">
          <cell r="C1213">
            <v>21214</v>
          </cell>
          <cell r="E1213">
            <v>35</v>
          </cell>
          <cell r="G1213">
            <v>3</v>
          </cell>
          <cell r="U1213">
            <v>150000000</v>
          </cell>
          <cell r="V1213">
            <v>150000000</v>
          </cell>
          <cell r="W1213">
            <v>150000000</v>
          </cell>
          <cell r="X1213">
            <v>150000000</v>
          </cell>
          <cell r="Y1213">
            <v>150000000</v>
          </cell>
        </row>
        <row r="1214">
          <cell r="C1214">
            <v>21215</v>
          </cell>
          <cell r="E1214">
            <v>26</v>
          </cell>
          <cell r="G1214">
            <v>3</v>
          </cell>
          <cell r="U1214">
            <v>300000000</v>
          </cell>
          <cell r="V1214">
            <v>300000000</v>
          </cell>
          <cell r="W1214">
            <v>0</v>
          </cell>
          <cell r="X1214">
            <v>0</v>
          </cell>
          <cell r="Y1214">
            <v>0</v>
          </cell>
        </row>
        <row r="1215">
          <cell r="C1215">
            <v>21216</v>
          </cell>
          <cell r="E1215">
            <v>29</v>
          </cell>
          <cell r="G1215">
            <v>3</v>
          </cell>
          <cell r="U1215">
            <v>600000000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</row>
        <row r="1216">
          <cell r="C1216">
            <v>22202</v>
          </cell>
          <cell r="E1216">
            <v>28</v>
          </cell>
          <cell r="G1216">
            <v>3</v>
          </cell>
          <cell r="U1216">
            <v>974453</v>
          </cell>
          <cell r="V1216">
            <v>974453</v>
          </cell>
          <cell r="W1216">
            <v>974453</v>
          </cell>
          <cell r="X1216">
            <v>974453</v>
          </cell>
          <cell r="Y1216">
            <v>974453</v>
          </cell>
        </row>
        <row r="1217">
          <cell r="C1217">
            <v>22203</v>
          </cell>
          <cell r="E1217">
            <v>28</v>
          </cell>
          <cell r="G1217">
            <v>3</v>
          </cell>
          <cell r="U1217">
            <v>57507188</v>
          </cell>
          <cell r="V1217">
            <v>42506098</v>
          </cell>
          <cell r="W1217">
            <v>4093873</v>
          </cell>
          <cell r="X1217">
            <v>0</v>
          </cell>
          <cell r="Y1217">
            <v>0</v>
          </cell>
        </row>
        <row r="1218">
          <cell r="C1218">
            <v>22204</v>
          </cell>
          <cell r="E1218">
            <v>25</v>
          </cell>
          <cell r="G1218">
            <v>2</v>
          </cell>
          <cell r="U1218">
            <v>14873000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</row>
        <row r="1219">
          <cell r="C1219">
            <v>22209</v>
          </cell>
          <cell r="E1219">
            <v>26</v>
          </cell>
          <cell r="G1219">
            <v>3</v>
          </cell>
          <cell r="U1219">
            <v>36970035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</row>
        <row r="1220">
          <cell r="C1220">
            <v>22301</v>
          </cell>
          <cell r="E1220">
            <v>28</v>
          </cell>
          <cell r="G1220">
            <v>3</v>
          </cell>
          <cell r="U1220">
            <v>47181511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</row>
        <row r="1221">
          <cell r="C1221">
            <v>22302</v>
          </cell>
          <cell r="E1221">
            <v>24</v>
          </cell>
          <cell r="G1221">
            <v>3</v>
          </cell>
          <cell r="U1221">
            <v>820177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</row>
        <row r="1222">
          <cell r="C1222">
            <v>22303</v>
          </cell>
          <cell r="E1222">
            <v>23</v>
          </cell>
          <cell r="G1222">
            <v>3</v>
          </cell>
          <cell r="U1222">
            <v>8191493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</row>
        <row r="1223">
          <cell r="C1223">
            <v>22304</v>
          </cell>
          <cell r="E1223">
            <v>29</v>
          </cell>
          <cell r="G1223">
            <v>3</v>
          </cell>
          <cell r="U1223">
            <v>6612827</v>
          </cell>
          <cell r="V1223">
            <v>5290261</v>
          </cell>
          <cell r="W1223">
            <v>5290261</v>
          </cell>
          <cell r="X1223">
            <v>0</v>
          </cell>
          <cell r="Y1223">
            <v>0</v>
          </cell>
        </row>
        <row r="1224">
          <cell r="C1224">
            <v>22305</v>
          </cell>
          <cell r="E1224">
            <v>29</v>
          </cell>
          <cell r="G1224">
            <v>3</v>
          </cell>
          <cell r="U1224">
            <v>1160285</v>
          </cell>
          <cell r="V1224">
            <v>1160285</v>
          </cell>
          <cell r="W1224">
            <v>1160285</v>
          </cell>
          <cell r="X1224">
            <v>0</v>
          </cell>
          <cell r="Y1224">
            <v>0</v>
          </cell>
        </row>
        <row r="1225">
          <cell r="C1225">
            <v>22306</v>
          </cell>
          <cell r="E1225">
            <v>36</v>
          </cell>
          <cell r="G1225">
            <v>3</v>
          </cell>
          <cell r="U1225">
            <v>302933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</row>
        <row r="1226">
          <cell r="C1226">
            <v>22307</v>
          </cell>
          <cell r="E1226">
            <v>22</v>
          </cell>
          <cell r="G1226">
            <v>3</v>
          </cell>
          <cell r="U1226">
            <v>1500000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22308</v>
          </cell>
          <cell r="E1227">
            <v>23</v>
          </cell>
          <cell r="G1227">
            <v>3</v>
          </cell>
          <cell r="U1227">
            <v>600000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22309</v>
          </cell>
          <cell r="E1228">
            <v>14</v>
          </cell>
          <cell r="G1228">
            <v>3</v>
          </cell>
          <cell r="U1228">
            <v>350000</v>
          </cell>
          <cell r="V1228">
            <v>350000</v>
          </cell>
          <cell r="W1228">
            <v>350000</v>
          </cell>
          <cell r="X1228">
            <v>0</v>
          </cell>
          <cell r="Y1228">
            <v>0</v>
          </cell>
        </row>
        <row r="1229">
          <cell r="C1229">
            <v>22310</v>
          </cell>
          <cell r="E1229">
            <v>14</v>
          </cell>
          <cell r="G1229">
            <v>3</v>
          </cell>
          <cell r="U1229">
            <v>6000000</v>
          </cell>
          <cell r="V1229">
            <v>6000000</v>
          </cell>
          <cell r="W1229">
            <v>6000000</v>
          </cell>
          <cell r="X1229">
            <v>0</v>
          </cell>
          <cell r="Y1229">
            <v>0</v>
          </cell>
        </row>
        <row r="1230">
          <cell r="C1230">
            <v>22311</v>
          </cell>
          <cell r="E1230">
            <v>14</v>
          </cell>
          <cell r="G1230">
            <v>3</v>
          </cell>
          <cell r="U1230">
            <v>4500000</v>
          </cell>
          <cell r="V1230">
            <v>4500000</v>
          </cell>
          <cell r="W1230">
            <v>4500000</v>
          </cell>
          <cell r="X1230">
            <v>0</v>
          </cell>
          <cell r="Y1230">
            <v>0</v>
          </cell>
        </row>
        <row r="1231">
          <cell r="C1231">
            <v>22314</v>
          </cell>
          <cell r="E1231">
            <v>29</v>
          </cell>
          <cell r="G1231">
            <v>3</v>
          </cell>
          <cell r="U1231">
            <v>15000000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22315</v>
          </cell>
          <cell r="E1232">
            <v>25</v>
          </cell>
          <cell r="G1232">
            <v>1</v>
          </cell>
          <cell r="U1232">
            <v>3750000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22316</v>
          </cell>
          <cell r="E1233">
            <v>25</v>
          </cell>
          <cell r="G1233">
            <v>3</v>
          </cell>
          <cell r="U1233">
            <v>500000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22317</v>
          </cell>
          <cell r="E1234">
            <v>14</v>
          </cell>
          <cell r="G1234">
            <v>3</v>
          </cell>
          <cell r="U1234">
            <v>800000</v>
          </cell>
          <cell r="V1234">
            <v>800000</v>
          </cell>
          <cell r="W1234">
            <v>800000</v>
          </cell>
          <cell r="X1234">
            <v>0</v>
          </cell>
          <cell r="Y1234">
            <v>0</v>
          </cell>
        </row>
        <row r="1235">
          <cell r="C1235">
            <v>22318</v>
          </cell>
          <cell r="E1235">
            <v>14</v>
          </cell>
          <cell r="G1235">
            <v>3</v>
          </cell>
          <cell r="U1235">
            <v>150000</v>
          </cell>
          <cell r="V1235">
            <v>150000</v>
          </cell>
          <cell r="W1235">
            <v>150000</v>
          </cell>
          <cell r="X1235">
            <v>0</v>
          </cell>
          <cell r="Y1235">
            <v>0</v>
          </cell>
        </row>
        <row r="1236">
          <cell r="C1236">
            <v>22319</v>
          </cell>
          <cell r="E1236">
            <v>25</v>
          </cell>
          <cell r="G1236">
            <v>1</v>
          </cell>
          <cell r="U1236">
            <v>4000000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22320</v>
          </cell>
          <cell r="E1237">
            <v>33</v>
          </cell>
          <cell r="G1237">
            <v>3</v>
          </cell>
          <cell r="U1237">
            <v>4500000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22321</v>
          </cell>
          <cell r="E1238">
            <v>24</v>
          </cell>
          <cell r="G1238">
            <v>3</v>
          </cell>
          <cell r="U1238">
            <v>60000000</v>
          </cell>
          <cell r="V1238">
            <v>60000000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22321</v>
          </cell>
          <cell r="E1239">
            <v>24</v>
          </cell>
          <cell r="G1239">
            <v>3</v>
          </cell>
          <cell r="U1239">
            <v>30000000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23106</v>
          </cell>
          <cell r="E1240">
            <v>25</v>
          </cell>
          <cell r="G1240">
            <v>2</v>
          </cell>
          <cell r="U1240">
            <v>560000000</v>
          </cell>
          <cell r="V1240">
            <v>175849000</v>
          </cell>
          <cell r="W1240">
            <v>175849000</v>
          </cell>
          <cell r="X1240">
            <v>175849000</v>
          </cell>
          <cell r="Y1240">
            <v>175849000</v>
          </cell>
        </row>
        <row r="1241">
          <cell r="C1241">
            <v>23106</v>
          </cell>
          <cell r="E1241">
            <v>25</v>
          </cell>
          <cell r="G1241">
            <v>2</v>
          </cell>
          <cell r="U1241">
            <v>2240000000</v>
          </cell>
          <cell r="V1241">
            <v>892770000</v>
          </cell>
          <cell r="W1241">
            <v>892770000</v>
          </cell>
          <cell r="X1241">
            <v>892770000</v>
          </cell>
          <cell r="Y1241">
            <v>892770000</v>
          </cell>
        </row>
        <row r="1242">
          <cell r="C1242">
            <v>23108</v>
          </cell>
          <cell r="E1242">
            <v>25</v>
          </cell>
          <cell r="G1242">
            <v>1</v>
          </cell>
          <cell r="U1242">
            <v>37500000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23110</v>
          </cell>
          <cell r="E1243">
            <v>28</v>
          </cell>
          <cell r="G1243">
            <v>3</v>
          </cell>
          <cell r="U1243">
            <v>37310000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23111</v>
          </cell>
          <cell r="E1244">
            <v>28</v>
          </cell>
          <cell r="G1244">
            <v>3</v>
          </cell>
          <cell r="U1244">
            <v>3198000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23114</v>
          </cell>
          <cell r="E1245">
            <v>25</v>
          </cell>
          <cell r="G1245">
            <v>1</v>
          </cell>
          <cell r="U1245">
            <v>11000000000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25101</v>
          </cell>
          <cell r="E1246">
            <v>14</v>
          </cell>
          <cell r="G1246">
            <v>3</v>
          </cell>
          <cell r="U1246">
            <v>1401071938</v>
          </cell>
          <cell r="V1246">
            <v>1297289066</v>
          </cell>
          <cell r="W1246">
            <v>1297289066</v>
          </cell>
          <cell r="X1246">
            <v>271245245</v>
          </cell>
          <cell r="Y1246">
            <v>271245245</v>
          </cell>
        </row>
        <row r="1247">
          <cell r="C1247">
            <v>25101</v>
          </cell>
          <cell r="E1247">
            <v>14</v>
          </cell>
          <cell r="G1247">
            <v>3</v>
          </cell>
          <cell r="U1247">
            <v>100000000</v>
          </cell>
          <cell r="V1247">
            <v>23012256</v>
          </cell>
          <cell r="W1247">
            <v>0</v>
          </cell>
          <cell r="X1247">
            <v>0</v>
          </cell>
          <cell r="Y1247">
            <v>0</v>
          </cell>
        </row>
        <row r="1248">
          <cell r="C1248">
            <v>25101</v>
          </cell>
          <cell r="E1248">
            <v>14</v>
          </cell>
          <cell r="G1248">
            <v>3</v>
          </cell>
          <cell r="U1248">
            <v>2782042422</v>
          </cell>
          <cell r="V1248">
            <v>2782042422</v>
          </cell>
          <cell r="W1248">
            <v>2781829780</v>
          </cell>
          <cell r="X1248">
            <v>0</v>
          </cell>
          <cell r="Y1248">
            <v>0</v>
          </cell>
        </row>
        <row r="1249">
          <cell r="C1249">
            <v>25101</v>
          </cell>
          <cell r="E1249">
            <v>21</v>
          </cell>
          <cell r="G1249">
            <v>3</v>
          </cell>
          <cell r="U1249">
            <v>40000000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25101</v>
          </cell>
          <cell r="E1250">
            <v>21</v>
          </cell>
          <cell r="G1250">
            <v>3</v>
          </cell>
          <cell r="U1250">
            <v>206500000</v>
          </cell>
          <cell r="V1250">
            <v>12495000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25101</v>
          </cell>
          <cell r="E1251">
            <v>21</v>
          </cell>
          <cell r="G1251">
            <v>3</v>
          </cell>
          <cell r="U1251">
            <v>235683666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25101</v>
          </cell>
          <cell r="E1252">
            <v>21</v>
          </cell>
          <cell r="G1252">
            <v>3</v>
          </cell>
          <cell r="U1252">
            <v>45000000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25101</v>
          </cell>
          <cell r="E1253">
            <v>22</v>
          </cell>
          <cell r="G1253">
            <v>3</v>
          </cell>
          <cell r="U1253">
            <v>11342102310</v>
          </cell>
          <cell r="V1253">
            <v>7044043018</v>
          </cell>
          <cell r="W1253">
            <v>249900000</v>
          </cell>
          <cell r="X1253">
            <v>46800001</v>
          </cell>
          <cell r="Y1253">
            <v>46800001</v>
          </cell>
        </row>
        <row r="1254">
          <cell r="C1254">
            <v>25101</v>
          </cell>
          <cell r="E1254">
            <v>22</v>
          </cell>
          <cell r="G1254">
            <v>3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25101</v>
          </cell>
          <cell r="E1255">
            <v>22</v>
          </cell>
          <cell r="G1255">
            <v>3</v>
          </cell>
          <cell r="U1255">
            <v>4298259292</v>
          </cell>
          <cell r="V1255">
            <v>4298259292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25101</v>
          </cell>
          <cell r="E1256">
            <v>22</v>
          </cell>
          <cell r="G1256">
            <v>3</v>
          </cell>
          <cell r="U1256">
            <v>478916334</v>
          </cell>
          <cell r="V1256">
            <v>294200000</v>
          </cell>
          <cell r="W1256">
            <v>194550000</v>
          </cell>
          <cell r="X1256">
            <v>114783333</v>
          </cell>
          <cell r="Y1256">
            <v>109783333</v>
          </cell>
        </row>
        <row r="1257">
          <cell r="C1257">
            <v>25101</v>
          </cell>
          <cell r="E1257">
            <v>22</v>
          </cell>
          <cell r="G1257">
            <v>3</v>
          </cell>
          <cell r="U1257">
            <v>500000000</v>
          </cell>
          <cell r="V1257">
            <v>500000000</v>
          </cell>
          <cell r="W1257">
            <v>500000000</v>
          </cell>
          <cell r="X1257">
            <v>500000000</v>
          </cell>
          <cell r="Y1257">
            <v>500000000</v>
          </cell>
        </row>
        <row r="1258">
          <cell r="C1258">
            <v>25101</v>
          </cell>
          <cell r="E1258">
            <v>23</v>
          </cell>
          <cell r="G1258">
            <v>3</v>
          </cell>
          <cell r="U1258">
            <v>50000000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25101</v>
          </cell>
          <cell r="E1259">
            <v>23</v>
          </cell>
          <cell r="G1259">
            <v>3</v>
          </cell>
          <cell r="U1259">
            <v>10907597690</v>
          </cell>
          <cell r="V1259">
            <v>10907597690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25101</v>
          </cell>
          <cell r="E1260">
            <v>24</v>
          </cell>
          <cell r="G1260">
            <v>3</v>
          </cell>
          <cell r="U1260">
            <v>7518059</v>
          </cell>
          <cell r="V1260">
            <v>5019011</v>
          </cell>
          <cell r="W1260">
            <v>5019011</v>
          </cell>
          <cell r="X1260">
            <v>0</v>
          </cell>
          <cell r="Y1260">
            <v>0</v>
          </cell>
        </row>
        <row r="1261">
          <cell r="C1261">
            <v>25101</v>
          </cell>
          <cell r="E1261">
            <v>24</v>
          </cell>
          <cell r="G1261">
            <v>3</v>
          </cell>
          <cell r="U1261">
            <v>5528567</v>
          </cell>
          <cell r="V1261">
            <v>3555132</v>
          </cell>
          <cell r="W1261">
            <v>3555132</v>
          </cell>
          <cell r="X1261">
            <v>0</v>
          </cell>
          <cell r="Y1261">
            <v>0</v>
          </cell>
        </row>
        <row r="1262">
          <cell r="C1262">
            <v>25101</v>
          </cell>
          <cell r="E1262">
            <v>24</v>
          </cell>
          <cell r="G1262">
            <v>3</v>
          </cell>
          <cell r="U1262">
            <v>7265661</v>
          </cell>
          <cell r="V1262">
            <v>3838565</v>
          </cell>
          <cell r="W1262">
            <v>3838565</v>
          </cell>
          <cell r="X1262">
            <v>0</v>
          </cell>
          <cell r="Y1262">
            <v>0</v>
          </cell>
        </row>
        <row r="1263">
          <cell r="C1263">
            <v>25101</v>
          </cell>
          <cell r="E1263">
            <v>24</v>
          </cell>
          <cell r="G1263">
            <v>3</v>
          </cell>
          <cell r="U1263">
            <v>3151500</v>
          </cell>
          <cell r="V1263">
            <v>1803040</v>
          </cell>
          <cell r="W1263">
            <v>1803040</v>
          </cell>
          <cell r="X1263">
            <v>0</v>
          </cell>
          <cell r="Y1263">
            <v>0</v>
          </cell>
        </row>
        <row r="1264">
          <cell r="C1264">
            <v>25101</v>
          </cell>
          <cell r="E1264">
            <v>24</v>
          </cell>
          <cell r="G1264">
            <v>3</v>
          </cell>
          <cell r="U1264">
            <v>1011011</v>
          </cell>
          <cell r="V1264">
            <v>205787</v>
          </cell>
          <cell r="W1264">
            <v>205787</v>
          </cell>
          <cell r="X1264">
            <v>0</v>
          </cell>
          <cell r="Y1264">
            <v>0</v>
          </cell>
        </row>
        <row r="1265">
          <cell r="C1265">
            <v>25101</v>
          </cell>
          <cell r="E1265">
            <v>24</v>
          </cell>
          <cell r="G1265">
            <v>3</v>
          </cell>
          <cell r="U1265">
            <v>2537862</v>
          </cell>
          <cell r="V1265">
            <v>1352280</v>
          </cell>
          <cell r="W1265">
            <v>1352280</v>
          </cell>
          <cell r="X1265">
            <v>0</v>
          </cell>
          <cell r="Y1265">
            <v>0</v>
          </cell>
        </row>
        <row r="1266">
          <cell r="C1266">
            <v>25101</v>
          </cell>
          <cell r="E1266">
            <v>24</v>
          </cell>
          <cell r="G1266">
            <v>3</v>
          </cell>
          <cell r="U1266">
            <v>1619782</v>
          </cell>
          <cell r="V1266">
            <v>225378</v>
          </cell>
          <cell r="W1266">
            <v>225378</v>
          </cell>
          <cell r="X1266">
            <v>0</v>
          </cell>
          <cell r="Y1266">
            <v>0</v>
          </cell>
        </row>
        <row r="1267">
          <cell r="C1267">
            <v>25101</v>
          </cell>
          <cell r="E1267">
            <v>24</v>
          </cell>
          <cell r="G1267">
            <v>3</v>
          </cell>
          <cell r="U1267">
            <v>1619782</v>
          </cell>
          <cell r="V1267">
            <v>225378</v>
          </cell>
          <cell r="W1267">
            <v>225378</v>
          </cell>
          <cell r="X1267">
            <v>0</v>
          </cell>
          <cell r="Y1267">
            <v>0</v>
          </cell>
        </row>
        <row r="1268">
          <cell r="C1268">
            <v>25101</v>
          </cell>
          <cell r="E1268">
            <v>24</v>
          </cell>
          <cell r="G1268">
            <v>3</v>
          </cell>
          <cell r="U1268">
            <v>1288306</v>
          </cell>
          <cell r="V1268">
            <v>450759</v>
          </cell>
          <cell r="W1268">
            <v>450759</v>
          </cell>
          <cell r="X1268">
            <v>0</v>
          </cell>
          <cell r="Y1268">
            <v>0</v>
          </cell>
        </row>
        <row r="1269">
          <cell r="C1269">
            <v>25101</v>
          </cell>
          <cell r="E1269">
            <v>24</v>
          </cell>
          <cell r="G1269">
            <v>3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</row>
        <row r="1270">
          <cell r="C1270">
            <v>25101</v>
          </cell>
          <cell r="E1270">
            <v>24</v>
          </cell>
          <cell r="G1270">
            <v>3</v>
          </cell>
          <cell r="U1270">
            <v>50762517</v>
          </cell>
          <cell r="V1270">
            <v>38305756</v>
          </cell>
          <cell r="W1270">
            <v>38305756</v>
          </cell>
          <cell r="X1270">
            <v>0</v>
          </cell>
          <cell r="Y1270">
            <v>0</v>
          </cell>
        </row>
        <row r="1271">
          <cell r="C1271">
            <v>25101</v>
          </cell>
          <cell r="E1271">
            <v>24</v>
          </cell>
          <cell r="G1271">
            <v>3</v>
          </cell>
          <cell r="U1271">
            <v>2915963</v>
          </cell>
          <cell r="V1271">
            <v>1613143</v>
          </cell>
          <cell r="W1271">
            <v>1613143</v>
          </cell>
          <cell r="X1271">
            <v>0</v>
          </cell>
          <cell r="Y1271">
            <v>0</v>
          </cell>
        </row>
        <row r="1272">
          <cell r="C1272">
            <v>25101</v>
          </cell>
          <cell r="E1272">
            <v>24</v>
          </cell>
          <cell r="G1272">
            <v>3</v>
          </cell>
          <cell r="U1272">
            <v>4688583</v>
          </cell>
          <cell r="V1272">
            <v>2402095</v>
          </cell>
          <cell r="W1272">
            <v>2402095</v>
          </cell>
          <cell r="X1272">
            <v>0</v>
          </cell>
          <cell r="Y1272">
            <v>0</v>
          </cell>
        </row>
        <row r="1273">
          <cell r="C1273">
            <v>25101</v>
          </cell>
          <cell r="E1273">
            <v>24</v>
          </cell>
          <cell r="G1273">
            <v>3</v>
          </cell>
          <cell r="U1273">
            <v>997069</v>
          </cell>
          <cell r="V1273">
            <v>212808</v>
          </cell>
          <cell r="W1273">
            <v>212808</v>
          </cell>
          <cell r="X1273">
            <v>0</v>
          </cell>
          <cell r="Y1273">
            <v>0</v>
          </cell>
        </row>
        <row r="1274">
          <cell r="C1274">
            <v>25101</v>
          </cell>
          <cell r="E1274">
            <v>24</v>
          </cell>
          <cell r="G1274">
            <v>3</v>
          </cell>
          <cell r="U1274">
            <v>41393892</v>
          </cell>
          <cell r="V1274">
            <v>41393892</v>
          </cell>
          <cell r="W1274">
            <v>0</v>
          </cell>
          <cell r="X1274">
            <v>0</v>
          </cell>
          <cell r="Y1274">
            <v>0</v>
          </cell>
        </row>
        <row r="1275">
          <cell r="C1275">
            <v>25101</v>
          </cell>
          <cell r="E1275">
            <v>24</v>
          </cell>
          <cell r="G1275">
            <v>3</v>
          </cell>
          <cell r="U1275">
            <v>10000000</v>
          </cell>
          <cell r="V1275">
            <v>5000000</v>
          </cell>
          <cell r="W1275">
            <v>5000000</v>
          </cell>
          <cell r="X1275">
            <v>0</v>
          </cell>
          <cell r="Y1275">
            <v>0</v>
          </cell>
        </row>
        <row r="1276">
          <cell r="C1276">
            <v>25101</v>
          </cell>
          <cell r="E1276">
            <v>24</v>
          </cell>
          <cell r="G1276">
            <v>3</v>
          </cell>
          <cell r="U1276">
            <v>2272589</v>
          </cell>
          <cell r="V1276">
            <v>1117250</v>
          </cell>
          <cell r="W1276">
            <v>1117250</v>
          </cell>
          <cell r="X1276">
            <v>0</v>
          </cell>
          <cell r="Y1276">
            <v>0</v>
          </cell>
        </row>
        <row r="1277">
          <cell r="C1277">
            <v>25101</v>
          </cell>
          <cell r="E1277">
            <v>24</v>
          </cell>
          <cell r="G1277">
            <v>3</v>
          </cell>
          <cell r="U1277">
            <v>6185889</v>
          </cell>
          <cell r="V1277">
            <v>3325642</v>
          </cell>
          <cell r="W1277">
            <v>3325642</v>
          </cell>
          <cell r="X1277">
            <v>0</v>
          </cell>
          <cell r="Y1277">
            <v>0</v>
          </cell>
        </row>
        <row r="1278">
          <cell r="C1278">
            <v>25101</v>
          </cell>
          <cell r="E1278">
            <v>24</v>
          </cell>
          <cell r="G1278">
            <v>3</v>
          </cell>
          <cell r="U1278">
            <v>2999179</v>
          </cell>
          <cell r="V1278">
            <v>1637792</v>
          </cell>
          <cell r="W1278">
            <v>1637792</v>
          </cell>
          <cell r="X1278">
            <v>0</v>
          </cell>
          <cell r="Y1278">
            <v>0</v>
          </cell>
        </row>
        <row r="1279">
          <cell r="C1279">
            <v>25101</v>
          </cell>
          <cell r="E1279">
            <v>24</v>
          </cell>
          <cell r="G1279">
            <v>3</v>
          </cell>
          <cell r="U1279">
            <v>12924979</v>
          </cell>
          <cell r="V1279">
            <v>10133732</v>
          </cell>
          <cell r="W1279">
            <v>10133732</v>
          </cell>
          <cell r="X1279">
            <v>0</v>
          </cell>
          <cell r="Y1279">
            <v>0</v>
          </cell>
        </row>
        <row r="1280">
          <cell r="C1280">
            <v>25101</v>
          </cell>
          <cell r="E1280">
            <v>24</v>
          </cell>
          <cell r="G1280">
            <v>3</v>
          </cell>
          <cell r="U1280">
            <v>9393669</v>
          </cell>
          <cell r="V1280">
            <v>7178059</v>
          </cell>
          <cell r="W1280">
            <v>7178059</v>
          </cell>
          <cell r="X1280">
            <v>0</v>
          </cell>
          <cell r="Y1280">
            <v>0</v>
          </cell>
        </row>
        <row r="1281">
          <cell r="C1281">
            <v>25101</v>
          </cell>
          <cell r="E1281">
            <v>24</v>
          </cell>
          <cell r="G1281">
            <v>3</v>
          </cell>
          <cell r="U1281">
            <v>10459883</v>
          </cell>
          <cell r="V1281">
            <v>7970497</v>
          </cell>
          <cell r="W1281">
            <v>7970497</v>
          </cell>
          <cell r="X1281">
            <v>0</v>
          </cell>
          <cell r="Y1281">
            <v>0</v>
          </cell>
        </row>
        <row r="1282">
          <cell r="C1282">
            <v>25101</v>
          </cell>
          <cell r="E1282">
            <v>24</v>
          </cell>
          <cell r="G1282">
            <v>3</v>
          </cell>
          <cell r="U1282">
            <v>5185110</v>
          </cell>
          <cell r="V1282">
            <v>3693924</v>
          </cell>
          <cell r="W1282">
            <v>3693924</v>
          </cell>
          <cell r="X1282">
            <v>0</v>
          </cell>
          <cell r="Y1282">
            <v>0</v>
          </cell>
        </row>
        <row r="1283">
          <cell r="C1283">
            <v>25101</v>
          </cell>
          <cell r="E1283">
            <v>24</v>
          </cell>
          <cell r="G1283">
            <v>3</v>
          </cell>
          <cell r="U1283">
            <v>1236113</v>
          </cell>
          <cell r="V1283">
            <v>414677</v>
          </cell>
          <cell r="W1283">
            <v>414677</v>
          </cell>
          <cell r="X1283">
            <v>0</v>
          </cell>
          <cell r="Y1283">
            <v>0</v>
          </cell>
        </row>
        <row r="1284">
          <cell r="C1284">
            <v>25101</v>
          </cell>
          <cell r="E1284">
            <v>24</v>
          </cell>
          <cell r="G1284">
            <v>3</v>
          </cell>
          <cell r="U1284">
            <v>4072749</v>
          </cell>
          <cell r="V1284">
            <v>2770442</v>
          </cell>
          <cell r="W1284">
            <v>2770442</v>
          </cell>
          <cell r="X1284">
            <v>0</v>
          </cell>
          <cell r="Y1284">
            <v>0</v>
          </cell>
        </row>
        <row r="1285">
          <cell r="C1285">
            <v>25101</v>
          </cell>
          <cell r="E1285">
            <v>24</v>
          </cell>
          <cell r="G1285">
            <v>3</v>
          </cell>
          <cell r="U1285">
            <v>1291846</v>
          </cell>
          <cell r="V1285">
            <v>461736</v>
          </cell>
          <cell r="W1285">
            <v>461736</v>
          </cell>
          <cell r="X1285">
            <v>0</v>
          </cell>
          <cell r="Y1285">
            <v>0</v>
          </cell>
        </row>
        <row r="1286">
          <cell r="C1286">
            <v>25101</v>
          </cell>
          <cell r="E1286">
            <v>24</v>
          </cell>
          <cell r="G1286">
            <v>3</v>
          </cell>
          <cell r="U1286">
            <v>1291846</v>
          </cell>
          <cell r="V1286">
            <v>461736</v>
          </cell>
          <cell r="W1286">
            <v>461736</v>
          </cell>
          <cell r="X1286">
            <v>0</v>
          </cell>
          <cell r="Y1286">
            <v>0</v>
          </cell>
        </row>
        <row r="1287">
          <cell r="C1287">
            <v>25101</v>
          </cell>
          <cell r="E1287">
            <v>24</v>
          </cell>
          <cell r="G1287">
            <v>3</v>
          </cell>
          <cell r="U1287">
            <v>1848027</v>
          </cell>
          <cell r="V1287">
            <v>923478</v>
          </cell>
          <cell r="W1287">
            <v>923478</v>
          </cell>
          <cell r="X1287">
            <v>0</v>
          </cell>
          <cell r="Y1287">
            <v>0</v>
          </cell>
        </row>
        <row r="1288">
          <cell r="C1288">
            <v>25101</v>
          </cell>
          <cell r="E1288">
            <v>24</v>
          </cell>
          <cell r="G1288">
            <v>3</v>
          </cell>
          <cell r="U1288">
            <v>1967071</v>
          </cell>
          <cell r="V1288">
            <v>1119665</v>
          </cell>
          <cell r="W1288">
            <v>1119665</v>
          </cell>
          <cell r="X1288">
            <v>0</v>
          </cell>
          <cell r="Y1288">
            <v>0</v>
          </cell>
        </row>
        <row r="1289">
          <cell r="C1289">
            <v>25101</v>
          </cell>
          <cell r="E1289">
            <v>24</v>
          </cell>
          <cell r="G1289">
            <v>3</v>
          </cell>
          <cell r="U1289">
            <v>2651835</v>
          </cell>
          <cell r="V1289">
            <v>1742293</v>
          </cell>
          <cell r="W1289">
            <v>1742293</v>
          </cell>
          <cell r="X1289">
            <v>0</v>
          </cell>
          <cell r="Y1289">
            <v>0</v>
          </cell>
        </row>
        <row r="1290">
          <cell r="C1290">
            <v>25101</v>
          </cell>
          <cell r="E1290">
            <v>24</v>
          </cell>
          <cell r="G1290">
            <v>3</v>
          </cell>
          <cell r="U1290">
            <v>6723289</v>
          </cell>
          <cell r="V1290">
            <v>5007015</v>
          </cell>
          <cell r="W1290">
            <v>5007015</v>
          </cell>
          <cell r="X1290">
            <v>0</v>
          </cell>
          <cell r="Y1290">
            <v>0</v>
          </cell>
        </row>
        <row r="1291">
          <cell r="C1291">
            <v>25101</v>
          </cell>
          <cell r="E1291">
            <v>24</v>
          </cell>
          <cell r="G1291">
            <v>3</v>
          </cell>
          <cell r="U1291">
            <v>1251645</v>
          </cell>
          <cell r="V1291">
            <v>428827</v>
          </cell>
          <cell r="W1291">
            <v>428827</v>
          </cell>
          <cell r="X1291">
            <v>0</v>
          </cell>
          <cell r="Y1291">
            <v>0</v>
          </cell>
        </row>
        <row r="1292">
          <cell r="C1292">
            <v>25101</v>
          </cell>
          <cell r="E1292">
            <v>24</v>
          </cell>
          <cell r="G1292">
            <v>3</v>
          </cell>
          <cell r="U1292">
            <v>4818136</v>
          </cell>
          <cell r="V1292">
            <v>3413872</v>
          </cell>
          <cell r="W1292">
            <v>3413872</v>
          </cell>
          <cell r="X1292">
            <v>0</v>
          </cell>
          <cell r="Y1292">
            <v>0</v>
          </cell>
        </row>
        <row r="1293">
          <cell r="C1293">
            <v>25101</v>
          </cell>
          <cell r="E1293">
            <v>24</v>
          </cell>
          <cell r="G1293">
            <v>3</v>
          </cell>
          <cell r="U1293">
            <v>93612065</v>
          </cell>
          <cell r="V1293">
            <v>77189448</v>
          </cell>
          <cell r="W1293">
            <v>77189448</v>
          </cell>
          <cell r="X1293">
            <v>0</v>
          </cell>
          <cell r="Y1293">
            <v>0</v>
          </cell>
        </row>
        <row r="1294">
          <cell r="C1294">
            <v>25101</v>
          </cell>
          <cell r="E1294">
            <v>24</v>
          </cell>
          <cell r="G1294">
            <v>3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</row>
        <row r="1295">
          <cell r="C1295">
            <v>25101</v>
          </cell>
          <cell r="E1295">
            <v>24</v>
          </cell>
          <cell r="G1295">
            <v>3</v>
          </cell>
          <cell r="U1295">
            <v>4799056</v>
          </cell>
          <cell r="V1295">
            <v>3366863</v>
          </cell>
          <cell r="W1295">
            <v>3366863</v>
          </cell>
          <cell r="X1295">
            <v>0</v>
          </cell>
          <cell r="Y1295">
            <v>0</v>
          </cell>
        </row>
        <row r="1296">
          <cell r="C1296">
            <v>25101</v>
          </cell>
          <cell r="E1296">
            <v>24</v>
          </cell>
          <cell r="G1296">
            <v>3</v>
          </cell>
          <cell r="U1296">
            <v>3730511</v>
          </cell>
          <cell r="V1296">
            <v>2251355</v>
          </cell>
          <cell r="W1296">
            <v>2251355</v>
          </cell>
          <cell r="X1296">
            <v>0</v>
          </cell>
          <cell r="Y1296">
            <v>0</v>
          </cell>
        </row>
        <row r="1297">
          <cell r="C1297">
            <v>25101</v>
          </cell>
          <cell r="E1297">
            <v>24</v>
          </cell>
          <cell r="G1297">
            <v>3</v>
          </cell>
          <cell r="U1297">
            <v>9070710</v>
          </cell>
          <cell r="V1297">
            <v>6923102</v>
          </cell>
          <cell r="W1297">
            <v>6923102</v>
          </cell>
          <cell r="X1297">
            <v>0</v>
          </cell>
          <cell r="Y1297">
            <v>0</v>
          </cell>
        </row>
        <row r="1298">
          <cell r="C1298">
            <v>25101</v>
          </cell>
          <cell r="E1298">
            <v>24</v>
          </cell>
          <cell r="G1298">
            <v>3</v>
          </cell>
          <cell r="U1298">
            <v>14404371</v>
          </cell>
          <cell r="V1298">
            <v>14404371</v>
          </cell>
          <cell r="W1298">
            <v>0</v>
          </cell>
          <cell r="X1298">
            <v>0</v>
          </cell>
          <cell r="Y1298">
            <v>0</v>
          </cell>
        </row>
        <row r="1299">
          <cell r="C1299">
            <v>25101</v>
          </cell>
          <cell r="E1299">
            <v>24</v>
          </cell>
          <cell r="G1299">
            <v>3</v>
          </cell>
          <cell r="U1299">
            <v>20000000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</row>
        <row r="1300">
          <cell r="C1300">
            <v>25101</v>
          </cell>
          <cell r="E1300">
            <v>24</v>
          </cell>
          <cell r="G1300">
            <v>3</v>
          </cell>
          <cell r="U1300">
            <v>22572325</v>
          </cell>
          <cell r="V1300">
            <v>22572325</v>
          </cell>
          <cell r="W1300">
            <v>21598987.899999999</v>
          </cell>
          <cell r="X1300">
            <v>9817917.9000000004</v>
          </cell>
          <cell r="Y1300">
            <v>3218930</v>
          </cell>
        </row>
        <row r="1301">
          <cell r="C1301">
            <v>25101</v>
          </cell>
          <cell r="E1301">
            <v>24</v>
          </cell>
          <cell r="G1301">
            <v>3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</row>
        <row r="1302">
          <cell r="C1302">
            <v>25101</v>
          </cell>
          <cell r="E1302">
            <v>26</v>
          </cell>
          <cell r="G1302">
            <v>3</v>
          </cell>
          <cell r="U1302">
            <v>1348200000</v>
          </cell>
          <cell r="V1302">
            <v>1080923210</v>
          </cell>
          <cell r="W1302">
            <v>30800000</v>
          </cell>
          <cell r="X1302">
            <v>0</v>
          </cell>
          <cell r="Y1302">
            <v>0</v>
          </cell>
        </row>
        <row r="1303">
          <cell r="C1303">
            <v>25101</v>
          </cell>
          <cell r="E1303">
            <v>26</v>
          </cell>
          <cell r="G1303">
            <v>3</v>
          </cell>
          <cell r="U1303">
            <v>30800000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</row>
        <row r="1304">
          <cell r="C1304">
            <v>25101</v>
          </cell>
          <cell r="E1304">
            <v>26</v>
          </cell>
          <cell r="G1304">
            <v>3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</row>
        <row r="1305">
          <cell r="C1305">
            <v>25101</v>
          </cell>
          <cell r="E1305">
            <v>26</v>
          </cell>
          <cell r="G1305">
            <v>3</v>
          </cell>
          <cell r="U1305">
            <v>1198000000</v>
          </cell>
          <cell r="V1305">
            <v>1102337006</v>
          </cell>
          <cell r="W1305">
            <v>1102337006</v>
          </cell>
          <cell r="X1305">
            <v>0</v>
          </cell>
          <cell r="Y1305">
            <v>0</v>
          </cell>
        </row>
        <row r="1306">
          <cell r="C1306">
            <v>25101</v>
          </cell>
          <cell r="E1306">
            <v>27</v>
          </cell>
          <cell r="G1306">
            <v>3</v>
          </cell>
          <cell r="U1306">
            <v>25000000</v>
          </cell>
          <cell r="V1306">
            <v>25000000</v>
          </cell>
          <cell r="W1306">
            <v>23769000</v>
          </cell>
          <cell r="X1306">
            <v>0</v>
          </cell>
          <cell r="Y1306">
            <v>0</v>
          </cell>
        </row>
        <row r="1307">
          <cell r="C1307">
            <v>25101</v>
          </cell>
          <cell r="E1307">
            <v>27</v>
          </cell>
          <cell r="G1307">
            <v>3</v>
          </cell>
          <cell r="U1307">
            <v>25000000</v>
          </cell>
          <cell r="V1307">
            <v>25000000</v>
          </cell>
          <cell r="W1307">
            <v>25000000</v>
          </cell>
          <cell r="X1307">
            <v>0</v>
          </cell>
          <cell r="Y1307">
            <v>0</v>
          </cell>
        </row>
        <row r="1308">
          <cell r="C1308">
            <v>25101</v>
          </cell>
          <cell r="E1308">
            <v>28</v>
          </cell>
          <cell r="G1308">
            <v>3</v>
          </cell>
          <cell r="U1308">
            <v>1000000000</v>
          </cell>
          <cell r="V1308">
            <v>1000000000</v>
          </cell>
          <cell r="W1308">
            <v>1000000000</v>
          </cell>
          <cell r="X1308">
            <v>0</v>
          </cell>
          <cell r="Y1308">
            <v>0</v>
          </cell>
        </row>
        <row r="1309">
          <cell r="C1309">
            <v>25101</v>
          </cell>
          <cell r="E1309">
            <v>29</v>
          </cell>
          <cell r="G1309">
            <v>3</v>
          </cell>
          <cell r="U1309">
            <v>58000000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C1310">
            <v>25101</v>
          </cell>
          <cell r="E1310">
            <v>29</v>
          </cell>
          <cell r="G1310">
            <v>3</v>
          </cell>
          <cell r="U1310">
            <v>573000000</v>
          </cell>
          <cell r="V1310">
            <v>443000000</v>
          </cell>
          <cell r="W1310">
            <v>2000000</v>
          </cell>
          <cell r="X1310">
            <v>0</v>
          </cell>
          <cell r="Y1310">
            <v>0</v>
          </cell>
        </row>
        <row r="1311">
          <cell r="C1311">
            <v>25101</v>
          </cell>
          <cell r="E1311">
            <v>30</v>
          </cell>
          <cell r="G1311">
            <v>3</v>
          </cell>
          <cell r="U1311">
            <v>40000000</v>
          </cell>
          <cell r="V1311">
            <v>40000000</v>
          </cell>
          <cell r="W1311">
            <v>40000000</v>
          </cell>
          <cell r="X1311">
            <v>0</v>
          </cell>
          <cell r="Y1311">
            <v>0</v>
          </cell>
        </row>
        <row r="1312">
          <cell r="C1312">
            <v>25101</v>
          </cell>
          <cell r="E1312">
            <v>30</v>
          </cell>
          <cell r="G1312">
            <v>3</v>
          </cell>
          <cell r="U1312">
            <v>30000000</v>
          </cell>
          <cell r="V1312">
            <v>30000000</v>
          </cell>
          <cell r="W1312">
            <v>0</v>
          </cell>
          <cell r="X1312">
            <v>0</v>
          </cell>
          <cell r="Y1312">
            <v>0</v>
          </cell>
        </row>
        <row r="1313">
          <cell r="C1313">
            <v>25101</v>
          </cell>
          <cell r="E1313">
            <v>33</v>
          </cell>
          <cell r="G1313">
            <v>3</v>
          </cell>
          <cell r="U1313">
            <v>1664863561</v>
          </cell>
          <cell r="V1313">
            <v>1298755564</v>
          </cell>
          <cell r="W1313">
            <v>0</v>
          </cell>
          <cell r="X1313">
            <v>0</v>
          </cell>
          <cell r="Y1313">
            <v>0</v>
          </cell>
        </row>
        <row r="1314">
          <cell r="C1314">
            <v>25101</v>
          </cell>
          <cell r="E1314">
            <v>36</v>
          </cell>
          <cell r="G1314">
            <v>3</v>
          </cell>
          <cell r="U1314">
            <v>287000000</v>
          </cell>
          <cell r="V1314">
            <v>261503475</v>
          </cell>
          <cell r="W1314">
            <v>0</v>
          </cell>
          <cell r="X1314">
            <v>0</v>
          </cell>
          <cell r="Y1314">
            <v>0</v>
          </cell>
        </row>
        <row r="1315">
          <cell r="C1315">
            <v>25101</v>
          </cell>
          <cell r="E1315">
            <v>40</v>
          </cell>
          <cell r="G1315">
            <v>3</v>
          </cell>
          <cell r="U1315">
            <v>3000000000</v>
          </cell>
          <cell r="V1315">
            <v>3000000000</v>
          </cell>
          <cell r="W1315">
            <v>3000000000</v>
          </cell>
          <cell r="X1315">
            <v>0</v>
          </cell>
          <cell r="Y1315">
            <v>0</v>
          </cell>
        </row>
        <row r="1316">
          <cell r="C1316">
            <v>25201</v>
          </cell>
          <cell r="E1316">
            <v>28</v>
          </cell>
          <cell r="G1316">
            <v>3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C1317">
            <v>25202</v>
          </cell>
          <cell r="E1317">
            <v>28</v>
          </cell>
          <cell r="G1317">
            <v>3</v>
          </cell>
          <cell r="U1317">
            <v>245645172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C1318">
            <v>25203</v>
          </cell>
          <cell r="E1318">
            <v>28</v>
          </cell>
          <cell r="G1318">
            <v>1</v>
          </cell>
          <cell r="U1318">
            <v>294781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C1319">
            <v>25204</v>
          </cell>
          <cell r="E1319">
            <v>28</v>
          </cell>
          <cell r="G1319">
            <v>3</v>
          </cell>
          <cell r="U1319">
            <v>29474073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C1320">
            <v>25205</v>
          </cell>
          <cell r="E1320">
            <v>28</v>
          </cell>
          <cell r="G1320">
            <v>3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C1321">
            <v>25206</v>
          </cell>
          <cell r="E1321">
            <v>28</v>
          </cell>
          <cell r="G1321">
            <v>3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C1322">
            <v>25206</v>
          </cell>
          <cell r="E1322">
            <v>28</v>
          </cell>
          <cell r="G1322">
            <v>3</v>
          </cell>
          <cell r="U1322">
            <v>202597435</v>
          </cell>
          <cell r="V1322">
            <v>198751334</v>
          </cell>
          <cell r="W1322">
            <v>172658295</v>
          </cell>
          <cell r="X1322">
            <v>0</v>
          </cell>
          <cell r="Y1322">
            <v>0</v>
          </cell>
        </row>
        <row r="1323">
          <cell r="C1323">
            <v>25206</v>
          </cell>
          <cell r="E1323">
            <v>28</v>
          </cell>
          <cell r="G1323">
            <v>3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C1324">
            <v>25207</v>
          </cell>
          <cell r="E1324">
            <v>28</v>
          </cell>
          <cell r="G1324">
            <v>3</v>
          </cell>
          <cell r="U1324">
            <v>373335698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C1325">
            <v>25208</v>
          </cell>
          <cell r="E1325">
            <v>28</v>
          </cell>
          <cell r="G1325">
            <v>3</v>
          </cell>
          <cell r="U1325">
            <v>16591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C1326">
            <v>25209</v>
          </cell>
          <cell r="E1326">
            <v>28</v>
          </cell>
          <cell r="G1326">
            <v>3</v>
          </cell>
          <cell r="U1326">
            <v>137944816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C1327">
            <v>25210</v>
          </cell>
          <cell r="E1327">
            <v>28</v>
          </cell>
          <cell r="G1327">
            <v>3</v>
          </cell>
          <cell r="U1327">
            <v>23328095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C1328">
            <v>25211</v>
          </cell>
          <cell r="E1328">
            <v>28</v>
          </cell>
          <cell r="G1328">
            <v>3</v>
          </cell>
          <cell r="U1328">
            <v>17131995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C1329">
            <v>25212</v>
          </cell>
          <cell r="E1329">
            <v>28</v>
          </cell>
          <cell r="G1329">
            <v>3</v>
          </cell>
          <cell r="U1329">
            <v>8538519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C1330">
            <v>25213</v>
          </cell>
          <cell r="E1330">
            <v>28</v>
          </cell>
          <cell r="G1330">
            <v>3</v>
          </cell>
          <cell r="U1330">
            <v>403509503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C1331">
            <v>25214</v>
          </cell>
          <cell r="E1331">
            <v>25</v>
          </cell>
          <cell r="G1331">
            <v>1</v>
          </cell>
          <cell r="U1331">
            <v>7574256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C1332">
            <v>25215</v>
          </cell>
          <cell r="E1332">
            <v>25</v>
          </cell>
          <cell r="G1332">
            <v>1</v>
          </cell>
          <cell r="U1332">
            <v>3448318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C1333">
            <v>25220</v>
          </cell>
          <cell r="E1333">
            <v>28</v>
          </cell>
          <cell r="G1333">
            <v>3</v>
          </cell>
          <cell r="U1333">
            <v>62470890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C1334">
            <v>25220</v>
          </cell>
          <cell r="E1334">
            <v>28</v>
          </cell>
          <cell r="G1334">
            <v>3</v>
          </cell>
          <cell r="U1334">
            <v>36170004</v>
          </cell>
          <cell r="V1334">
            <v>36170004</v>
          </cell>
          <cell r="W1334">
            <v>36170004</v>
          </cell>
          <cell r="X1334">
            <v>36170004</v>
          </cell>
          <cell r="Y1334">
            <v>36170004</v>
          </cell>
        </row>
        <row r="1335">
          <cell r="C1335">
            <v>25221</v>
          </cell>
          <cell r="E1335">
            <v>28</v>
          </cell>
          <cell r="G1335">
            <v>3</v>
          </cell>
          <cell r="U1335">
            <v>9181259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C1336">
            <v>25221</v>
          </cell>
          <cell r="E1336">
            <v>28</v>
          </cell>
          <cell r="G1336">
            <v>3</v>
          </cell>
          <cell r="U1336">
            <v>15202838</v>
          </cell>
          <cell r="V1336">
            <v>15202838</v>
          </cell>
          <cell r="W1336">
            <v>15202838</v>
          </cell>
          <cell r="X1336">
            <v>15202838</v>
          </cell>
          <cell r="Y1336">
            <v>15202838</v>
          </cell>
        </row>
        <row r="1337">
          <cell r="C1337">
            <v>25231</v>
          </cell>
          <cell r="E1337">
            <v>26</v>
          </cell>
          <cell r="G1337">
            <v>3</v>
          </cell>
          <cell r="U1337">
            <v>65890249</v>
          </cell>
          <cell r="V1337">
            <v>65890249</v>
          </cell>
          <cell r="W1337">
            <v>0</v>
          </cell>
          <cell r="X1337">
            <v>0</v>
          </cell>
          <cell r="Y1337">
            <v>0</v>
          </cell>
        </row>
        <row r="1338">
          <cell r="C1338">
            <v>25232</v>
          </cell>
          <cell r="E1338">
            <v>26</v>
          </cell>
          <cell r="G1338">
            <v>3</v>
          </cell>
          <cell r="U1338">
            <v>31442986</v>
          </cell>
          <cell r="V1338">
            <v>31442986</v>
          </cell>
          <cell r="W1338">
            <v>0</v>
          </cell>
          <cell r="X1338">
            <v>0</v>
          </cell>
          <cell r="Y1338">
            <v>0</v>
          </cell>
        </row>
        <row r="1339">
          <cell r="C1339">
            <v>25241</v>
          </cell>
          <cell r="E1339">
            <v>25</v>
          </cell>
          <cell r="G1339">
            <v>3</v>
          </cell>
          <cell r="U1339">
            <v>621522513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C1340">
            <v>25242</v>
          </cell>
          <cell r="E1340">
            <v>25</v>
          </cell>
          <cell r="G1340">
            <v>3</v>
          </cell>
          <cell r="U1340">
            <v>48492102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C1341">
            <v>25243</v>
          </cell>
          <cell r="E1341">
            <v>36</v>
          </cell>
          <cell r="G1341">
            <v>3</v>
          </cell>
          <cell r="U1341">
            <v>247737188</v>
          </cell>
          <cell r="V1341">
            <v>179500000</v>
          </cell>
          <cell r="W1341">
            <v>179500000</v>
          </cell>
          <cell r="X1341">
            <v>0</v>
          </cell>
          <cell r="Y1341">
            <v>0</v>
          </cell>
        </row>
        <row r="1342">
          <cell r="C1342">
            <v>25244</v>
          </cell>
          <cell r="E1342">
            <v>29</v>
          </cell>
          <cell r="G1342">
            <v>3</v>
          </cell>
          <cell r="U1342">
            <v>65563065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C1343">
            <v>25301</v>
          </cell>
          <cell r="E1343">
            <v>24</v>
          </cell>
          <cell r="G1343">
            <v>3</v>
          </cell>
          <cell r="U1343">
            <v>250000000</v>
          </cell>
          <cell r="V1343">
            <v>224449812</v>
          </cell>
          <cell r="W1343">
            <v>224449812</v>
          </cell>
          <cell r="X1343">
            <v>103194818</v>
          </cell>
          <cell r="Y1343">
            <v>80253538</v>
          </cell>
        </row>
        <row r="1344">
          <cell r="C1344">
            <v>25301</v>
          </cell>
          <cell r="E1344">
            <v>24</v>
          </cell>
          <cell r="G1344">
            <v>3</v>
          </cell>
          <cell r="U1344">
            <v>650000000</v>
          </cell>
          <cell r="V1344">
            <v>647379935</v>
          </cell>
          <cell r="W1344">
            <v>41228102</v>
          </cell>
          <cell r="X1344">
            <v>0</v>
          </cell>
          <cell r="Y1344">
            <v>0</v>
          </cell>
        </row>
        <row r="1345">
          <cell r="C1345">
            <v>25301</v>
          </cell>
          <cell r="E1345">
            <v>24</v>
          </cell>
          <cell r="G1345">
            <v>3</v>
          </cell>
          <cell r="U1345">
            <v>440000000</v>
          </cell>
          <cell r="V1345">
            <v>440000000</v>
          </cell>
          <cell r="W1345">
            <v>0</v>
          </cell>
          <cell r="X1345">
            <v>0</v>
          </cell>
          <cell r="Y1345">
            <v>0</v>
          </cell>
        </row>
        <row r="1346">
          <cell r="C1346">
            <v>25301</v>
          </cell>
          <cell r="E1346">
            <v>24</v>
          </cell>
          <cell r="G1346">
            <v>3</v>
          </cell>
          <cell r="U1346">
            <v>75000000</v>
          </cell>
          <cell r="V1346">
            <v>75000000</v>
          </cell>
          <cell r="W1346">
            <v>0</v>
          </cell>
          <cell r="X1346">
            <v>0</v>
          </cell>
          <cell r="Y1346">
            <v>0</v>
          </cell>
        </row>
        <row r="1347">
          <cell r="C1347">
            <v>25301</v>
          </cell>
          <cell r="E1347">
            <v>24</v>
          </cell>
          <cell r="G1347">
            <v>3</v>
          </cell>
          <cell r="U1347">
            <v>180000000</v>
          </cell>
          <cell r="V1347">
            <v>180000000</v>
          </cell>
          <cell r="W1347">
            <v>0</v>
          </cell>
          <cell r="X1347">
            <v>0</v>
          </cell>
          <cell r="Y1347">
            <v>0</v>
          </cell>
        </row>
        <row r="1348">
          <cell r="C1348">
            <v>25301</v>
          </cell>
          <cell r="E1348">
            <v>24</v>
          </cell>
          <cell r="G1348">
            <v>3</v>
          </cell>
          <cell r="U1348">
            <v>60000000</v>
          </cell>
          <cell r="V1348">
            <v>60000000</v>
          </cell>
          <cell r="W1348">
            <v>0</v>
          </cell>
          <cell r="X1348">
            <v>0</v>
          </cell>
          <cell r="Y1348">
            <v>0</v>
          </cell>
        </row>
        <row r="1349">
          <cell r="C1349">
            <v>25301</v>
          </cell>
          <cell r="E1349">
            <v>24</v>
          </cell>
          <cell r="G1349">
            <v>3</v>
          </cell>
          <cell r="U1349">
            <v>25000000</v>
          </cell>
          <cell r="V1349">
            <v>25000000</v>
          </cell>
          <cell r="W1349">
            <v>0</v>
          </cell>
          <cell r="X1349">
            <v>0</v>
          </cell>
          <cell r="Y1349">
            <v>0</v>
          </cell>
        </row>
        <row r="1350">
          <cell r="C1350">
            <v>25301</v>
          </cell>
          <cell r="E1350">
            <v>24</v>
          </cell>
          <cell r="G1350">
            <v>3</v>
          </cell>
          <cell r="U1350">
            <v>700175472</v>
          </cell>
          <cell r="V1350">
            <v>680000000</v>
          </cell>
          <cell r="W1350">
            <v>0</v>
          </cell>
          <cell r="X1350">
            <v>0</v>
          </cell>
          <cell r="Y1350">
            <v>0</v>
          </cell>
        </row>
        <row r="1351">
          <cell r="C1351">
            <v>25301</v>
          </cell>
          <cell r="E1351">
            <v>25</v>
          </cell>
          <cell r="G1351">
            <v>1</v>
          </cell>
          <cell r="U1351">
            <v>156383990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C1352">
            <v>25301</v>
          </cell>
          <cell r="E1352">
            <v>25</v>
          </cell>
          <cell r="G1352">
            <v>1</v>
          </cell>
          <cell r="U1352">
            <v>137901857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C1353">
            <v>25302</v>
          </cell>
          <cell r="E1353">
            <v>28</v>
          </cell>
          <cell r="G1353">
            <v>3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C1354">
            <v>25302</v>
          </cell>
          <cell r="E1354">
            <v>28</v>
          </cell>
          <cell r="G1354">
            <v>3</v>
          </cell>
          <cell r="U1354">
            <v>442955364</v>
          </cell>
          <cell r="V1354">
            <v>442955364</v>
          </cell>
          <cell r="W1354">
            <v>35097737.100000001</v>
          </cell>
          <cell r="X1354">
            <v>0</v>
          </cell>
          <cell r="Y1354">
            <v>0</v>
          </cell>
        </row>
        <row r="1355">
          <cell r="C1355">
            <v>25302</v>
          </cell>
          <cell r="E1355">
            <v>28</v>
          </cell>
          <cell r="G1355">
            <v>3</v>
          </cell>
          <cell r="U1355">
            <v>47049030</v>
          </cell>
          <cell r="V1355">
            <v>47049030</v>
          </cell>
          <cell r="W1355">
            <v>0</v>
          </cell>
          <cell r="X1355">
            <v>0</v>
          </cell>
          <cell r="Y1355">
            <v>0</v>
          </cell>
        </row>
        <row r="1356">
          <cell r="C1356">
            <v>25302</v>
          </cell>
          <cell r="E1356">
            <v>28</v>
          </cell>
          <cell r="G1356">
            <v>3</v>
          </cell>
          <cell r="U1356">
            <v>801445017</v>
          </cell>
          <cell r="V1356">
            <v>801445017</v>
          </cell>
          <cell r="W1356">
            <v>801445017</v>
          </cell>
          <cell r="X1356">
            <v>801445017</v>
          </cell>
          <cell r="Y1356">
            <v>801445017</v>
          </cell>
        </row>
        <row r="1357">
          <cell r="C1357">
            <v>25302</v>
          </cell>
          <cell r="E1357">
            <v>28</v>
          </cell>
          <cell r="G1357">
            <v>3</v>
          </cell>
          <cell r="U1357">
            <v>272284017</v>
          </cell>
          <cell r="V1357">
            <v>272284017</v>
          </cell>
          <cell r="W1357">
            <v>272284017</v>
          </cell>
          <cell r="X1357">
            <v>0</v>
          </cell>
          <cell r="Y1357">
            <v>0</v>
          </cell>
        </row>
        <row r="1358">
          <cell r="C1358">
            <v>25305</v>
          </cell>
          <cell r="E1358">
            <v>36</v>
          </cell>
          <cell r="G1358">
            <v>3</v>
          </cell>
          <cell r="U1358">
            <v>99611320</v>
          </cell>
          <cell r="V1358">
            <v>60000000</v>
          </cell>
          <cell r="W1358">
            <v>60000000</v>
          </cell>
          <cell r="X1358">
            <v>13475122</v>
          </cell>
          <cell r="Y1358">
            <v>13299832</v>
          </cell>
        </row>
        <row r="1359">
          <cell r="C1359">
            <v>25309</v>
          </cell>
          <cell r="E1359">
            <v>33</v>
          </cell>
          <cell r="G1359">
            <v>3</v>
          </cell>
          <cell r="U1359">
            <v>40000000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C1360">
            <v>25309</v>
          </cell>
          <cell r="E1360">
            <v>33</v>
          </cell>
          <cell r="G1360">
            <v>3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C1361">
            <v>25309</v>
          </cell>
          <cell r="E1361">
            <v>33</v>
          </cell>
          <cell r="G1361">
            <v>3</v>
          </cell>
          <cell r="U1361">
            <v>21000000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C1362">
            <v>25309</v>
          </cell>
          <cell r="E1362">
            <v>33</v>
          </cell>
          <cell r="G1362">
            <v>3</v>
          </cell>
          <cell r="U1362">
            <v>32160000</v>
          </cell>
          <cell r="V1362">
            <v>32160000</v>
          </cell>
          <cell r="W1362">
            <v>0</v>
          </cell>
          <cell r="X1362">
            <v>0</v>
          </cell>
          <cell r="Y1362">
            <v>0</v>
          </cell>
        </row>
        <row r="1363">
          <cell r="C1363">
            <v>25309</v>
          </cell>
          <cell r="E1363">
            <v>33</v>
          </cell>
          <cell r="G1363">
            <v>3</v>
          </cell>
          <cell r="U1363">
            <v>90000000</v>
          </cell>
          <cell r="V1363">
            <v>65000000</v>
          </cell>
          <cell r="W1363">
            <v>0</v>
          </cell>
          <cell r="X1363">
            <v>0</v>
          </cell>
          <cell r="Y1363">
            <v>0</v>
          </cell>
        </row>
        <row r="1364">
          <cell r="C1364">
            <v>25309</v>
          </cell>
          <cell r="E1364">
            <v>33</v>
          </cell>
          <cell r="G1364">
            <v>3</v>
          </cell>
          <cell r="U1364">
            <v>415669537</v>
          </cell>
          <cell r="V1364">
            <v>365669537</v>
          </cell>
          <cell r="W1364">
            <v>0</v>
          </cell>
          <cell r="X1364">
            <v>0</v>
          </cell>
          <cell r="Y1364">
            <v>0</v>
          </cell>
        </row>
        <row r="1365">
          <cell r="C1365">
            <v>25310</v>
          </cell>
          <cell r="E1365">
            <v>26</v>
          </cell>
          <cell r="G1365">
            <v>3</v>
          </cell>
          <cell r="U1365">
            <v>787026730</v>
          </cell>
          <cell r="V1365">
            <v>525838270</v>
          </cell>
          <cell r="W1365">
            <v>0</v>
          </cell>
          <cell r="X1365">
            <v>0</v>
          </cell>
          <cell r="Y1365">
            <v>0</v>
          </cell>
        </row>
        <row r="1366">
          <cell r="C1366">
            <v>25311</v>
          </cell>
          <cell r="E1366">
            <v>29</v>
          </cell>
          <cell r="G1366">
            <v>3</v>
          </cell>
          <cell r="U1366">
            <v>198027248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</row>
        <row r="1367">
          <cell r="C1367">
            <v>25312</v>
          </cell>
          <cell r="E1367">
            <v>33</v>
          </cell>
          <cell r="G1367">
            <v>3</v>
          </cell>
          <cell r="U1367">
            <v>332633517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C1368">
            <v>25313</v>
          </cell>
          <cell r="E1368">
            <v>33</v>
          </cell>
          <cell r="G1368">
            <v>3</v>
          </cell>
          <cell r="U1368">
            <v>2502922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C1369">
            <v>25330</v>
          </cell>
          <cell r="E1369">
            <v>23</v>
          </cell>
          <cell r="G1369">
            <v>3</v>
          </cell>
          <cell r="U1369">
            <v>18036588</v>
          </cell>
          <cell r="V1369">
            <v>12260000</v>
          </cell>
          <cell r="W1369">
            <v>12260000</v>
          </cell>
          <cell r="X1369">
            <v>0</v>
          </cell>
          <cell r="Y1369">
            <v>0</v>
          </cell>
        </row>
        <row r="1370">
          <cell r="C1370">
            <v>25331</v>
          </cell>
          <cell r="E1370">
            <v>14</v>
          </cell>
          <cell r="G1370">
            <v>3</v>
          </cell>
          <cell r="U1370">
            <v>148477785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</row>
        <row r="1371">
          <cell r="C1371">
            <v>25332</v>
          </cell>
          <cell r="E1371">
            <v>23</v>
          </cell>
          <cell r="G1371">
            <v>3</v>
          </cell>
          <cell r="U1371">
            <v>38303196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C1372">
            <v>25332</v>
          </cell>
          <cell r="E1372">
            <v>23</v>
          </cell>
          <cell r="G1372">
            <v>3</v>
          </cell>
          <cell r="U1372">
            <v>3328833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C1373">
            <v>25333</v>
          </cell>
          <cell r="E1373">
            <v>14</v>
          </cell>
          <cell r="G1373">
            <v>3</v>
          </cell>
          <cell r="U1373">
            <v>250289240</v>
          </cell>
          <cell r="V1373">
            <v>250289240</v>
          </cell>
          <cell r="W1373">
            <v>250289240</v>
          </cell>
          <cell r="X1373">
            <v>0</v>
          </cell>
          <cell r="Y1373">
            <v>0</v>
          </cell>
        </row>
        <row r="1374">
          <cell r="C1374">
            <v>25334</v>
          </cell>
          <cell r="E1374">
            <v>14</v>
          </cell>
          <cell r="G1374">
            <v>3</v>
          </cell>
          <cell r="U1374">
            <v>207750306</v>
          </cell>
          <cell r="V1374">
            <v>207750306</v>
          </cell>
          <cell r="W1374">
            <v>207750306</v>
          </cell>
          <cell r="X1374">
            <v>0</v>
          </cell>
          <cell r="Y1374">
            <v>0</v>
          </cell>
        </row>
        <row r="1375">
          <cell r="C1375">
            <v>25335</v>
          </cell>
          <cell r="E1375">
            <v>23</v>
          </cell>
          <cell r="G1375">
            <v>3</v>
          </cell>
          <cell r="U1375">
            <v>181696804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</row>
        <row r="1376">
          <cell r="C1376">
            <v>25335</v>
          </cell>
          <cell r="E1376">
            <v>23</v>
          </cell>
          <cell r="G1376">
            <v>3</v>
          </cell>
          <cell r="U1376">
            <v>413907463</v>
          </cell>
          <cell r="V1376">
            <v>59000000</v>
          </cell>
          <cell r="W1376">
            <v>0</v>
          </cell>
          <cell r="X1376">
            <v>0</v>
          </cell>
          <cell r="Y1376">
            <v>0</v>
          </cell>
        </row>
        <row r="1377">
          <cell r="C1377">
            <v>25336</v>
          </cell>
          <cell r="E1377">
            <v>14</v>
          </cell>
          <cell r="G1377">
            <v>3</v>
          </cell>
          <cell r="U1377">
            <v>13638375</v>
          </cell>
          <cell r="V1377">
            <v>13638375</v>
          </cell>
          <cell r="W1377">
            <v>0</v>
          </cell>
          <cell r="X1377">
            <v>0</v>
          </cell>
          <cell r="Y1377">
            <v>0</v>
          </cell>
        </row>
        <row r="1378">
          <cell r="C1378">
            <v>25338</v>
          </cell>
          <cell r="E1378">
            <v>23</v>
          </cell>
          <cell r="G1378">
            <v>3</v>
          </cell>
          <cell r="U1378">
            <v>617679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</row>
        <row r="1379">
          <cell r="C1379">
            <v>25339</v>
          </cell>
          <cell r="E1379">
            <v>28</v>
          </cell>
          <cell r="G1379">
            <v>3</v>
          </cell>
          <cell r="U1379">
            <v>1220353192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</row>
        <row r="1380">
          <cell r="C1380">
            <v>25339</v>
          </cell>
          <cell r="E1380">
            <v>28</v>
          </cell>
          <cell r="G1380">
            <v>3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</row>
        <row r="1381">
          <cell r="C1381">
            <v>25339</v>
          </cell>
          <cell r="E1381">
            <v>28</v>
          </cell>
          <cell r="G1381">
            <v>3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</row>
        <row r="1382">
          <cell r="C1382">
            <v>25339</v>
          </cell>
          <cell r="E1382">
            <v>28</v>
          </cell>
          <cell r="G1382">
            <v>3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</row>
        <row r="1383">
          <cell r="C1383">
            <v>25339</v>
          </cell>
          <cell r="E1383">
            <v>28</v>
          </cell>
          <cell r="G1383">
            <v>3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</row>
        <row r="1384">
          <cell r="C1384">
            <v>25339</v>
          </cell>
          <cell r="E1384">
            <v>28</v>
          </cell>
          <cell r="G1384">
            <v>3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</row>
        <row r="1385">
          <cell r="C1385">
            <v>25339</v>
          </cell>
          <cell r="E1385">
            <v>28</v>
          </cell>
          <cell r="G1385">
            <v>3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</row>
        <row r="1386">
          <cell r="C1386">
            <v>25339</v>
          </cell>
          <cell r="E1386">
            <v>28</v>
          </cell>
          <cell r="G1386">
            <v>3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</row>
        <row r="1387">
          <cell r="C1387">
            <v>25339</v>
          </cell>
          <cell r="E1387">
            <v>28</v>
          </cell>
          <cell r="G1387">
            <v>3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</row>
        <row r="1388">
          <cell r="C1388">
            <v>25339</v>
          </cell>
          <cell r="E1388">
            <v>28</v>
          </cell>
          <cell r="G1388">
            <v>3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</row>
        <row r="1389">
          <cell r="C1389">
            <v>25339</v>
          </cell>
          <cell r="E1389">
            <v>28</v>
          </cell>
          <cell r="G1389">
            <v>3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25339</v>
          </cell>
          <cell r="E1390">
            <v>28</v>
          </cell>
          <cell r="G1390">
            <v>3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25339</v>
          </cell>
          <cell r="E1391">
            <v>28</v>
          </cell>
          <cell r="G1391">
            <v>3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25339</v>
          </cell>
          <cell r="E1392">
            <v>28</v>
          </cell>
          <cell r="G1392">
            <v>3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25339</v>
          </cell>
          <cell r="E1393">
            <v>28</v>
          </cell>
          <cell r="G1393">
            <v>3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25339</v>
          </cell>
          <cell r="E1394">
            <v>28</v>
          </cell>
          <cell r="G1394">
            <v>3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25339</v>
          </cell>
          <cell r="E1395">
            <v>28</v>
          </cell>
          <cell r="G1395">
            <v>3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25339</v>
          </cell>
          <cell r="E1396">
            <v>28</v>
          </cell>
          <cell r="G1396">
            <v>3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397">
          <cell r="C1397">
            <v>25339</v>
          </cell>
          <cell r="E1397">
            <v>28</v>
          </cell>
          <cell r="G1397">
            <v>3</v>
          </cell>
          <cell r="U1397">
            <v>199096364</v>
          </cell>
          <cell r="V1397">
            <v>146214999</v>
          </cell>
          <cell r="W1397">
            <v>145802995</v>
          </cell>
          <cell r="X1397">
            <v>31929998</v>
          </cell>
          <cell r="Y1397">
            <v>31929998</v>
          </cell>
        </row>
        <row r="1398">
          <cell r="C1398">
            <v>25340</v>
          </cell>
          <cell r="E1398">
            <v>24</v>
          </cell>
          <cell r="G1398">
            <v>3</v>
          </cell>
          <cell r="U1398">
            <v>22579282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</row>
        <row r="1399">
          <cell r="C1399">
            <v>25340</v>
          </cell>
          <cell r="E1399">
            <v>24</v>
          </cell>
          <cell r="G1399">
            <v>3</v>
          </cell>
          <cell r="U1399">
            <v>55000000</v>
          </cell>
          <cell r="V1399">
            <v>55000000</v>
          </cell>
          <cell r="W1399">
            <v>0</v>
          </cell>
          <cell r="X1399">
            <v>0</v>
          </cell>
          <cell r="Y1399">
            <v>0</v>
          </cell>
        </row>
        <row r="1400">
          <cell r="C1400">
            <v>25341</v>
          </cell>
          <cell r="E1400">
            <v>25</v>
          </cell>
          <cell r="G1400">
            <v>3</v>
          </cell>
          <cell r="U1400">
            <v>227922734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</row>
        <row r="1401">
          <cell r="C1401">
            <v>25342</v>
          </cell>
          <cell r="E1401">
            <v>26</v>
          </cell>
          <cell r="G1401">
            <v>3</v>
          </cell>
          <cell r="U1401">
            <v>97519193</v>
          </cell>
          <cell r="V1401">
            <v>97519193</v>
          </cell>
          <cell r="W1401">
            <v>0</v>
          </cell>
          <cell r="X1401">
            <v>0</v>
          </cell>
          <cell r="Y1401">
            <v>0</v>
          </cell>
        </row>
        <row r="1402">
          <cell r="C1402">
            <v>25343</v>
          </cell>
          <cell r="E1402">
            <v>26</v>
          </cell>
          <cell r="G1402">
            <v>3</v>
          </cell>
          <cell r="U1402">
            <v>1219540</v>
          </cell>
          <cell r="V1402">
            <v>1219540</v>
          </cell>
          <cell r="W1402">
            <v>0</v>
          </cell>
          <cell r="X1402">
            <v>0</v>
          </cell>
          <cell r="Y1402">
            <v>0</v>
          </cell>
        </row>
        <row r="1403">
          <cell r="C1403">
            <v>25344</v>
          </cell>
          <cell r="E1403">
            <v>26</v>
          </cell>
          <cell r="G1403">
            <v>3</v>
          </cell>
          <cell r="U1403">
            <v>51669925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C1404">
            <v>25345</v>
          </cell>
          <cell r="E1404">
            <v>26</v>
          </cell>
          <cell r="G1404">
            <v>3</v>
          </cell>
          <cell r="U1404">
            <v>45834316</v>
          </cell>
          <cell r="V1404">
            <v>45834316</v>
          </cell>
          <cell r="W1404">
            <v>0</v>
          </cell>
          <cell r="X1404">
            <v>0</v>
          </cell>
          <cell r="Y1404">
            <v>0</v>
          </cell>
        </row>
        <row r="1405">
          <cell r="C1405">
            <v>25346</v>
          </cell>
          <cell r="E1405">
            <v>27</v>
          </cell>
          <cell r="G1405">
            <v>3</v>
          </cell>
          <cell r="U1405">
            <v>1308500</v>
          </cell>
          <cell r="V1405">
            <v>1308500</v>
          </cell>
          <cell r="W1405">
            <v>1308500</v>
          </cell>
          <cell r="X1405">
            <v>1308500</v>
          </cell>
          <cell r="Y1405">
            <v>1308500</v>
          </cell>
        </row>
        <row r="1406">
          <cell r="C1406">
            <v>25347</v>
          </cell>
          <cell r="E1406">
            <v>29</v>
          </cell>
          <cell r="G1406">
            <v>3</v>
          </cell>
          <cell r="U1406">
            <v>20159214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C1407">
            <v>25348</v>
          </cell>
          <cell r="E1407">
            <v>29</v>
          </cell>
          <cell r="G1407">
            <v>3</v>
          </cell>
          <cell r="U1407">
            <v>692231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C1408">
            <v>25349</v>
          </cell>
          <cell r="E1408">
            <v>29</v>
          </cell>
          <cell r="G1408">
            <v>3</v>
          </cell>
          <cell r="U1408">
            <v>468180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C1409">
            <v>25350</v>
          </cell>
          <cell r="E1409">
            <v>29</v>
          </cell>
          <cell r="G1409">
            <v>3</v>
          </cell>
          <cell r="U1409">
            <v>12921753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C1410">
            <v>25351</v>
          </cell>
          <cell r="E1410">
            <v>21</v>
          </cell>
          <cell r="G1410">
            <v>3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C1411">
            <v>25351</v>
          </cell>
          <cell r="E1411">
            <v>21</v>
          </cell>
          <cell r="G1411">
            <v>3</v>
          </cell>
          <cell r="U1411">
            <v>12000000</v>
          </cell>
          <cell r="V1411">
            <v>12000000</v>
          </cell>
          <cell r="W1411">
            <v>12000000</v>
          </cell>
          <cell r="X1411">
            <v>1733872</v>
          </cell>
          <cell r="Y1411">
            <v>0</v>
          </cell>
        </row>
        <row r="1412">
          <cell r="C1412">
            <v>25351</v>
          </cell>
          <cell r="E1412">
            <v>21</v>
          </cell>
          <cell r="G1412">
            <v>3</v>
          </cell>
          <cell r="U1412">
            <v>17472513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C1413">
            <v>25351</v>
          </cell>
          <cell r="E1413">
            <v>21</v>
          </cell>
          <cell r="G1413">
            <v>3</v>
          </cell>
          <cell r="U1413">
            <v>39670294</v>
          </cell>
          <cell r="V1413">
            <v>35000000</v>
          </cell>
          <cell r="W1413">
            <v>35000000</v>
          </cell>
          <cell r="X1413">
            <v>11752999.42</v>
          </cell>
          <cell r="Y1413">
            <v>11752999.42</v>
          </cell>
        </row>
        <row r="1414">
          <cell r="C1414">
            <v>25352</v>
          </cell>
          <cell r="E1414">
            <v>22</v>
          </cell>
          <cell r="G1414">
            <v>3</v>
          </cell>
          <cell r="U1414">
            <v>383727</v>
          </cell>
          <cell r="V1414">
            <v>383727</v>
          </cell>
          <cell r="W1414">
            <v>383727</v>
          </cell>
          <cell r="X1414">
            <v>0</v>
          </cell>
          <cell r="Y1414">
            <v>0</v>
          </cell>
        </row>
        <row r="1415">
          <cell r="C1415">
            <v>25352</v>
          </cell>
          <cell r="E1415">
            <v>22</v>
          </cell>
          <cell r="G1415">
            <v>3</v>
          </cell>
          <cell r="U1415">
            <v>30967429</v>
          </cell>
          <cell r="V1415">
            <v>30967429</v>
          </cell>
          <cell r="W1415">
            <v>30967429</v>
          </cell>
          <cell r="X1415">
            <v>0</v>
          </cell>
          <cell r="Y1415">
            <v>0</v>
          </cell>
        </row>
        <row r="1416">
          <cell r="C1416">
            <v>25353</v>
          </cell>
          <cell r="E1416">
            <v>21</v>
          </cell>
          <cell r="G1416">
            <v>3</v>
          </cell>
          <cell r="U1416">
            <v>17543679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C1417">
            <v>25354</v>
          </cell>
          <cell r="E1417">
            <v>24</v>
          </cell>
          <cell r="G1417">
            <v>3</v>
          </cell>
          <cell r="U1417">
            <v>71350000</v>
          </cell>
          <cell r="V1417">
            <v>15000000</v>
          </cell>
          <cell r="W1417">
            <v>15000000</v>
          </cell>
          <cell r="X1417">
            <v>2752000</v>
          </cell>
          <cell r="Y1417">
            <v>0</v>
          </cell>
        </row>
        <row r="1418">
          <cell r="C1418">
            <v>25354</v>
          </cell>
          <cell r="E1418">
            <v>24</v>
          </cell>
          <cell r="G1418">
            <v>3</v>
          </cell>
          <cell r="U1418">
            <v>35657077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C1419">
            <v>25355</v>
          </cell>
          <cell r="E1419">
            <v>24</v>
          </cell>
          <cell r="G1419">
            <v>3</v>
          </cell>
          <cell r="U1419">
            <v>64100069</v>
          </cell>
          <cell r="V1419">
            <v>38722840.219999999</v>
          </cell>
          <cell r="W1419">
            <v>38722840.219999999</v>
          </cell>
          <cell r="X1419">
            <v>38722840.219999999</v>
          </cell>
          <cell r="Y1419">
            <v>38722840.219999999</v>
          </cell>
        </row>
        <row r="1420">
          <cell r="C1420">
            <v>25355</v>
          </cell>
          <cell r="E1420">
            <v>24</v>
          </cell>
          <cell r="G1420">
            <v>3</v>
          </cell>
          <cell r="U1420">
            <v>110000000</v>
          </cell>
          <cell r="V1420">
            <v>93300000</v>
          </cell>
          <cell r="W1420">
            <v>93300000</v>
          </cell>
          <cell r="X1420">
            <v>45268000</v>
          </cell>
          <cell r="Y1420">
            <v>35938000</v>
          </cell>
        </row>
        <row r="1421">
          <cell r="C1421">
            <v>25356</v>
          </cell>
          <cell r="E1421">
            <v>24</v>
          </cell>
          <cell r="G1421">
            <v>3</v>
          </cell>
          <cell r="U1421">
            <v>351504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C1422">
            <v>25356</v>
          </cell>
          <cell r="E1422">
            <v>24</v>
          </cell>
          <cell r="G1422">
            <v>3</v>
          </cell>
          <cell r="U1422">
            <v>820177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C1423">
            <v>25356</v>
          </cell>
          <cell r="E1423">
            <v>24</v>
          </cell>
          <cell r="G1423">
            <v>3</v>
          </cell>
          <cell r="U1423">
            <v>315390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C1424">
            <v>25357</v>
          </cell>
          <cell r="E1424">
            <v>14</v>
          </cell>
          <cell r="G1424">
            <v>3</v>
          </cell>
          <cell r="U1424">
            <v>69291690</v>
          </cell>
          <cell r="V1424">
            <v>69291690</v>
          </cell>
          <cell r="W1424">
            <v>69291690</v>
          </cell>
          <cell r="X1424">
            <v>0</v>
          </cell>
          <cell r="Y1424">
            <v>0</v>
          </cell>
        </row>
        <row r="1425">
          <cell r="C1425">
            <v>25357</v>
          </cell>
          <cell r="E1425">
            <v>14</v>
          </cell>
          <cell r="G1425">
            <v>3</v>
          </cell>
          <cell r="U1425">
            <v>148339874</v>
          </cell>
          <cell r="V1425">
            <v>148339874</v>
          </cell>
          <cell r="W1425">
            <v>148339874</v>
          </cell>
          <cell r="X1425">
            <v>0</v>
          </cell>
          <cell r="Y1425">
            <v>0</v>
          </cell>
        </row>
        <row r="1426">
          <cell r="C1426">
            <v>25358</v>
          </cell>
          <cell r="E1426">
            <v>22</v>
          </cell>
          <cell r="G1426">
            <v>3</v>
          </cell>
          <cell r="U1426">
            <v>1500000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C1427">
            <v>25358</v>
          </cell>
          <cell r="E1427">
            <v>22</v>
          </cell>
          <cell r="G1427">
            <v>3</v>
          </cell>
          <cell r="U1427">
            <v>10000000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C1428">
            <v>25358</v>
          </cell>
          <cell r="E1428">
            <v>22</v>
          </cell>
          <cell r="G1428">
            <v>3</v>
          </cell>
          <cell r="U1428">
            <v>22052858</v>
          </cell>
          <cell r="V1428">
            <v>21171201</v>
          </cell>
          <cell r="W1428">
            <v>21171201</v>
          </cell>
          <cell r="X1428">
            <v>7219500</v>
          </cell>
          <cell r="Y1428">
            <v>7219500</v>
          </cell>
        </row>
        <row r="1429">
          <cell r="C1429">
            <v>25359</v>
          </cell>
          <cell r="E1429">
            <v>22</v>
          </cell>
          <cell r="G1429">
            <v>3</v>
          </cell>
          <cell r="U1429">
            <v>27468751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C1430">
            <v>25360</v>
          </cell>
          <cell r="E1430">
            <v>14</v>
          </cell>
          <cell r="G1430">
            <v>3</v>
          </cell>
          <cell r="U1430">
            <v>769222</v>
          </cell>
          <cell r="V1430">
            <v>769222</v>
          </cell>
          <cell r="W1430">
            <v>769222</v>
          </cell>
          <cell r="X1430">
            <v>0</v>
          </cell>
          <cell r="Y1430">
            <v>0</v>
          </cell>
        </row>
        <row r="1431">
          <cell r="C1431">
            <v>25361</v>
          </cell>
          <cell r="E1431">
            <v>14</v>
          </cell>
          <cell r="G1431">
            <v>3</v>
          </cell>
          <cell r="U1431">
            <v>274596</v>
          </cell>
          <cell r="V1431">
            <v>274596</v>
          </cell>
          <cell r="W1431">
            <v>274596</v>
          </cell>
          <cell r="X1431">
            <v>0</v>
          </cell>
          <cell r="Y1431">
            <v>0</v>
          </cell>
        </row>
        <row r="1432">
          <cell r="C1432">
            <v>25362</v>
          </cell>
          <cell r="E1432">
            <v>14</v>
          </cell>
          <cell r="G1432">
            <v>3</v>
          </cell>
          <cell r="U1432">
            <v>5834147</v>
          </cell>
          <cell r="V1432">
            <v>5834147</v>
          </cell>
          <cell r="W1432">
            <v>5834147</v>
          </cell>
          <cell r="X1432">
            <v>0</v>
          </cell>
          <cell r="Y1432">
            <v>0</v>
          </cell>
        </row>
        <row r="1433">
          <cell r="C1433">
            <v>25363</v>
          </cell>
          <cell r="E1433">
            <v>14</v>
          </cell>
          <cell r="G1433">
            <v>3</v>
          </cell>
          <cell r="U1433">
            <v>9094563</v>
          </cell>
          <cell r="V1433">
            <v>9094563</v>
          </cell>
          <cell r="W1433">
            <v>9094563</v>
          </cell>
          <cell r="X1433">
            <v>0</v>
          </cell>
          <cell r="Y1433">
            <v>0</v>
          </cell>
        </row>
        <row r="1434">
          <cell r="C1434">
            <v>25364</v>
          </cell>
          <cell r="E1434">
            <v>36</v>
          </cell>
          <cell r="G1434">
            <v>3</v>
          </cell>
          <cell r="U1434">
            <v>333655587</v>
          </cell>
          <cell r="V1434">
            <v>42750000</v>
          </cell>
          <cell r="W1434">
            <v>42750000</v>
          </cell>
          <cell r="X1434">
            <v>10279999</v>
          </cell>
          <cell r="Y1434">
            <v>10279999</v>
          </cell>
        </row>
        <row r="1435">
          <cell r="C1435">
            <v>25365</v>
          </cell>
          <cell r="E1435">
            <v>29</v>
          </cell>
          <cell r="G1435">
            <v>3</v>
          </cell>
          <cell r="U1435">
            <v>443949764</v>
          </cell>
          <cell r="V1435">
            <v>392694878</v>
          </cell>
          <cell r="W1435">
            <v>392694878</v>
          </cell>
          <cell r="X1435">
            <v>0</v>
          </cell>
          <cell r="Y1435">
            <v>0</v>
          </cell>
        </row>
        <row r="1436">
          <cell r="C1436">
            <v>25366</v>
          </cell>
          <cell r="E1436">
            <v>29</v>
          </cell>
          <cell r="G1436">
            <v>3</v>
          </cell>
          <cell r="U1436">
            <v>8986295</v>
          </cell>
          <cell r="V1436">
            <v>4723448</v>
          </cell>
          <cell r="W1436">
            <v>4723448</v>
          </cell>
          <cell r="X1436">
            <v>0</v>
          </cell>
          <cell r="Y1436">
            <v>0</v>
          </cell>
        </row>
        <row r="1437">
          <cell r="C1437">
            <v>25367</v>
          </cell>
          <cell r="E1437">
            <v>14</v>
          </cell>
          <cell r="G1437">
            <v>3</v>
          </cell>
          <cell r="U1437">
            <v>43748595</v>
          </cell>
          <cell r="V1437">
            <v>43748595</v>
          </cell>
          <cell r="W1437">
            <v>43748595</v>
          </cell>
          <cell r="X1437">
            <v>0</v>
          </cell>
          <cell r="Y1437">
            <v>0</v>
          </cell>
        </row>
        <row r="1438">
          <cell r="C1438">
            <v>25368</v>
          </cell>
          <cell r="E1438">
            <v>14</v>
          </cell>
          <cell r="G1438">
            <v>3</v>
          </cell>
          <cell r="U1438">
            <v>785106</v>
          </cell>
          <cell r="V1438">
            <v>785106</v>
          </cell>
          <cell r="W1438">
            <v>785097</v>
          </cell>
          <cell r="X1438">
            <v>0</v>
          </cell>
          <cell r="Y1438">
            <v>0</v>
          </cell>
        </row>
        <row r="1439">
          <cell r="C1439">
            <v>25369</v>
          </cell>
          <cell r="E1439">
            <v>28</v>
          </cell>
          <cell r="G1439">
            <v>3</v>
          </cell>
          <cell r="U1439">
            <v>922939488</v>
          </cell>
          <cell r="V1439">
            <v>752327564</v>
          </cell>
          <cell r="W1439">
            <v>202184835</v>
          </cell>
          <cell r="X1439">
            <v>0</v>
          </cell>
          <cell r="Y1439">
            <v>0</v>
          </cell>
        </row>
        <row r="1440">
          <cell r="C1440">
            <v>25369</v>
          </cell>
          <cell r="E1440">
            <v>28</v>
          </cell>
          <cell r="G1440">
            <v>3</v>
          </cell>
          <cell r="U1440">
            <v>400000000</v>
          </cell>
          <cell r="V1440">
            <v>400000000</v>
          </cell>
          <cell r="W1440">
            <v>0</v>
          </cell>
          <cell r="X1440">
            <v>0</v>
          </cell>
          <cell r="Y1440">
            <v>0</v>
          </cell>
        </row>
        <row r="1441">
          <cell r="C1441">
            <v>25369</v>
          </cell>
          <cell r="E1441">
            <v>28</v>
          </cell>
          <cell r="G1441">
            <v>3</v>
          </cell>
          <cell r="U1441">
            <v>140142241</v>
          </cell>
          <cell r="V1441">
            <v>136178840</v>
          </cell>
          <cell r="W1441">
            <v>0</v>
          </cell>
          <cell r="X1441">
            <v>0</v>
          </cell>
          <cell r="Y1441">
            <v>0</v>
          </cell>
        </row>
        <row r="1442">
          <cell r="C1442">
            <v>25370</v>
          </cell>
          <cell r="E1442">
            <v>23</v>
          </cell>
          <cell r="G1442">
            <v>3</v>
          </cell>
          <cell r="U1442">
            <v>40749327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C1443">
            <v>25370</v>
          </cell>
          <cell r="E1443">
            <v>23</v>
          </cell>
          <cell r="G1443">
            <v>3</v>
          </cell>
          <cell r="U1443">
            <v>85000000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C1444">
            <v>25370</v>
          </cell>
          <cell r="E1444">
            <v>23</v>
          </cell>
          <cell r="G1444">
            <v>3</v>
          </cell>
          <cell r="U1444">
            <v>15000000</v>
          </cell>
          <cell r="V1444">
            <v>15000000</v>
          </cell>
          <cell r="W1444">
            <v>0</v>
          </cell>
          <cell r="X1444">
            <v>0</v>
          </cell>
          <cell r="Y1444">
            <v>0</v>
          </cell>
        </row>
        <row r="1445">
          <cell r="C1445">
            <v>25370</v>
          </cell>
          <cell r="E1445">
            <v>23</v>
          </cell>
          <cell r="G1445">
            <v>3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C1446">
            <v>25370</v>
          </cell>
          <cell r="E1446">
            <v>23</v>
          </cell>
          <cell r="G1446">
            <v>3</v>
          </cell>
          <cell r="U1446">
            <v>81516822</v>
          </cell>
          <cell r="V1446">
            <v>81516822</v>
          </cell>
          <cell r="W1446">
            <v>81516822</v>
          </cell>
          <cell r="X1446">
            <v>0</v>
          </cell>
          <cell r="Y1446">
            <v>0</v>
          </cell>
        </row>
        <row r="1447">
          <cell r="C1447">
            <v>25371</v>
          </cell>
          <cell r="E1447">
            <v>29</v>
          </cell>
          <cell r="G1447">
            <v>3</v>
          </cell>
          <cell r="U1447">
            <v>137396944</v>
          </cell>
          <cell r="V1447">
            <v>69999999</v>
          </cell>
          <cell r="W1447">
            <v>49999999</v>
          </cell>
          <cell r="X1447">
            <v>0</v>
          </cell>
          <cell r="Y1447">
            <v>0</v>
          </cell>
        </row>
        <row r="1448">
          <cell r="C1448">
            <v>25378</v>
          </cell>
          <cell r="E1448">
            <v>25</v>
          </cell>
          <cell r="G1448">
            <v>1</v>
          </cell>
          <cell r="U1448">
            <v>80000000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C1449">
            <v>25378</v>
          </cell>
          <cell r="E1449">
            <v>25</v>
          </cell>
          <cell r="G1449">
            <v>1</v>
          </cell>
          <cell r="U1449">
            <v>418857572</v>
          </cell>
          <cell r="V1449">
            <v>3602000</v>
          </cell>
          <cell r="W1449">
            <v>3602000</v>
          </cell>
          <cell r="X1449">
            <v>3602000</v>
          </cell>
          <cell r="Y1449">
            <v>3602000</v>
          </cell>
        </row>
        <row r="1450">
          <cell r="C1450">
            <v>25379</v>
          </cell>
          <cell r="E1450">
            <v>29</v>
          </cell>
          <cell r="G1450">
            <v>3</v>
          </cell>
          <cell r="U1450">
            <v>1977864009</v>
          </cell>
          <cell r="V1450">
            <v>841953574</v>
          </cell>
          <cell r="W1450">
            <v>561758052</v>
          </cell>
          <cell r="X1450">
            <v>0</v>
          </cell>
          <cell r="Y1450">
            <v>0</v>
          </cell>
        </row>
        <row r="1451">
          <cell r="C1451">
            <v>25380</v>
          </cell>
          <cell r="E1451">
            <v>25</v>
          </cell>
          <cell r="G1451">
            <v>3</v>
          </cell>
          <cell r="U1451">
            <v>347567</v>
          </cell>
          <cell r="V1451">
            <v>347567</v>
          </cell>
          <cell r="W1451">
            <v>347567</v>
          </cell>
          <cell r="X1451">
            <v>347567</v>
          </cell>
          <cell r="Y1451">
            <v>347567</v>
          </cell>
        </row>
        <row r="1452">
          <cell r="C1452">
            <v>25380</v>
          </cell>
          <cell r="E1452">
            <v>25</v>
          </cell>
          <cell r="G1452">
            <v>3</v>
          </cell>
          <cell r="U1452">
            <v>292749917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  <row r="1453">
          <cell r="C1453">
            <v>25380</v>
          </cell>
          <cell r="E1453">
            <v>25</v>
          </cell>
          <cell r="G1453">
            <v>1</v>
          </cell>
          <cell r="U1453">
            <v>2316652433</v>
          </cell>
          <cell r="V1453">
            <v>863662487</v>
          </cell>
          <cell r="W1453">
            <v>863662487</v>
          </cell>
          <cell r="X1453">
            <v>862122442</v>
          </cell>
          <cell r="Y1453">
            <v>862122442</v>
          </cell>
        </row>
        <row r="1454">
          <cell r="C1454">
            <v>25380</v>
          </cell>
          <cell r="E1454">
            <v>25</v>
          </cell>
          <cell r="G1454">
            <v>1</v>
          </cell>
          <cell r="U1454">
            <v>800000000</v>
          </cell>
          <cell r="V1454">
            <v>173457996</v>
          </cell>
          <cell r="W1454">
            <v>173457996</v>
          </cell>
          <cell r="X1454">
            <v>0</v>
          </cell>
          <cell r="Y1454">
            <v>0</v>
          </cell>
        </row>
        <row r="1455">
          <cell r="C1455">
            <v>25384</v>
          </cell>
          <cell r="E1455">
            <v>28</v>
          </cell>
          <cell r="G1455">
            <v>3</v>
          </cell>
          <cell r="U1455">
            <v>740823296</v>
          </cell>
          <cell r="V1455">
            <v>119358234</v>
          </cell>
          <cell r="W1455">
            <v>119358234</v>
          </cell>
          <cell r="X1455">
            <v>119358234</v>
          </cell>
          <cell r="Y1455">
            <v>93022773</v>
          </cell>
        </row>
        <row r="1456">
          <cell r="C1456">
            <v>25385</v>
          </cell>
          <cell r="E1456">
            <v>28</v>
          </cell>
          <cell r="G1456">
            <v>3</v>
          </cell>
          <cell r="U1456">
            <v>73431712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C1457">
            <v>25385</v>
          </cell>
          <cell r="E1457">
            <v>28</v>
          </cell>
          <cell r="G1457">
            <v>3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C1458">
            <v>25387</v>
          </cell>
          <cell r="E1458">
            <v>23</v>
          </cell>
          <cell r="G1458">
            <v>3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59">
          <cell r="C1459">
            <v>25387</v>
          </cell>
          <cell r="E1459">
            <v>23</v>
          </cell>
          <cell r="G1459">
            <v>3</v>
          </cell>
          <cell r="U1459">
            <v>18483178</v>
          </cell>
          <cell r="V1459">
            <v>18483178</v>
          </cell>
          <cell r="W1459">
            <v>18483178</v>
          </cell>
          <cell r="X1459">
            <v>0</v>
          </cell>
          <cell r="Y1459">
            <v>0</v>
          </cell>
        </row>
        <row r="1460">
          <cell r="C1460">
            <v>25389</v>
          </cell>
          <cell r="E1460">
            <v>14</v>
          </cell>
          <cell r="G1460">
            <v>3</v>
          </cell>
          <cell r="U1460">
            <v>105244373</v>
          </cell>
          <cell r="V1460">
            <v>80744373</v>
          </cell>
          <cell r="W1460">
            <v>0</v>
          </cell>
          <cell r="X1460">
            <v>0</v>
          </cell>
          <cell r="Y1460">
            <v>0</v>
          </cell>
        </row>
        <row r="1461">
          <cell r="C1461">
            <v>25390</v>
          </cell>
          <cell r="E1461">
            <v>20</v>
          </cell>
          <cell r="G1461">
            <v>3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C1462">
            <v>25390</v>
          </cell>
          <cell r="E1462">
            <v>20</v>
          </cell>
          <cell r="G1462">
            <v>3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C1463">
            <v>25390</v>
          </cell>
          <cell r="E1463">
            <v>30</v>
          </cell>
          <cell r="G1463">
            <v>3</v>
          </cell>
          <cell r="U1463">
            <v>1504000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4">
          <cell r="C1464">
            <v>25390</v>
          </cell>
          <cell r="E1464">
            <v>30</v>
          </cell>
          <cell r="G1464">
            <v>3</v>
          </cell>
          <cell r="U1464">
            <v>1000000</v>
          </cell>
          <cell r="V1464">
            <v>1000000</v>
          </cell>
          <cell r="W1464">
            <v>0</v>
          </cell>
          <cell r="X1464">
            <v>0</v>
          </cell>
          <cell r="Y1464">
            <v>0</v>
          </cell>
        </row>
        <row r="1465">
          <cell r="C1465">
            <v>25391</v>
          </cell>
          <cell r="E1465">
            <v>26</v>
          </cell>
          <cell r="G1465">
            <v>3</v>
          </cell>
          <cell r="U1465">
            <v>927769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C1466">
            <v>25393</v>
          </cell>
          <cell r="E1466">
            <v>25</v>
          </cell>
          <cell r="G1466">
            <v>1</v>
          </cell>
          <cell r="U1466">
            <v>90924647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67">
          <cell r="C1467">
            <v>25394</v>
          </cell>
          <cell r="E1467">
            <v>36</v>
          </cell>
          <cell r="G1467">
            <v>3</v>
          </cell>
          <cell r="U1467">
            <v>129344583</v>
          </cell>
          <cell r="V1467">
            <v>121065750</v>
          </cell>
          <cell r="W1467">
            <v>9565750</v>
          </cell>
          <cell r="X1467">
            <v>9565749.5500000007</v>
          </cell>
          <cell r="Y1467">
            <v>9565749.5500000007</v>
          </cell>
        </row>
        <row r="1468">
          <cell r="C1468">
            <v>25398</v>
          </cell>
          <cell r="E1468">
            <v>26</v>
          </cell>
          <cell r="G1468">
            <v>3</v>
          </cell>
          <cell r="U1468">
            <v>2933944375</v>
          </cell>
          <cell r="V1468">
            <v>2933944373</v>
          </cell>
          <cell r="W1468">
            <v>0</v>
          </cell>
          <cell r="X1468">
            <v>0</v>
          </cell>
          <cell r="Y1468">
            <v>0</v>
          </cell>
        </row>
        <row r="1469">
          <cell r="C1469">
            <v>26101</v>
          </cell>
          <cell r="E1469">
            <v>23</v>
          </cell>
          <cell r="G1469">
            <v>3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</row>
        <row r="1470">
          <cell r="C1470">
            <v>26101</v>
          </cell>
          <cell r="E1470">
            <v>25</v>
          </cell>
          <cell r="G1470">
            <v>3</v>
          </cell>
          <cell r="U1470">
            <v>12000000000</v>
          </cell>
          <cell r="V1470">
            <v>10520257500</v>
          </cell>
          <cell r="W1470">
            <v>10520257500</v>
          </cell>
          <cell r="X1470">
            <v>3892495275</v>
          </cell>
          <cell r="Y1470">
            <v>3892495275</v>
          </cell>
        </row>
        <row r="1471">
          <cell r="C1471">
            <v>26102</v>
          </cell>
          <cell r="E1471">
            <v>36</v>
          </cell>
          <cell r="G1471">
            <v>3</v>
          </cell>
          <cell r="U1471">
            <v>9113000000</v>
          </cell>
          <cell r="V1471">
            <v>1636779791</v>
          </cell>
          <cell r="W1471">
            <v>0</v>
          </cell>
          <cell r="X1471">
            <v>0</v>
          </cell>
          <cell r="Y1471">
            <v>0</v>
          </cell>
        </row>
        <row r="1472">
          <cell r="C1472">
            <v>26102</v>
          </cell>
          <cell r="E1472">
            <v>36</v>
          </cell>
          <cell r="G1472">
            <v>3</v>
          </cell>
          <cell r="U1472">
            <v>493000000</v>
          </cell>
          <cell r="V1472">
            <v>449277232</v>
          </cell>
          <cell r="W1472">
            <v>0</v>
          </cell>
          <cell r="X1472">
            <v>0</v>
          </cell>
          <cell r="Y1472">
            <v>0</v>
          </cell>
        </row>
        <row r="1473">
          <cell r="C1473">
            <v>26102</v>
          </cell>
          <cell r="E1473">
            <v>36</v>
          </cell>
          <cell r="G1473">
            <v>3</v>
          </cell>
          <cell r="U1473">
            <v>994000000</v>
          </cell>
          <cell r="V1473">
            <v>57741775</v>
          </cell>
          <cell r="W1473">
            <v>0</v>
          </cell>
          <cell r="X1473">
            <v>0</v>
          </cell>
          <cell r="Y1473">
            <v>0</v>
          </cell>
        </row>
        <row r="1474">
          <cell r="C1474">
            <v>26102</v>
          </cell>
          <cell r="E1474">
            <v>36</v>
          </cell>
          <cell r="G1474">
            <v>3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C1475">
            <v>26102</v>
          </cell>
          <cell r="E1475">
            <v>36</v>
          </cell>
          <cell r="G1475">
            <v>3</v>
          </cell>
          <cell r="U1475">
            <v>600000000</v>
          </cell>
          <cell r="V1475">
            <v>1401163</v>
          </cell>
          <cell r="W1475">
            <v>0</v>
          </cell>
          <cell r="X1475">
            <v>0</v>
          </cell>
          <cell r="Y1475">
            <v>0</v>
          </cell>
        </row>
        <row r="1476">
          <cell r="C1476">
            <v>26103</v>
          </cell>
          <cell r="E1476">
            <v>33</v>
          </cell>
          <cell r="G1476">
            <v>3</v>
          </cell>
          <cell r="U1476">
            <v>2100000000</v>
          </cell>
          <cell r="V1476">
            <v>1274266568</v>
          </cell>
          <cell r="W1476">
            <v>0</v>
          </cell>
          <cell r="X1476">
            <v>0</v>
          </cell>
          <cell r="Y1476">
            <v>0</v>
          </cell>
        </row>
        <row r="1477">
          <cell r="C1477">
            <v>26104</v>
          </cell>
          <cell r="E1477">
            <v>26</v>
          </cell>
          <cell r="G1477">
            <v>3</v>
          </cell>
          <cell r="U1477">
            <v>1400000000</v>
          </cell>
          <cell r="V1477">
            <v>1400000000</v>
          </cell>
          <cell r="W1477">
            <v>0</v>
          </cell>
          <cell r="X1477">
            <v>0</v>
          </cell>
          <cell r="Y1477">
            <v>0</v>
          </cell>
        </row>
        <row r="1478">
          <cell r="C1478">
            <v>26104</v>
          </cell>
          <cell r="E1478">
            <v>26</v>
          </cell>
          <cell r="G1478">
            <v>3</v>
          </cell>
          <cell r="U1478">
            <v>3900000000</v>
          </cell>
          <cell r="V1478">
            <v>3900000000</v>
          </cell>
          <cell r="W1478">
            <v>0</v>
          </cell>
          <cell r="X1478">
            <v>0</v>
          </cell>
          <cell r="Y1478">
            <v>0</v>
          </cell>
        </row>
        <row r="1479">
          <cell r="C1479">
            <v>26105</v>
          </cell>
          <cell r="E1479">
            <v>26</v>
          </cell>
          <cell r="G1479">
            <v>3</v>
          </cell>
          <cell r="U1479">
            <v>1200000000</v>
          </cell>
          <cell r="V1479">
            <v>1200000000</v>
          </cell>
          <cell r="W1479">
            <v>0</v>
          </cell>
          <cell r="X1479">
            <v>0</v>
          </cell>
          <cell r="Y1479">
            <v>0</v>
          </cell>
        </row>
        <row r="1480">
          <cell r="C1480">
            <v>26105</v>
          </cell>
          <cell r="E1480">
            <v>26</v>
          </cell>
          <cell r="G1480">
            <v>3</v>
          </cell>
          <cell r="U1480">
            <v>1000000000</v>
          </cell>
          <cell r="V1480">
            <v>1000000000</v>
          </cell>
          <cell r="W1480">
            <v>0</v>
          </cell>
          <cell r="X1480">
            <v>0</v>
          </cell>
          <cell r="Y1480">
            <v>0</v>
          </cell>
        </row>
        <row r="1481">
          <cell r="C1481">
            <v>26106</v>
          </cell>
          <cell r="E1481">
            <v>26</v>
          </cell>
          <cell r="G1481">
            <v>3</v>
          </cell>
          <cell r="U1481">
            <v>4000000000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C1482">
            <v>41131</v>
          </cell>
          <cell r="E1482">
            <v>40</v>
          </cell>
          <cell r="G1482">
            <v>3</v>
          </cell>
          <cell r="U1482">
            <v>32024259136</v>
          </cell>
          <cell r="V1482">
            <v>26899643016</v>
          </cell>
          <cell r="W1482">
            <v>14756225409</v>
          </cell>
          <cell r="X1482">
            <v>14756225409</v>
          </cell>
          <cell r="Y1482">
            <v>14756225409</v>
          </cell>
        </row>
        <row r="1483">
          <cell r="C1483">
            <v>41133</v>
          </cell>
          <cell r="E1483">
            <v>40</v>
          </cell>
          <cell r="G1483">
            <v>3</v>
          </cell>
          <cell r="U1483">
            <v>1767355392</v>
          </cell>
          <cell r="V1483">
            <v>1767355392</v>
          </cell>
          <cell r="W1483">
            <v>1767355392</v>
          </cell>
          <cell r="X1483">
            <v>1767355392</v>
          </cell>
          <cell r="Y1483">
            <v>1767355392</v>
          </cell>
        </row>
        <row r="1484">
          <cell r="C1484">
            <v>41140</v>
          </cell>
          <cell r="E1484">
            <v>40</v>
          </cell>
          <cell r="G1484">
            <v>3</v>
          </cell>
          <cell r="U1484">
            <v>4203360434</v>
          </cell>
          <cell r="V1484">
            <v>4203360434</v>
          </cell>
          <cell r="W1484">
            <v>1142066405</v>
          </cell>
          <cell r="X1484">
            <v>1142066405</v>
          </cell>
          <cell r="Y1484">
            <v>1142066405</v>
          </cell>
        </row>
        <row r="1485">
          <cell r="C1485">
            <v>41143</v>
          </cell>
          <cell r="E1485">
            <v>40</v>
          </cell>
          <cell r="G1485">
            <v>3</v>
          </cell>
          <cell r="U1485">
            <v>63604772387</v>
          </cell>
          <cell r="V1485">
            <v>51404339388</v>
          </cell>
          <cell r="W1485">
            <v>26109484734</v>
          </cell>
          <cell r="X1485">
            <v>26109484734</v>
          </cell>
          <cell r="Y1485">
            <v>26109484734</v>
          </cell>
        </row>
        <row r="1486">
          <cell r="C1486">
            <v>41144</v>
          </cell>
          <cell r="E1486">
            <v>40</v>
          </cell>
          <cell r="G1486">
            <v>3</v>
          </cell>
          <cell r="U1486">
            <v>1019700000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C1487">
            <v>41145</v>
          </cell>
          <cell r="E1487">
            <v>40</v>
          </cell>
          <cell r="G1487">
            <v>3</v>
          </cell>
          <cell r="U1487">
            <v>366985951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C1488">
            <v>41151</v>
          </cell>
          <cell r="E1488">
            <v>40</v>
          </cell>
          <cell r="G1488">
            <v>3</v>
          </cell>
          <cell r="U1488">
            <v>8006638722</v>
          </cell>
          <cell r="V1488">
            <v>8006638722</v>
          </cell>
          <cell r="W1488">
            <v>6510596041</v>
          </cell>
          <cell r="X1488">
            <v>6510596041</v>
          </cell>
          <cell r="Y1488">
            <v>6510596041</v>
          </cell>
        </row>
        <row r="1489">
          <cell r="C1489">
            <v>41162</v>
          </cell>
          <cell r="E1489">
            <v>40</v>
          </cell>
          <cell r="G1489">
            <v>3</v>
          </cell>
          <cell r="U1489">
            <v>1711032127</v>
          </cell>
          <cell r="V1489">
            <v>1711032127</v>
          </cell>
          <cell r="W1489">
            <v>958241783</v>
          </cell>
          <cell r="X1489">
            <v>958241783</v>
          </cell>
          <cell r="Y1489">
            <v>958241783</v>
          </cell>
        </row>
        <row r="1490">
          <cell r="C1490">
            <v>41163</v>
          </cell>
          <cell r="E1490">
            <v>40</v>
          </cell>
          <cell r="G1490">
            <v>3</v>
          </cell>
          <cell r="U1490">
            <v>730673173</v>
          </cell>
          <cell r="V1490">
            <v>730673173</v>
          </cell>
          <cell r="W1490">
            <v>488165338</v>
          </cell>
          <cell r="X1490">
            <v>488165338</v>
          </cell>
          <cell r="Y1490">
            <v>488165338</v>
          </cell>
        </row>
        <row r="1491">
          <cell r="C1491">
            <v>41227</v>
          </cell>
          <cell r="E1491">
            <v>40</v>
          </cell>
          <cell r="G1491">
            <v>3</v>
          </cell>
          <cell r="U1491">
            <v>15000000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C1492">
            <v>41265</v>
          </cell>
          <cell r="E1492">
            <v>40</v>
          </cell>
          <cell r="G1492">
            <v>3</v>
          </cell>
          <cell r="U1492">
            <v>228723670</v>
          </cell>
          <cell r="V1492">
            <v>228723670</v>
          </cell>
          <cell r="W1492">
            <v>0</v>
          </cell>
          <cell r="X1492">
            <v>0</v>
          </cell>
          <cell r="Y1492">
            <v>0</v>
          </cell>
        </row>
        <row r="1493">
          <cell r="C1493">
            <v>41265</v>
          </cell>
          <cell r="E1493">
            <v>40</v>
          </cell>
          <cell r="G1493">
            <v>3</v>
          </cell>
          <cell r="U1493">
            <v>37160340</v>
          </cell>
          <cell r="V1493">
            <v>35148750</v>
          </cell>
          <cell r="W1493">
            <v>21456960</v>
          </cell>
          <cell r="X1493">
            <v>0</v>
          </cell>
          <cell r="Y1493">
            <v>0</v>
          </cell>
        </row>
        <row r="1494">
          <cell r="C1494">
            <v>41265</v>
          </cell>
          <cell r="E1494">
            <v>40</v>
          </cell>
          <cell r="G1494">
            <v>3</v>
          </cell>
          <cell r="U1494">
            <v>35484015</v>
          </cell>
          <cell r="V1494">
            <v>32969270</v>
          </cell>
          <cell r="W1494">
            <v>11735820</v>
          </cell>
          <cell r="X1494">
            <v>0</v>
          </cell>
          <cell r="Y1494">
            <v>0</v>
          </cell>
        </row>
        <row r="1495">
          <cell r="C1495">
            <v>41265</v>
          </cell>
          <cell r="E1495">
            <v>40</v>
          </cell>
          <cell r="G1495">
            <v>3</v>
          </cell>
          <cell r="U1495">
            <v>112226661</v>
          </cell>
          <cell r="V1495">
            <v>27790</v>
          </cell>
          <cell r="W1495">
            <v>27790</v>
          </cell>
          <cell r="X1495">
            <v>27790</v>
          </cell>
          <cell r="Y1495">
            <v>27790</v>
          </cell>
        </row>
        <row r="1496">
          <cell r="C1496">
            <v>41265</v>
          </cell>
          <cell r="E1496">
            <v>40</v>
          </cell>
          <cell r="G1496">
            <v>3</v>
          </cell>
          <cell r="U1496">
            <v>46937100</v>
          </cell>
          <cell r="V1496">
            <v>20115900</v>
          </cell>
          <cell r="W1496">
            <v>0</v>
          </cell>
          <cell r="X1496">
            <v>0</v>
          </cell>
          <cell r="Y1496">
            <v>0</v>
          </cell>
        </row>
        <row r="1497">
          <cell r="C1497">
            <v>41266</v>
          </cell>
          <cell r="E1497">
            <v>40</v>
          </cell>
          <cell r="G1497">
            <v>3</v>
          </cell>
          <cell r="U1497">
            <v>27103080</v>
          </cell>
          <cell r="V1497">
            <v>27103080</v>
          </cell>
          <cell r="W1497">
            <v>0</v>
          </cell>
          <cell r="X1497">
            <v>0</v>
          </cell>
          <cell r="Y1497">
            <v>0</v>
          </cell>
        </row>
        <row r="1498">
          <cell r="C1498">
            <v>41266</v>
          </cell>
          <cell r="E1498">
            <v>40</v>
          </cell>
          <cell r="G1498">
            <v>3</v>
          </cell>
          <cell r="U1498">
            <v>220585174</v>
          </cell>
          <cell r="V1498">
            <v>220585174</v>
          </cell>
          <cell r="W1498">
            <v>74989168</v>
          </cell>
          <cell r="X1498">
            <v>0</v>
          </cell>
          <cell r="Y1498">
            <v>0</v>
          </cell>
        </row>
        <row r="1499">
          <cell r="C1499">
            <v>41266</v>
          </cell>
          <cell r="E1499">
            <v>40</v>
          </cell>
          <cell r="G1499">
            <v>3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C1500">
            <v>41267</v>
          </cell>
          <cell r="E1500">
            <v>40</v>
          </cell>
          <cell r="G1500">
            <v>3</v>
          </cell>
          <cell r="U1500">
            <v>24939826</v>
          </cell>
          <cell r="V1500">
            <v>19748150</v>
          </cell>
          <cell r="W1500">
            <v>0</v>
          </cell>
          <cell r="X1500">
            <v>0</v>
          </cell>
          <cell r="Y1500">
            <v>0</v>
          </cell>
        </row>
        <row r="1501">
          <cell r="C1501">
            <v>41267</v>
          </cell>
          <cell r="E1501">
            <v>40</v>
          </cell>
          <cell r="G1501">
            <v>3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C1502">
            <v>41268</v>
          </cell>
          <cell r="E1502">
            <v>40</v>
          </cell>
          <cell r="G1502">
            <v>3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C1503">
            <v>41269</v>
          </cell>
          <cell r="E1503">
            <v>40</v>
          </cell>
          <cell r="G1503">
            <v>3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C1504">
            <v>41270</v>
          </cell>
          <cell r="E1504">
            <v>40</v>
          </cell>
          <cell r="G1504">
            <v>3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C1505">
            <v>42130</v>
          </cell>
          <cell r="E1505">
            <v>40</v>
          </cell>
          <cell r="G1505">
            <v>3</v>
          </cell>
          <cell r="U1505">
            <v>200000000</v>
          </cell>
          <cell r="V1505">
            <v>190970330</v>
          </cell>
          <cell r="W1505">
            <v>120970330</v>
          </cell>
          <cell r="X1505">
            <v>38407773</v>
          </cell>
          <cell r="Y1505">
            <v>38407773</v>
          </cell>
        </row>
        <row r="1506">
          <cell r="C1506">
            <v>42130</v>
          </cell>
          <cell r="E1506">
            <v>40</v>
          </cell>
          <cell r="G1506">
            <v>3</v>
          </cell>
          <cell r="U1506">
            <v>28213241</v>
          </cell>
          <cell r="V1506">
            <v>28213241</v>
          </cell>
          <cell r="W1506">
            <v>28213241</v>
          </cell>
          <cell r="X1506">
            <v>0</v>
          </cell>
          <cell r="Y1506">
            <v>0</v>
          </cell>
        </row>
        <row r="1507">
          <cell r="C1507">
            <v>42130</v>
          </cell>
          <cell r="E1507">
            <v>40</v>
          </cell>
          <cell r="G1507">
            <v>3</v>
          </cell>
          <cell r="U1507">
            <v>40562000</v>
          </cell>
          <cell r="V1507">
            <v>40562000</v>
          </cell>
          <cell r="W1507">
            <v>40562000</v>
          </cell>
          <cell r="X1507">
            <v>0</v>
          </cell>
          <cell r="Y1507">
            <v>0</v>
          </cell>
        </row>
        <row r="1508">
          <cell r="C1508">
            <v>42130</v>
          </cell>
          <cell r="E1508">
            <v>40</v>
          </cell>
          <cell r="G1508">
            <v>3</v>
          </cell>
          <cell r="U1508">
            <v>48785000</v>
          </cell>
          <cell r="V1508">
            <v>47379975</v>
          </cell>
          <cell r="W1508">
            <v>27379975</v>
          </cell>
          <cell r="X1508">
            <v>7934605</v>
          </cell>
          <cell r="Y1508">
            <v>4581955</v>
          </cell>
        </row>
        <row r="1509">
          <cell r="C1509">
            <v>42130</v>
          </cell>
          <cell r="E1509">
            <v>40</v>
          </cell>
          <cell r="G1509">
            <v>3</v>
          </cell>
          <cell r="U1509">
            <v>20000000</v>
          </cell>
          <cell r="V1509">
            <v>20000000</v>
          </cell>
          <cell r="W1509">
            <v>0</v>
          </cell>
          <cell r="X1509">
            <v>0</v>
          </cell>
          <cell r="Y1509">
            <v>0</v>
          </cell>
        </row>
        <row r="1510">
          <cell r="C1510">
            <v>42130</v>
          </cell>
          <cell r="E1510">
            <v>40</v>
          </cell>
          <cell r="G1510">
            <v>3</v>
          </cell>
          <cell r="U1510">
            <v>62795669</v>
          </cell>
          <cell r="V1510">
            <v>62795669</v>
          </cell>
          <cell r="W1510">
            <v>32795669</v>
          </cell>
          <cell r="X1510">
            <v>0</v>
          </cell>
          <cell r="Y1510">
            <v>0</v>
          </cell>
        </row>
        <row r="1511">
          <cell r="C1511">
            <v>42130</v>
          </cell>
          <cell r="E1511">
            <v>40</v>
          </cell>
          <cell r="G1511">
            <v>3</v>
          </cell>
          <cell r="U1511">
            <v>45283190</v>
          </cell>
          <cell r="V1511">
            <v>34420540</v>
          </cell>
          <cell r="W1511">
            <v>34420540</v>
          </cell>
          <cell r="X1511">
            <v>13187090</v>
          </cell>
          <cell r="Y1511">
            <v>13187090</v>
          </cell>
        </row>
        <row r="1512">
          <cell r="C1512">
            <v>42130</v>
          </cell>
          <cell r="E1512">
            <v>40</v>
          </cell>
          <cell r="G1512">
            <v>3</v>
          </cell>
          <cell r="U1512">
            <v>120000000</v>
          </cell>
          <cell r="V1512">
            <v>34085275</v>
          </cell>
          <cell r="W1512">
            <v>34085275</v>
          </cell>
          <cell r="X1512">
            <v>14304640</v>
          </cell>
          <cell r="Y1512">
            <v>14304640</v>
          </cell>
        </row>
        <row r="1513">
          <cell r="C1513">
            <v>42130</v>
          </cell>
          <cell r="E1513">
            <v>40</v>
          </cell>
          <cell r="G1513">
            <v>3</v>
          </cell>
          <cell r="U1513">
            <v>30000000</v>
          </cell>
          <cell r="V1513">
            <v>30000000</v>
          </cell>
          <cell r="W1513">
            <v>30000000</v>
          </cell>
          <cell r="X1513">
            <v>0</v>
          </cell>
          <cell r="Y1513">
            <v>0</v>
          </cell>
        </row>
        <row r="1514">
          <cell r="C1514">
            <v>42130</v>
          </cell>
          <cell r="E1514">
            <v>40</v>
          </cell>
          <cell r="G1514">
            <v>3</v>
          </cell>
          <cell r="U1514">
            <v>30000000</v>
          </cell>
          <cell r="V1514">
            <v>30000000</v>
          </cell>
          <cell r="W1514">
            <v>30000000</v>
          </cell>
          <cell r="X1514">
            <v>0</v>
          </cell>
          <cell r="Y1514">
            <v>0</v>
          </cell>
        </row>
        <row r="1515">
          <cell r="C1515">
            <v>42130</v>
          </cell>
          <cell r="E1515">
            <v>40</v>
          </cell>
          <cell r="G1515">
            <v>3</v>
          </cell>
          <cell r="U1515">
            <v>41166536</v>
          </cell>
          <cell r="V1515">
            <v>30732800</v>
          </cell>
          <cell r="W1515">
            <v>30732800</v>
          </cell>
          <cell r="X1515">
            <v>8269870</v>
          </cell>
          <cell r="Y1515">
            <v>4917220</v>
          </cell>
        </row>
        <row r="1516">
          <cell r="C1516">
            <v>42130</v>
          </cell>
          <cell r="E1516">
            <v>40</v>
          </cell>
          <cell r="G1516">
            <v>3</v>
          </cell>
          <cell r="U1516">
            <v>302879000</v>
          </cell>
          <cell r="V1516">
            <v>285663967</v>
          </cell>
          <cell r="W1516">
            <v>285663967</v>
          </cell>
          <cell r="X1516">
            <v>58719937</v>
          </cell>
          <cell r="Y1516">
            <v>58719937</v>
          </cell>
        </row>
        <row r="1517">
          <cell r="C1517">
            <v>42130</v>
          </cell>
          <cell r="E1517">
            <v>40</v>
          </cell>
          <cell r="G1517">
            <v>3</v>
          </cell>
          <cell r="U1517">
            <v>65216000</v>
          </cell>
          <cell r="V1517">
            <v>37326170</v>
          </cell>
          <cell r="W1517">
            <v>37326170</v>
          </cell>
          <cell r="X1517">
            <v>16427985</v>
          </cell>
          <cell r="Y1517">
            <v>16427985</v>
          </cell>
        </row>
        <row r="1518">
          <cell r="C1518">
            <v>42130</v>
          </cell>
          <cell r="E1518">
            <v>40</v>
          </cell>
          <cell r="G1518">
            <v>3</v>
          </cell>
          <cell r="U1518">
            <v>193677575</v>
          </cell>
          <cell r="V1518">
            <v>184590500</v>
          </cell>
          <cell r="W1518">
            <v>128518425</v>
          </cell>
          <cell r="X1518">
            <v>54201175</v>
          </cell>
          <cell r="Y1518">
            <v>44143225</v>
          </cell>
        </row>
        <row r="1519">
          <cell r="C1519">
            <v>42130</v>
          </cell>
          <cell r="E1519">
            <v>40</v>
          </cell>
          <cell r="G1519">
            <v>3</v>
          </cell>
          <cell r="U1519">
            <v>65931418</v>
          </cell>
          <cell r="V1519">
            <v>65930230</v>
          </cell>
          <cell r="W1519">
            <v>65930230</v>
          </cell>
          <cell r="X1519">
            <v>0</v>
          </cell>
          <cell r="Y1519">
            <v>0</v>
          </cell>
        </row>
        <row r="1520">
          <cell r="C1520">
            <v>42130</v>
          </cell>
          <cell r="E1520">
            <v>40</v>
          </cell>
          <cell r="G1520">
            <v>3</v>
          </cell>
          <cell r="U1520">
            <v>44571370</v>
          </cell>
          <cell r="V1520">
            <v>44571370</v>
          </cell>
          <cell r="W1520">
            <v>44571370</v>
          </cell>
          <cell r="X1520">
            <v>0</v>
          </cell>
          <cell r="Y1520">
            <v>0</v>
          </cell>
        </row>
        <row r="1521">
          <cell r="C1521">
            <v>42130</v>
          </cell>
          <cell r="E1521">
            <v>40</v>
          </cell>
          <cell r="G1521">
            <v>3</v>
          </cell>
          <cell r="U1521">
            <v>6315515</v>
          </cell>
          <cell r="V1521">
            <v>6315515</v>
          </cell>
          <cell r="W1521">
            <v>6315515</v>
          </cell>
          <cell r="X1521">
            <v>0</v>
          </cell>
          <cell r="Y1521">
            <v>0</v>
          </cell>
        </row>
        <row r="1522">
          <cell r="C1522">
            <v>42130</v>
          </cell>
          <cell r="E1522">
            <v>40</v>
          </cell>
          <cell r="G1522">
            <v>3</v>
          </cell>
          <cell r="U1522">
            <v>13000000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</row>
        <row r="1523">
          <cell r="C1523">
            <v>42130</v>
          </cell>
          <cell r="E1523">
            <v>40</v>
          </cell>
          <cell r="G1523">
            <v>3</v>
          </cell>
          <cell r="U1523">
            <v>14950425</v>
          </cell>
          <cell r="V1523">
            <v>14950425</v>
          </cell>
          <cell r="W1523">
            <v>14950425</v>
          </cell>
          <cell r="X1523">
            <v>14950425</v>
          </cell>
          <cell r="Y1523">
            <v>13187090</v>
          </cell>
        </row>
        <row r="1524">
          <cell r="C1524">
            <v>42130</v>
          </cell>
          <cell r="E1524">
            <v>40</v>
          </cell>
          <cell r="G1524">
            <v>3</v>
          </cell>
          <cell r="U1524">
            <v>147000000</v>
          </cell>
          <cell r="V1524">
            <v>146928725</v>
          </cell>
          <cell r="W1524">
            <v>146928725</v>
          </cell>
          <cell r="X1524">
            <v>1589315</v>
          </cell>
          <cell r="Y1524">
            <v>0</v>
          </cell>
        </row>
        <row r="1525">
          <cell r="C1525">
            <v>42130</v>
          </cell>
          <cell r="E1525">
            <v>40</v>
          </cell>
          <cell r="G1525">
            <v>3</v>
          </cell>
          <cell r="U1525">
            <v>775000000</v>
          </cell>
          <cell r="V1525">
            <v>774999600</v>
          </cell>
          <cell r="W1525">
            <v>774999600</v>
          </cell>
          <cell r="X1525">
            <v>166535500</v>
          </cell>
          <cell r="Y1525">
            <v>166535500</v>
          </cell>
        </row>
        <row r="1526">
          <cell r="C1526">
            <v>42130</v>
          </cell>
          <cell r="E1526">
            <v>40</v>
          </cell>
          <cell r="G1526">
            <v>3</v>
          </cell>
          <cell r="U1526">
            <v>175000000</v>
          </cell>
          <cell r="V1526">
            <v>174999200</v>
          </cell>
          <cell r="W1526">
            <v>174999200</v>
          </cell>
          <cell r="X1526">
            <v>31509000</v>
          </cell>
          <cell r="Y1526">
            <v>31509000</v>
          </cell>
        </row>
        <row r="1527">
          <cell r="C1527">
            <v>42130</v>
          </cell>
          <cell r="E1527">
            <v>40</v>
          </cell>
          <cell r="G1527">
            <v>3</v>
          </cell>
          <cell r="U1527">
            <v>110000000</v>
          </cell>
          <cell r="V1527">
            <v>102992020</v>
          </cell>
          <cell r="W1527">
            <v>102992020</v>
          </cell>
          <cell r="X1527">
            <v>30838500</v>
          </cell>
          <cell r="Y1527">
            <v>27485850</v>
          </cell>
        </row>
        <row r="1528">
          <cell r="C1528">
            <v>42130</v>
          </cell>
          <cell r="E1528">
            <v>40</v>
          </cell>
          <cell r="G1528">
            <v>3</v>
          </cell>
          <cell r="U1528">
            <v>50000000</v>
          </cell>
          <cell r="V1528">
            <v>50000000</v>
          </cell>
          <cell r="W1528">
            <v>50000000</v>
          </cell>
          <cell r="X1528">
            <v>2464600</v>
          </cell>
          <cell r="Y1528">
            <v>2464600</v>
          </cell>
        </row>
        <row r="1529">
          <cell r="C1529">
            <v>42130</v>
          </cell>
          <cell r="E1529">
            <v>40</v>
          </cell>
          <cell r="G1529">
            <v>3</v>
          </cell>
          <cell r="U1529">
            <v>33539859</v>
          </cell>
          <cell r="V1529">
            <v>33539859</v>
          </cell>
          <cell r="W1529">
            <v>33539859</v>
          </cell>
          <cell r="X1529">
            <v>0</v>
          </cell>
          <cell r="Y1529">
            <v>0</v>
          </cell>
        </row>
        <row r="1530">
          <cell r="C1530">
            <v>42130</v>
          </cell>
          <cell r="E1530">
            <v>40</v>
          </cell>
          <cell r="G1530">
            <v>3</v>
          </cell>
          <cell r="U1530">
            <v>228140544</v>
          </cell>
          <cell r="V1530">
            <v>220503783</v>
          </cell>
          <cell r="W1530">
            <v>112463983</v>
          </cell>
          <cell r="X1530">
            <v>51564203</v>
          </cell>
          <cell r="Y1530">
            <v>48211553</v>
          </cell>
        </row>
        <row r="1531">
          <cell r="C1531">
            <v>42130</v>
          </cell>
          <cell r="E1531">
            <v>40</v>
          </cell>
          <cell r="G1531">
            <v>3</v>
          </cell>
          <cell r="U1531">
            <v>114045862</v>
          </cell>
          <cell r="V1531">
            <v>96938983</v>
          </cell>
          <cell r="W1531">
            <v>74570600</v>
          </cell>
          <cell r="X1531">
            <v>0</v>
          </cell>
          <cell r="Y1531">
            <v>0</v>
          </cell>
        </row>
        <row r="1532">
          <cell r="C1532">
            <v>42130</v>
          </cell>
          <cell r="E1532">
            <v>40</v>
          </cell>
          <cell r="G1532">
            <v>3</v>
          </cell>
          <cell r="U1532">
            <v>30173850</v>
          </cell>
          <cell r="V1532">
            <v>22351000</v>
          </cell>
          <cell r="W1532">
            <v>18338995</v>
          </cell>
          <cell r="X1532">
            <v>0</v>
          </cell>
          <cell r="Y1532">
            <v>0</v>
          </cell>
        </row>
        <row r="1533">
          <cell r="C1533">
            <v>42130</v>
          </cell>
          <cell r="E1533">
            <v>40</v>
          </cell>
          <cell r="G1533">
            <v>3</v>
          </cell>
          <cell r="U1533">
            <v>312372000</v>
          </cell>
          <cell r="V1533">
            <v>309752980</v>
          </cell>
          <cell r="W1533">
            <v>182754924</v>
          </cell>
          <cell r="X1533">
            <v>0</v>
          </cell>
          <cell r="Y1533">
            <v>0</v>
          </cell>
        </row>
        <row r="1534">
          <cell r="C1534">
            <v>42220</v>
          </cell>
          <cell r="E1534">
            <v>40</v>
          </cell>
          <cell r="G1534">
            <v>3</v>
          </cell>
          <cell r="U1534">
            <v>6049575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C1535">
            <v>42251</v>
          </cell>
          <cell r="E1535">
            <v>40</v>
          </cell>
          <cell r="G1535">
            <v>3</v>
          </cell>
          <cell r="U1535">
            <v>15317567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6">
          <cell r="C1536">
            <v>42253</v>
          </cell>
          <cell r="E1536">
            <v>40</v>
          </cell>
          <cell r="G1536">
            <v>3</v>
          </cell>
          <cell r="U1536">
            <v>737615834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</row>
        <row r="1537">
          <cell r="C1537">
            <v>42253</v>
          </cell>
          <cell r="E1537">
            <v>40</v>
          </cell>
          <cell r="G1537">
            <v>3</v>
          </cell>
          <cell r="U1537">
            <v>737615834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</row>
        <row r="1538">
          <cell r="C1538">
            <v>43219</v>
          </cell>
          <cell r="E1538">
            <v>40</v>
          </cell>
          <cell r="G1538">
            <v>3</v>
          </cell>
          <cell r="U1538">
            <v>100000</v>
          </cell>
          <cell r="V1538">
            <v>100000</v>
          </cell>
          <cell r="W1538">
            <v>0</v>
          </cell>
          <cell r="X1538">
            <v>0</v>
          </cell>
          <cell r="Y1538">
            <v>0</v>
          </cell>
        </row>
        <row r="1539">
          <cell r="C1539">
            <v>43227</v>
          </cell>
          <cell r="E1539">
            <v>40</v>
          </cell>
          <cell r="G1539">
            <v>3</v>
          </cell>
          <cell r="U1539">
            <v>10347689</v>
          </cell>
          <cell r="V1539">
            <v>355950</v>
          </cell>
          <cell r="W1539">
            <v>0</v>
          </cell>
          <cell r="X1539">
            <v>0</v>
          </cell>
          <cell r="Y1539">
            <v>0</v>
          </cell>
        </row>
        <row r="1540">
          <cell r="C1540">
            <v>44120</v>
          </cell>
          <cell r="E1540">
            <v>40</v>
          </cell>
          <cell r="G1540">
            <v>3</v>
          </cell>
          <cell r="U1540">
            <v>12473828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C1541">
            <v>44120</v>
          </cell>
          <cell r="E1541">
            <v>40</v>
          </cell>
          <cell r="G1541">
            <v>3</v>
          </cell>
          <cell r="U1541">
            <v>750000000</v>
          </cell>
          <cell r="V1541">
            <v>407828595</v>
          </cell>
          <cell r="W1541">
            <v>0</v>
          </cell>
          <cell r="X1541">
            <v>0</v>
          </cell>
          <cell r="Y1541">
            <v>0</v>
          </cell>
        </row>
        <row r="1542">
          <cell r="C1542">
            <v>44120</v>
          </cell>
          <cell r="E1542">
            <v>40</v>
          </cell>
          <cell r="G1542">
            <v>3</v>
          </cell>
          <cell r="U1542">
            <v>100000000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</row>
        <row r="1543">
          <cell r="C1543">
            <v>44120</v>
          </cell>
          <cell r="E1543">
            <v>40</v>
          </cell>
          <cell r="G1543">
            <v>3</v>
          </cell>
          <cell r="U1543">
            <v>11731972</v>
          </cell>
          <cell r="V1543">
            <v>11731972</v>
          </cell>
          <cell r="W1543">
            <v>0</v>
          </cell>
          <cell r="X1543">
            <v>0</v>
          </cell>
          <cell r="Y1543">
            <v>0</v>
          </cell>
        </row>
        <row r="1544">
          <cell r="C1544">
            <v>44140</v>
          </cell>
          <cell r="E1544">
            <v>40</v>
          </cell>
          <cell r="G1544">
            <v>1</v>
          </cell>
          <cell r="U1544">
            <v>1155923839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</row>
        <row r="1545">
          <cell r="C1545">
            <v>44140</v>
          </cell>
          <cell r="E1545">
            <v>40</v>
          </cell>
          <cell r="G1545">
            <v>1</v>
          </cell>
          <cell r="U1545">
            <v>26621276</v>
          </cell>
          <cell r="V1545">
            <v>17013670.32</v>
          </cell>
          <cell r="W1545">
            <v>10236844.82</v>
          </cell>
          <cell r="X1545">
            <v>9838246.1199999992</v>
          </cell>
          <cell r="Y1545">
            <v>8206344.6200000001</v>
          </cell>
        </row>
        <row r="1546">
          <cell r="C1546">
            <v>44140</v>
          </cell>
          <cell r="E1546">
            <v>40</v>
          </cell>
          <cell r="G1546">
            <v>1</v>
          </cell>
          <cell r="U1546">
            <v>218574690</v>
          </cell>
          <cell r="V1546">
            <v>216995409</v>
          </cell>
          <cell r="W1546">
            <v>216995409</v>
          </cell>
          <cell r="X1546">
            <v>0</v>
          </cell>
          <cell r="Y1546">
            <v>0</v>
          </cell>
        </row>
        <row r="1547">
          <cell r="C1547">
            <v>44160</v>
          </cell>
          <cell r="E1547">
            <v>40</v>
          </cell>
          <cell r="G1547">
            <v>1</v>
          </cell>
          <cell r="U1547">
            <v>367824333</v>
          </cell>
          <cell r="V1547">
            <v>89831487</v>
          </cell>
          <cell r="W1547">
            <v>89831487</v>
          </cell>
          <cell r="X1547">
            <v>89831487</v>
          </cell>
          <cell r="Y1547">
            <v>89831487</v>
          </cell>
        </row>
        <row r="1548">
          <cell r="C1548">
            <v>44160</v>
          </cell>
          <cell r="E1548">
            <v>40</v>
          </cell>
          <cell r="G1548">
            <v>1</v>
          </cell>
          <cell r="U1548">
            <v>31452800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44160</v>
          </cell>
          <cell r="E1549">
            <v>40</v>
          </cell>
          <cell r="G1549">
            <v>1</v>
          </cell>
          <cell r="U1549">
            <v>59933740</v>
          </cell>
          <cell r="V1549">
            <v>33875684</v>
          </cell>
          <cell r="W1549">
            <v>33875684</v>
          </cell>
          <cell r="X1549">
            <v>5645947.3600000003</v>
          </cell>
          <cell r="Y1549">
            <v>5645947.3600000003</v>
          </cell>
        </row>
        <row r="1550">
          <cell r="C1550">
            <v>44160</v>
          </cell>
          <cell r="E1550">
            <v>40</v>
          </cell>
          <cell r="G1550">
            <v>1</v>
          </cell>
          <cell r="U1550">
            <v>31452799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44160</v>
          </cell>
          <cell r="E1551">
            <v>40</v>
          </cell>
          <cell r="G1551">
            <v>1</v>
          </cell>
          <cell r="U1551">
            <v>88067838</v>
          </cell>
          <cell r="V1551">
            <v>23076100</v>
          </cell>
          <cell r="W1551">
            <v>23076100</v>
          </cell>
          <cell r="X1551">
            <v>494110</v>
          </cell>
          <cell r="Y1551">
            <v>494110</v>
          </cell>
        </row>
        <row r="1552">
          <cell r="C1552">
            <v>44160</v>
          </cell>
          <cell r="E1552">
            <v>40</v>
          </cell>
          <cell r="G1552">
            <v>1</v>
          </cell>
          <cell r="U1552">
            <v>50324479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44218</v>
          </cell>
          <cell r="E1553">
            <v>40</v>
          </cell>
          <cell r="G1553">
            <v>3</v>
          </cell>
          <cell r="U1553">
            <v>84447821628</v>
          </cell>
          <cell r="V1553">
            <v>80447821628</v>
          </cell>
          <cell r="W1553">
            <v>80447821628</v>
          </cell>
          <cell r="X1553">
            <v>80447821628</v>
          </cell>
          <cell r="Y1553">
            <v>80447821628</v>
          </cell>
        </row>
        <row r="1554">
          <cell r="C1554">
            <v>44219</v>
          </cell>
          <cell r="E1554">
            <v>40</v>
          </cell>
          <cell r="G1554">
            <v>3</v>
          </cell>
          <cell r="U1554">
            <v>10579100</v>
          </cell>
          <cell r="V1554">
            <v>10579100</v>
          </cell>
          <cell r="W1554">
            <v>0</v>
          </cell>
          <cell r="X1554">
            <v>0</v>
          </cell>
          <cell r="Y1554">
            <v>0</v>
          </cell>
        </row>
        <row r="1555">
          <cell r="C1555">
            <v>44226</v>
          </cell>
          <cell r="E1555">
            <v>40</v>
          </cell>
          <cell r="G1555">
            <v>1</v>
          </cell>
          <cell r="U1555">
            <v>6500000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</row>
        <row r="1556">
          <cell r="C1556">
            <v>44265</v>
          </cell>
          <cell r="E1556">
            <v>40</v>
          </cell>
          <cell r="G1556">
            <v>1</v>
          </cell>
          <cell r="U1556">
            <v>238802696</v>
          </cell>
          <cell r="V1556">
            <v>238802696</v>
          </cell>
          <cell r="W1556">
            <v>238802696</v>
          </cell>
          <cell r="X1556">
            <v>238802696</v>
          </cell>
          <cell r="Y1556">
            <v>238802696</v>
          </cell>
        </row>
        <row r="1557">
          <cell r="C1557">
            <v>44266</v>
          </cell>
          <cell r="E1557">
            <v>40</v>
          </cell>
          <cell r="G1557">
            <v>1</v>
          </cell>
          <cell r="U1557">
            <v>50646489</v>
          </cell>
          <cell r="V1557">
            <v>48821210</v>
          </cell>
          <cell r="W1557">
            <v>48821210</v>
          </cell>
          <cell r="X1557">
            <v>48821210</v>
          </cell>
          <cell r="Y1557">
            <v>48821210</v>
          </cell>
        </row>
        <row r="1558">
          <cell r="C1558">
            <v>44267</v>
          </cell>
          <cell r="E1558">
            <v>40</v>
          </cell>
          <cell r="G1558">
            <v>3</v>
          </cell>
          <cell r="U1558">
            <v>50000000</v>
          </cell>
          <cell r="V1558">
            <v>50000000</v>
          </cell>
          <cell r="W1558">
            <v>0</v>
          </cell>
          <cell r="X1558">
            <v>0</v>
          </cell>
          <cell r="Y1558">
            <v>0</v>
          </cell>
        </row>
        <row r="1559">
          <cell r="C1559">
            <v>44267</v>
          </cell>
          <cell r="E1559">
            <v>40</v>
          </cell>
          <cell r="G1559">
            <v>3</v>
          </cell>
          <cell r="U1559">
            <v>200000000</v>
          </cell>
          <cell r="V1559">
            <v>128989500</v>
          </cell>
          <cell r="W1559">
            <v>0</v>
          </cell>
          <cell r="X1559">
            <v>0</v>
          </cell>
          <cell r="Y1559">
            <v>0</v>
          </cell>
        </row>
        <row r="1560">
          <cell r="C1560">
            <v>44267</v>
          </cell>
          <cell r="E1560">
            <v>40</v>
          </cell>
          <cell r="G1560">
            <v>3</v>
          </cell>
          <cell r="U1560">
            <v>273905258</v>
          </cell>
          <cell r="V1560">
            <v>223905258</v>
          </cell>
          <cell r="W1560">
            <v>0</v>
          </cell>
          <cell r="X1560">
            <v>0</v>
          </cell>
          <cell r="Y1560">
            <v>0</v>
          </cell>
        </row>
        <row r="1561">
          <cell r="C1561">
            <v>44268</v>
          </cell>
          <cell r="E1561">
            <v>40</v>
          </cell>
          <cell r="G1561">
            <v>3</v>
          </cell>
          <cell r="U1561">
            <v>26170546</v>
          </cell>
          <cell r="V1561">
            <v>26170546</v>
          </cell>
          <cell r="W1561">
            <v>0</v>
          </cell>
          <cell r="X1561">
            <v>0</v>
          </cell>
          <cell r="Y1561">
            <v>0</v>
          </cell>
        </row>
      </sheetData>
      <sheetData sheetId="3">
        <row r="5">
          <cell r="A5">
            <v>11101</v>
          </cell>
          <cell r="L5">
            <v>64877974944</v>
          </cell>
          <cell r="M5">
            <v>53299217546</v>
          </cell>
        </row>
        <row r="6">
          <cell r="A6">
            <v>11101</v>
          </cell>
          <cell r="L6">
            <v>7267633847</v>
          </cell>
          <cell r="M6">
            <v>4598890987</v>
          </cell>
        </row>
        <row r="7">
          <cell r="A7">
            <v>11101</v>
          </cell>
          <cell r="L7">
            <v>661994452</v>
          </cell>
          <cell r="M7">
            <v>584857557</v>
          </cell>
        </row>
        <row r="8">
          <cell r="A8">
            <v>11101</v>
          </cell>
          <cell r="L8">
            <v>182823369</v>
          </cell>
          <cell r="M8">
            <v>106914800</v>
          </cell>
        </row>
        <row r="9">
          <cell r="A9">
            <v>11101</v>
          </cell>
          <cell r="L9">
            <v>120491800</v>
          </cell>
          <cell r="M9">
            <v>45300636</v>
          </cell>
        </row>
        <row r="10">
          <cell r="A10">
            <v>11101</v>
          </cell>
          <cell r="L10">
            <v>2006535308</v>
          </cell>
          <cell r="M10">
            <v>0</v>
          </cell>
        </row>
        <row r="11">
          <cell r="A11">
            <v>11101</v>
          </cell>
          <cell r="L11">
            <v>631968161</v>
          </cell>
          <cell r="M11">
            <v>0</v>
          </cell>
        </row>
        <row r="12">
          <cell r="A12">
            <v>11101</v>
          </cell>
          <cell r="L12">
            <v>30842704469</v>
          </cell>
          <cell r="M12">
            <v>32142253142</v>
          </cell>
        </row>
        <row r="13">
          <cell r="A13">
            <v>11101</v>
          </cell>
          <cell r="L13">
            <v>1287088710</v>
          </cell>
          <cell r="M13">
            <v>1003635508</v>
          </cell>
        </row>
        <row r="14">
          <cell r="A14">
            <v>11101</v>
          </cell>
          <cell r="L14">
            <v>4927620244</v>
          </cell>
          <cell r="M14">
            <v>4815369392</v>
          </cell>
        </row>
        <row r="15">
          <cell r="A15">
            <v>11101</v>
          </cell>
          <cell r="L15">
            <v>203315248</v>
          </cell>
          <cell r="M15">
            <v>82685475</v>
          </cell>
        </row>
        <row r="16">
          <cell r="A16">
            <v>11101</v>
          </cell>
          <cell r="L16">
            <v>9370726288</v>
          </cell>
          <cell r="M16">
            <v>6327687031</v>
          </cell>
        </row>
        <row r="17">
          <cell r="A17">
            <v>11101</v>
          </cell>
          <cell r="L17">
            <v>3173217916</v>
          </cell>
          <cell r="M17">
            <v>2622024000</v>
          </cell>
        </row>
        <row r="18">
          <cell r="A18">
            <v>11101</v>
          </cell>
          <cell r="L18">
            <v>14500660203</v>
          </cell>
          <cell r="M18">
            <v>8346805000</v>
          </cell>
        </row>
        <row r="19">
          <cell r="A19">
            <v>11101</v>
          </cell>
          <cell r="L19">
            <v>142245172</v>
          </cell>
          <cell r="M19">
            <v>101780959</v>
          </cell>
        </row>
        <row r="20">
          <cell r="A20">
            <v>11101</v>
          </cell>
          <cell r="L20">
            <v>181486724</v>
          </cell>
          <cell r="M20">
            <v>137775339.30000001</v>
          </cell>
        </row>
        <row r="21">
          <cell r="A21">
            <v>11101</v>
          </cell>
          <cell r="L21">
            <v>108514291</v>
          </cell>
          <cell r="M21">
            <v>88605236.400000006</v>
          </cell>
        </row>
        <row r="22">
          <cell r="A22">
            <v>11101</v>
          </cell>
          <cell r="L22">
            <v>326016196</v>
          </cell>
          <cell r="M22">
            <v>259472087.40000001</v>
          </cell>
        </row>
        <row r="23">
          <cell r="A23">
            <v>11101</v>
          </cell>
          <cell r="L23">
            <v>132364630</v>
          </cell>
          <cell r="M23">
            <v>83247525</v>
          </cell>
        </row>
        <row r="24">
          <cell r="A24">
            <v>11101</v>
          </cell>
          <cell r="L24">
            <v>200252699</v>
          </cell>
          <cell r="M24">
            <v>145685349.5</v>
          </cell>
        </row>
        <row r="25">
          <cell r="A25">
            <v>11101</v>
          </cell>
          <cell r="L25">
            <v>20884707</v>
          </cell>
          <cell r="M25">
            <v>15924000</v>
          </cell>
        </row>
        <row r="26">
          <cell r="A26">
            <v>11101</v>
          </cell>
          <cell r="L26">
            <v>6210758</v>
          </cell>
          <cell r="M26">
            <v>3858000</v>
          </cell>
        </row>
        <row r="27">
          <cell r="A27">
            <v>11101</v>
          </cell>
          <cell r="L27">
            <v>55292735</v>
          </cell>
          <cell r="M27">
            <v>28391281</v>
          </cell>
        </row>
        <row r="28">
          <cell r="A28">
            <v>11101</v>
          </cell>
          <cell r="L28">
            <v>95586589</v>
          </cell>
          <cell r="M28">
            <v>89965161</v>
          </cell>
        </row>
        <row r="29">
          <cell r="A29">
            <v>11101</v>
          </cell>
          <cell r="L29">
            <v>2994200</v>
          </cell>
          <cell r="M29">
            <v>2748604</v>
          </cell>
        </row>
        <row r="30">
          <cell r="A30">
            <v>11101</v>
          </cell>
          <cell r="L30">
            <v>932629305</v>
          </cell>
          <cell r="M30">
            <v>445110258</v>
          </cell>
        </row>
        <row r="31">
          <cell r="A31">
            <v>11101</v>
          </cell>
          <cell r="L31">
            <v>5484160</v>
          </cell>
          <cell r="M31">
            <v>3072600</v>
          </cell>
        </row>
        <row r="32">
          <cell r="A32">
            <v>11101</v>
          </cell>
          <cell r="L32">
            <v>6146534744</v>
          </cell>
          <cell r="M32">
            <v>1921062073.5999999</v>
          </cell>
        </row>
        <row r="33">
          <cell r="A33">
            <v>11101</v>
          </cell>
          <cell r="L33">
            <v>9191489</v>
          </cell>
          <cell r="M33">
            <v>6123711.7999999998</v>
          </cell>
        </row>
        <row r="34">
          <cell r="A34">
            <v>11101</v>
          </cell>
          <cell r="L34">
            <v>5127881256</v>
          </cell>
          <cell r="M34">
            <v>4005403122.0300002</v>
          </cell>
        </row>
        <row r="35">
          <cell r="A35">
            <v>11101</v>
          </cell>
          <cell r="L35">
            <v>1986000000</v>
          </cell>
          <cell r="M35">
            <v>564359288.38999999</v>
          </cell>
        </row>
        <row r="36">
          <cell r="A36">
            <v>11101</v>
          </cell>
          <cell r="L36">
            <v>0</v>
          </cell>
          <cell r="M36">
            <v>0</v>
          </cell>
        </row>
        <row r="37">
          <cell r="A37">
            <v>11101</v>
          </cell>
          <cell r="L37">
            <v>1766952</v>
          </cell>
          <cell r="M37">
            <v>266431.19</v>
          </cell>
        </row>
        <row r="38">
          <cell r="A38">
            <v>11101</v>
          </cell>
          <cell r="L38">
            <v>55110000</v>
          </cell>
          <cell r="M38">
            <v>3876180.72</v>
          </cell>
        </row>
        <row r="39">
          <cell r="A39">
            <v>11101</v>
          </cell>
          <cell r="L39">
            <v>57200000</v>
          </cell>
          <cell r="M39">
            <v>74344315</v>
          </cell>
        </row>
        <row r="40">
          <cell r="A40">
            <v>11101</v>
          </cell>
          <cell r="L40">
            <v>25000000</v>
          </cell>
          <cell r="M40">
            <v>333178</v>
          </cell>
        </row>
        <row r="41">
          <cell r="A41">
            <v>11101</v>
          </cell>
          <cell r="L41">
            <v>600000</v>
          </cell>
          <cell r="M41">
            <v>392679</v>
          </cell>
        </row>
        <row r="42">
          <cell r="A42">
            <v>11101</v>
          </cell>
          <cell r="L42">
            <v>212500000</v>
          </cell>
          <cell r="M42">
            <v>0</v>
          </cell>
        </row>
        <row r="43">
          <cell r="A43">
            <v>11101</v>
          </cell>
          <cell r="L43">
            <v>30000000</v>
          </cell>
          <cell r="M43">
            <v>0</v>
          </cell>
        </row>
        <row r="44">
          <cell r="A44">
            <v>11101</v>
          </cell>
          <cell r="L44">
            <v>110000000</v>
          </cell>
          <cell r="M44">
            <v>5728198</v>
          </cell>
        </row>
        <row r="45">
          <cell r="A45">
            <v>11101</v>
          </cell>
          <cell r="L45">
            <v>8999000000</v>
          </cell>
          <cell r="M45">
            <v>3000000000</v>
          </cell>
        </row>
        <row r="46">
          <cell r="A46">
            <v>11106</v>
          </cell>
          <cell r="L46">
            <v>2300000000</v>
          </cell>
          <cell r="M46">
            <v>443944411</v>
          </cell>
        </row>
        <row r="47">
          <cell r="A47">
            <v>11206</v>
          </cell>
          <cell r="L47">
            <v>800000000</v>
          </cell>
          <cell r="M47">
            <v>18328000</v>
          </cell>
        </row>
        <row r="48">
          <cell r="A48">
            <v>11211</v>
          </cell>
          <cell r="L48">
            <v>24678757046</v>
          </cell>
          <cell r="M48">
            <v>5259120816</v>
          </cell>
        </row>
        <row r="49">
          <cell r="A49">
            <v>11211</v>
          </cell>
          <cell r="L49">
            <v>0</v>
          </cell>
          <cell r="M49">
            <v>298164507</v>
          </cell>
        </row>
        <row r="50">
          <cell r="A50">
            <v>11215</v>
          </cell>
          <cell r="L50">
            <v>100000000</v>
          </cell>
          <cell r="M50">
            <v>24525438</v>
          </cell>
        </row>
        <row r="51">
          <cell r="A51">
            <v>11217</v>
          </cell>
          <cell r="L51">
            <v>2030677468</v>
          </cell>
          <cell r="M51">
            <v>2172024486</v>
          </cell>
        </row>
        <row r="52">
          <cell r="A52">
            <v>11218</v>
          </cell>
          <cell r="L52">
            <v>294294000</v>
          </cell>
          <cell r="M52">
            <v>185990274</v>
          </cell>
        </row>
        <row r="53">
          <cell r="A53">
            <v>11219</v>
          </cell>
          <cell r="L53">
            <v>4192925696</v>
          </cell>
          <cell r="M53">
            <v>1653610742.4000001</v>
          </cell>
        </row>
        <row r="54">
          <cell r="A54">
            <v>11220</v>
          </cell>
          <cell r="L54">
            <v>1048231424</v>
          </cell>
          <cell r="M54">
            <v>413414935.60000002</v>
          </cell>
        </row>
        <row r="55">
          <cell r="A55">
            <v>11221</v>
          </cell>
          <cell r="L55">
            <v>2620578560</v>
          </cell>
          <cell r="M55">
            <v>7676765</v>
          </cell>
        </row>
        <row r="56">
          <cell r="A56">
            <v>11222</v>
          </cell>
          <cell r="L56">
            <v>762569175</v>
          </cell>
          <cell r="M56">
            <v>55775</v>
          </cell>
        </row>
        <row r="57">
          <cell r="A57">
            <v>11224</v>
          </cell>
          <cell r="L57">
            <v>33200000</v>
          </cell>
          <cell r="M57">
            <v>4123488</v>
          </cell>
        </row>
        <row r="58">
          <cell r="A58">
            <v>11225</v>
          </cell>
          <cell r="L58">
            <v>190642294</v>
          </cell>
          <cell r="M58">
            <v>0</v>
          </cell>
        </row>
        <row r="59">
          <cell r="A59">
            <v>12106</v>
          </cell>
          <cell r="L59">
            <v>953211469</v>
          </cell>
          <cell r="M59">
            <v>82021</v>
          </cell>
        </row>
        <row r="60">
          <cell r="A60">
            <v>12112</v>
          </cell>
          <cell r="L60">
            <v>874205800</v>
          </cell>
          <cell r="M60">
            <v>336000400</v>
          </cell>
        </row>
        <row r="61">
          <cell r="A61">
            <v>12113</v>
          </cell>
          <cell r="L61">
            <v>130000000</v>
          </cell>
          <cell r="M61">
            <v>23098280</v>
          </cell>
        </row>
        <row r="62">
          <cell r="A62">
            <v>12114</v>
          </cell>
          <cell r="L62">
            <v>437102900</v>
          </cell>
          <cell r="M62">
            <v>140833800</v>
          </cell>
        </row>
        <row r="63">
          <cell r="A63">
            <v>12201</v>
          </cell>
          <cell r="L63">
            <v>1545000000</v>
          </cell>
          <cell r="M63">
            <v>547268370</v>
          </cell>
        </row>
        <row r="64">
          <cell r="A64">
            <v>12201</v>
          </cell>
          <cell r="L64">
            <v>457320000</v>
          </cell>
          <cell r="M64">
            <v>176644398</v>
          </cell>
        </row>
        <row r="65">
          <cell r="A65">
            <v>12205</v>
          </cell>
          <cell r="L65">
            <v>2568064</v>
          </cell>
          <cell r="M65">
            <v>172675</v>
          </cell>
        </row>
        <row r="66">
          <cell r="A66">
            <v>12209</v>
          </cell>
          <cell r="L66">
            <v>258000</v>
          </cell>
          <cell r="M66">
            <v>3031220</v>
          </cell>
        </row>
        <row r="67">
          <cell r="A67">
            <v>12210</v>
          </cell>
          <cell r="L67">
            <v>500000</v>
          </cell>
          <cell r="M67">
            <v>0</v>
          </cell>
        </row>
        <row r="68">
          <cell r="A68">
            <v>12211</v>
          </cell>
          <cell r="L68">
            <v>210000000</v>
          </cell>
          <cell r="M68">
            <v>126499382</v>
          </cell>
        </row>
        <row r="69">
          <cell r="A69">
            <v>12502</v>
          </cell>
          <cell r="L69">
            <v>534574741</v>
          </cell>
          <cell r="M69">
            <v>0</v>
          </cell>
        </row>
        <row r="70">
          <cell r="A70">
            <v>12503</v>
          </cell>
          <cell r="L70">
            <v>450005419</v>
          </cell>
          <cell r="M70">
            <v>23687893</v>
          </cell>
        </row>
        <row r="71">
          <cell r="A71">
            <v>12504</v>
          </cell>
          <cell r="L71">
            <v>239684229</v>
          </cell>
          <cell r="M71">
            <v>0</v>
          </cell>
        </row>
        <row r="72">
          <cell r="A72">
            <v>12505</v>
          </cell>
          <cell r="L72">
            <v>43617955</v>
          </cell>
          <cell r="M72">
            <v>0</v>
          </cell>
        </row>
        <row r="73">
          <cell r="A73">
            <v>12509</v>
          </cell>
          <cell r="L73">
            <v>1296490600</v>
          </cell>
          <cell r="M73">
            <v>639497136</v>
          </cell>
        </row>
        <row r="74">
          <cell r="A74">
            <v>12603</v>
          </cell>
          <cell r="L74">
            <v>116224367</v>
          </cell>
          <cell r="M74">
            <v>69933547</v>
          </cell>
        </row>
        <row r="75">
          <cell r="A75">
            <v>12604</v>
          </cell>
          <cell r="L75">
            <v>15325434</v>
          </cell>
          <cell r="M75">
            <v>0</v>
          </cell>
        </row>
        <row r="76">
          <cell r="A76">
            <v>12605</v>
          </cell>
          <cell r="L76">
            <v>2000000000</v>
          </cell>
          <cell r="M76">
            <v>501609882</v>
          </cell>
        </row>
        <row r="77">
          <cell r="A77">
            <v>12609</v>
          </cell>
          <cell r="L77">
            <v>64332546</v>
          </cell>
          <cell r="M77">
            <v>0</v>
          </cell>
        </row>
        <row r="78">
          <cell r="A78">
            <v>12610</v>
          </cell>
          <cell r="L78">
            <v>4307213</v>
          </cell>
          <cell r="M78">
            <v>0</v>
          </cell>
        </row>
        <row r="79">
          <cell r="A79">
            <v>12611</v>
          </cell>
          <cell r="L79">
            <v>500000000</v>
          </cell>
          <cell r="M79">
            <v>375707677</v>
          </cell>
        </row>
        <row r="80">
          <cell r="A80">
            <v>12612</v>
          </cell>
          <cell r="L80">
            <v>250000000</v>
          </cell>
          <cell r="M80">
            <v>143069244</v>
          </cell>
        </row>
        <row r="81">
          <cell r="A81">
            <v>12613</v>
          </cell>
          <cell r="L81">
            <v>84277312</v>
          </cell>
          <cell r="M81">
            <v>0</v>
          </cell>
        </row>
        <row r="82">
          <cell r="A82">
            <v>13101</v>
          </cell>
          <cell r="L82">
            <v>136788354763</v>
          </cell>
          <cell r="M82">
            <v>57871496756</v>
          </cell>
        </row>
        <row r="83">
          <cell r="A83">
            <v>13101</v>
          </cell>
          <cell r="L83">
            <v>1424853223</v>
          </cell>
          <cell r="M83">
            <v>0</v>
          </cell>
        </row>
        <row r="84">
          <cell r="A84">
            <v>13103</v>
          </cell>
          <cell r="L84">
            <v>7465126966</v>
          </cell>
          <cell r="M84">
            <v>4898087013</v>
          </cell>
        </row>
        <row r="85">
          <cell r="A85">
            <v>13104</v>
          </cell>
          <cell r="L85">
            <v>14340122223</v>
          </cell>
          <cell r="M85">
            <v>11551411493</v>
          </cell>
        </row>
        <row r="86">
          <cell r="A86">
            <v>13105</v>
          </cell>
          <cell r="L86">
            <v>3470415695</v>
          </cell>
          <cell r="M86">
            <v>1231098672</v>
          </cell>
        </row>
        <row r="87">
          <cell r="A87">
            <v>13107</v>
          </cell>
          <cell r="L87">
            <v>1008292337</v>
          </cell>
          <cell r="M87">
            <v>165501772</v>
          </cell>
        </row>
        <row r="88">
          <cell r="A88">
            <v>13108</v>
          </cell>
          <cell r="L88">
            <v>1459605740</v>
          </cell>
          <cell r="M88">
            <v>621762551</v>
          </cell>
        </row>
        <row r="89">
          <cell r="A89">
            <v>13110</v>
          </cell>
          <cell r="L89">
            <v>4250752541</v>
          </cell>
          <cell r="M89">
            <v>3233066325</v>
          </cell>
        </row>
        <row r="90">
          <cell r="A90">
            <v>13111</v>
          </cell>
          <cell r="L90">
            <v>1469310502</v>
          </cell>
          <cell r="M90">
            <v>0</v>
          </cell>
        </row>
        <row r="91">
          <cell r="A91">
            <v>13115</v>
          </cell>
          <cell r="L91">
            <v>147050503</v>
          </cell>
          <cell r="M91">
            <v>147050503</v>
          </cell>
        </row>
        <row r="92">
          <cell r="A92">
            <v>13116</v>
          </cell>
          <cell r="L92">
            <v>226839897</v>
          </cell>
          <cell r="M92">
            <v>226839897</v>
          </cell>
        </row>
        <row r="93">
          <cell r="A93">
            <v>13125</v>
          </cell>
          <cell r="L93">
            <v>559657248</v>
          </cell>
          <cell r="M93">
            <v>42956451</v>
          </cell>
        </row>
        <row r="94">
          <cell r="A94">
            <v>13150</v>
          </cell>
          <cell r="L94">
            <v>576914872</v>
          </cell>
          <cell r="M94">
            <v>248769005</v>
          </cell>
        </row>
        <row r="95">
          <cell r="A95">
            <v>13150</v>
          </cell>
          <cell r="L95">
            <v>46133717</v>
          </cell>
          <cell r="M95">
            <v>72312798</v>
          </cell>
        </row>
        <row r="96">
          <cell r="A96">
            <v>13152</v>
          </cell>
          <cell r="L96">
            <v>4546129722</v>
          </cell>
          <cell r="M96">
            <v>1793301745</v>
          </cell>
        </row>
        <row r="97">
          <cell r="A97">
            <v>13152</v>
          </cell>
          <cell r="L97">
            <v>403598164</v>
          </cell>
          <cell r="M97">
            <v>450083312</v>
          </cell>
        </row>
        <row r="98">
          <cell r="A98">
            <v>13160</v>
          </cell>
          <cell r="L98">
            <v>10485852748</v>
          </cell>
          <cell r="M98">
            <v>5214823365</v>
          </cell>
        </row>
        <row r="99">
          <cell r="A99">
            <v>13160</v>
          </cell>
          <cell r="L99">
            <v>930917325</v>
          </cell>
          <cell r="M99">
            <v>1085780045</v>
          </cell>
        </row>
        <row r="100">
          <cell r="A100">
            <v>13161</v>
          </cell>
          <cell r="L100">
            <v>1150000000</v>
          </cell>
          <cell r="M100">
            <v>548928780</v>
          </cell>
        </row>
        <row r="101">
          <cell r="A101">
            <v>13161</v>
          </cell>
          <cell r="L101">
            <v>97991297</v>
          </cell>
          <cell r="M101">
            <v>114292636</v>
          </cell>
        </row>
        <row r="102">
          <cell r="A102">
            <v>13162</v>
          </cell>
          <cell r="L102">
            <v>827830480</v>
          </cell>
          <cell r="M102">
            <v>411696580</v>
          </cell>
        </row>
        <row r="103">
          <cell r="A103">
            <v>13162</v>
          </cell>
          <cell r="L103">
            <v>73493473</v>
          </cell>
          <cell r="M103">
            <v>85719477</v>
          </cell>
        </row>
        <row r="104">
          <cell r="A104">
            <v>13173</v>
          </cell>
          <cell r="L104">
            <v>402119555</v>
          </cell>
          <cell r="M104">
            <v>0</v>
          </cell>
        </row>
        <row r="105">
          <cell r="A105">
            <v>13177</v>
          </cell>
          <cell r="L105">
            <v>0</v>
          </cell>
          <cell r="M105">
            <v>0</v>
          </cell>
        </row>
        <row r="106">
          <cell r="A106">
            <v>13177</v>
          </cell>
          <cell r="L106">
            <v>0</v>
          </cell>
          <cell r="M106">
            <v>0</v>
          </cell>
        </row>
        <row r="107">
          <cell r="A107">
            <v>13177</v>
          </cell>
          <cell r="L107">
            <v>8514986597</v>
          </cell>
          <cell r="M107">
            <v>4109623290</v>
          </cell>
        </row>
        <row r="108">
          <cell r="A108">
            <v>13203</v>
          </cell>
          <cell r="L108">
            <v>121000000</v>
          </cell>
          <cell r="M108">
            <v>55113406.200000003</v>
          </cell>
        </row>
        <row r="109">
          <cell r="A109">
            <v>13204</v>
          </cell>
          <cell r="L109">
            <v>260000000</v>
          </cell>
          <cell r="M109">
            <v>118278461</v>
          </cell>
        </row>
        <row r="110">
          <cell r="A110">
            <v>13301</v>
          </cell>
          <cell r="L110">
            <v>128321380</v>
          </cell>
          <cell r="M110">
            <v>60214521</v>
          </cell>
        </row>
        <row r="111">
          <cell r="A111">
            <v>13302</v>
          </cell>
          <cell r="L111">
            <v>84378298</v>
          </cell>
          <cell r="M111">
            <v>0</v>
          </cell>
        </row>
        <row r="112">
          <cell r="A112">
            <v>13303</v>
          </cell>
          <cell r="L112">
            <v>592943397</v>
          </cell>
          <cell r="M112">
            <v>0</v>
          </cell>
        </row>
        <row r="113">
          <cell r="A113">
            <v>13304</v>
          </cell>
          <cell r="L113">
            <v>203718732</v>
          </cell>
          <cell r="M113">
            <v>415935624</v>
          </cell>
        </row>
        <row r="114">
          <cell r="A114">
            <v>13304</v>
          </cell>
          <cell r="L114">
            <v>81135487</v>
          </cell>
          <cell r="M114">
            <v>39782251</v>
          </cell>
        </row>
        <row r="115">
          <cell r="A115">
            <v>13304</v>
          </cell>
          <cell r="L115">
            <v>51405916</v>
          </cell>
          <cell r="M115">
            <v>22852545</v>
          </cell>
        </row>
        <row r="116">
          <cell r="A116">
            <v>13304</v>
          </cell>
          <cell r="L116">
            <v>0</v>
          </cell>
          <cell r="M116">
            <v>1276740</v>
          </cell>
        </row>
        <row r="117">
          <cell r="A117">
            <v>13304</v>
          </cell>
          <cell r="L117">
            <v>406152996</v>
          </cell>
          <cell r="M117">
            <v>165809900</v>
          </cell>
        </row>
        <row r="118">
          <cell r="A118">
            <v>13304</v>
          </cell>
          <cell r="L118">
            <v>73884141</v>
          </cell>
          <cell r="M118">
            <v>29358050</v>
          </cell>
        </row>
        <row r="119">
          <cell r="A119">
            <v>13304</v>
          </cell>
          <cell r="L119">
            <v>6235046</v>
          </cell>
          <cell r="M119">
            <v>3784320</v>
          </cell>
        </row>
        <row r="120">
          <cell r="A120">
            <v>13304</v>
          </cell>
          <cell r="L120">
            <v>19893012</v>
          </cell>
          <cell r="M120">
            <v>8074094</v>
          </cell>
        </row>
        <row r="121">
          <cell r="A121">
            <v>13304</v>
          </cell>
          <cell r="L121">
            <v>54993891</v>
          </cell>
          <cell r="M121">
            <v>23788344</v>
          </cell>
        </row>
        <row r="122">
          <cell r="A122">
            <v>13304</v>
          </cell>
          <cell r="L122">
            <v>62575433</v>
          </cell>
          <cell r="M122">
            <v>22528316</v>
          </cell>
        </row>
        <row r="123">
          <cell r="A123">
            <v>13304</v>
          </cell>
          <cell r="L123">
            <v>73958474</v>
          </cell>
          <cell r="M123">
            <v>0</v>
          </cell>
        </row>
        <row r="124">
          <cell r="A124">
            <v>13304</v>
          </cell>
          <cell r="L124">
            <v>32993</v>
          </cell>
          <cell r="M124">
            <v>18250899</v>
          </cell>
        </row>
        <row r="125">
          <cell r="A125">
            <v>13304</v>
          </cell>
          <cell r="L125">
            <v>201976876</v>
          </cell>
          <cell r="M125">
            <v>56253857</v>
          </cell>
        </row>
        <row r="126">
          <cell r="A126">
            <v>13304</v>
          </cell>
          <cell r="L126">
            <v>41767315</v>
          </cell>
          <cell r="M126">
            <v>18532031</v>
          </cell>
        </row>
        <row r="127">
          <cell r="A127">
            <v>13401</v>
          </cell>
          <cell r="L127">
            <v>603400000</v>
          </cell>
          <cell r="M127">
            <v>294780158.19</v>
          </cell>
        </row>
        <row r="128">
          <cell r="A128">
            <v>13402</v>
          </cell>
          <cell r="L128">
            <v>258600000</v>
          </cell>
          <cell r="M128">
            <v>188102035</v>
          </cell>
        </row>
        <row r="129">
          <cell r="A129">
            <v>21212</v>
          </cell>
          <cell r="L129">
            <v>15000000</v>
          </cell>
          <cell r="M129">
            <v>0</v>
          </cell>
        </row>
        <row r="130">
          <cell r="A130">
            <v>21213</v>
          </cell>
          <cell r="L130">
            <v>1776385117</v>
          </cell>
          <cell r="M130">
            <v>0</v>
          </cell>
        </row>
        <row r="131">
          <cell r="A131">
            <v>21214</v>
          </cell>
          <cell r="L131">
            <v>150000000</v>
          </cell>
          <cell r="M131">
            <v>150000000</v>
          </cell>
        </row>
        <row r="132">
          <cell r="A132">
            <v>21215</v>
          </cell>
          <cell r="L132">
            <v>300000000</v>
          </cell>
          <cell r="M132">
            <v>300000000</v>
          </cell>
        </row>
        <row r="133">
          <cell r="A133">
            <v>21216</v>
          </cell>
          <cell r="L133">
            <v>600000000</v>
          </cell>
          <cell r="M133">
            <v>0</v>
          </cell>
        </row>
        <row r="134">
          <cell r="A134">
            <v>22202</v>
          </cell>
          <cell r="L134">
            <v>974453</v>
          </cell>
          <cell r="M134">
            <v>4467558.07</v>
          </cell>
        </row>
        <row r="135">
          <cell r="A135">
            <v>22203</v>
          </cell>
          <cell r="L135">
            <v>57507188</v>
          </cell>
          <cell r="M135">
            <v>10517526.699999999</v>
          </cell>
        </row>
        <row r="136">
          <cell r="A136">
            <v>22204</v>
          </cell>
          <cell r="L136">
            <v>14873000</v>
          </cell>
          <cell r="M136">
            <v>3420059.15</v>
          </cell>
        </row>
        <row r="137">
          <cell r="A137">
            <v>22209</v>
          </cell>
          <cell r="L137">
            <v>36970035</v>
          </cell>
          <cell r="M137">
            <v>3174580</v>
          </cell>
        </row>
        <row r="138">
          <cell r="A138">
            <v>22301</v>
          </cell>
          <cell r="L138">
            <v>47181511</v>
          </cell>
          <cell r="M138">
            <v>1395623.07</v>
          </cell>
        </row>
        <row r="139">
          <cell r="A139">
            <v>22302</v>
          </cell>
          <cell r="L139">
            <v>820177</v>
          </cell>
          <cell r="M139">
            <v>352840.25</v>
          </cell>
        </row>
        <row r="140">
          <cell r="A140">
            <v>22303</v>
          </cell>
          <cell r="L140">
            <v>8191493</v>
          </cell>
          <cell r="M140">
            <v>3159246</v>
          </cell>
        </row>
        <row r="141">
          <cell r="A141">
            <v>22304</v>
          </cell>
          <cell r="L141">
            <v>6612827</v>
          </cell>
          <cell r="M141">
            <v>1882578.86</v>
          </cell>
        </row>
        <row r="142">
          <cell r="A142">
            <v>22305</v>
          </cell>
          <cell r="L142">
            <v>1160285</v>
          </cell>
          <cell r="M142">
            <v>179755.73</v>
          </cell>
        </row>
        <row r="143">
          <cell r="A143">
            <v>22306</v>
          </cell>
          <cell r="L143">
            <v>302933</v>
          </cell>
          <cell r="M143">
            <v>238133</v>
          </cell>
        </row>
        <row r="144">
          <cell r="A144">
            <v>22307</v>
          </cell>
          <cell r="L144">
            <v>1500000</v>
          </cell>
          <cell r="M144">
            <v>546640.53</v>
          </cell>
        </row>
        <row r="145">
          <cell r="A145">
            <v>22308</v>
          </cell>
          <cell r="L145">
            <v>600000</v>
          </cell>
          <cell r="M145">
            <v>155982.92000000001</v>
          </cell>
        </row>
        <row r="146">
          <cell r="A146">
            <v>22309</v>
          </cell>
          <cell r="L146">
            <v>350000</v>
          </cell>
          <cell r="M146">
            <v>2894.72</v>
          </cell>
        </row>
        <row r="147">
          <cell r="A147">
            <v>22310</v>
          </cell>
          <cell r="L147">
            <v>6000000</v>
          </cell>
          <cell r="M147">
            <v>1762047.39</v>
          </cell>
        </row>
        <row r="148">
          <cell r="A148">
            <v>22311</v>
          </cell>
          <cell r="L148">
            <v>4500000</v>
          </cell>
          <cell r="M148">
            <v>1449893.62</v>
          </cell>
        </row>
        <row r="149">
          <cell r="A149">
            <v>22313</v>
          </cell>
          <cell r="L149">
            <v>0</v>
          </cell>
          <cell r="M149">
            <v>0</v>
          </cell>
        </row>
        <row r="150">
          <cell r="A150">
            <v>22314</v>
          </cell>
          <cell r="L150">
            <v>15000000</v>
          </cell>
          <cell r="M150">
            <v>12502318.539999999</v>
          </cell>
        </row>
        <row r="151">
          <cell r="A151">
            <v>22315</v>
          </cell>
          <cell r="L151">
            <v>3750000</v>
          </cell>
          <cell r="M151">
            <v>130015.55</v>
          </cell>
        </row>
        <row r="152">
          <cell r="A152">
            <v>22316</v>
          </cell>
          <cell r="L152">
            <v>500000</v>
          </cell>
          <cell r="M152">
            <v>739728.89</v>
          </cell>
        </row>
        <row r="153">
          <cell r="A153">
            <v>22317</v>
          </cell>
          <cell r="L153">
            <v>800000</v>
          </cell>
          <cell r="M153">
            <v>302526.52</v>
          </cell>
        </row>
        <row r="154">
          <cell r="A154">
            <v>22318</v>
          </cell>
          <cell r="L154">
            <v>150000</v>
          </cell>
          <cell r="M154">
            <v>141247.64000000001</v>
          </cell>
        </row>
        <row r="155">
          <cell r="A155">
            <v>22319</v>
          </cell>
          <cell r="L155">
            <v>4000000</v>
          </cell>
          <cell r="M155">
            <v>248008.17</v>
          </cell>
        </row>
        <row r="156">
          <cell r="A156">
            <v>22320</v>
          </cell>
          <cell r="L156">
            <v>4500000</v>
          </cell>
          <cell r="M156">
            <v>2090057.1</v>
          </cell>
        </row>
        <row r="157">
          <cell r="A157">
            <v>22321</v>
          </cell>
          <cell r="L157">
            <v>90000000</v>
          </cell>
          <cell r="M157">
            <v>22919095.440000001</v>
          </cell>
        </row>
        <row r="158">
          <cell r="A158">
            <v>23106</v>
          </cell>
          <cell r="L158">
            <v>2800000000</v>
          </cell>
          <cell r="M158">
            <v>1068619000</v>
          </cell>
        </row>
        <row r="159">
          <cell r="A159">
            <v>23108</v>
          </cell>
          <cell r="L159">
            <v>37500000</v>
          </cell>
          <cell r="M159">
            <v>0</v>
          </cell>
        </row>
        <row r="160">
          <cell r="A160">
            <v>23110</v>
          </cell>
          <cell r="L160">
            <v>37310000</v>
          </cell>
          <cell r="M160">
            <v>0</v>
          </cell>
        </row>
        <row r="161">
          <cell r="A161">
            <v>23111</v>
          </cell>
          <cell r="L161">
            <v>3198000</v>
          </cell>
          <cell r="M161">
            <v>0</v>
          </cell>
        </row>
        <row r="162">
          <cell r="A162">
            <v>23114</v>
          </cell>
          <cell r="L162">
            <v>11000000000</v>
          </cell>
          <cell r="M162">
            <v>0</v>
          </cell>
        </row>
        <row r="163">
          <cell r="A163">
            <v>25101</v>
          </cell>
          <cell r="L163">
            <v>42054098660</v>
          </cell>
          <cell r="M163">
            <v>42054098660</v>
          </cell>
        </row>
        <row r="164">
          <cell r="A164">
            <v>25201</v>
          </cell>
          <cell r="L164">
            <v>0</v>
          </cell>
          <cell r="M164">
            <v>0</v>
          </cell>
        </row>
        <row r="165">
          <cell r="A165">
            <v>25202</v>
          </cell>
          <cell r="L165">
            <v>245645172</v>
          </cell>
          <cell r="M165">
            <v>245645172</v>
          </cell>
        </row>
        <row r="166">
          <cell r="A166">
            <v>25203</v>
          </cell>
          <cell r="L166">
            <v>294781</v>
          </cell>
          <cell r="M166">
            <v>294781</v>
          </cell>
        </row>
        <row r="167">
          <cell r="A167">
            <v>25204</v>
          </cell>
          <cell r="L167">
            <v>29474073</v>
          </cell>
          <cell r="M167">
            <v>29474073</v>
          </cell>
        </row>
        <row r="168">
          <cell r="A168">
            <v>25205</v>
          </cell>
          <cell r="L168">
            <v>0</v>
          </cell>
          <cell r="M168">
            <v>0</v>
          </cell>
        </row>
        <row r="169">
          <cell r="A169">
            <v>25206</v>
          </cell>
          <cell r="L169">
            <v>202597435</v>
          </cell>
          <cell r="M169">
            <v>202597435</v>
          </cell>
        </row>
        <row r="170">
          <cell r="A170">
            <v>25207</v>
          </cell>
          <cell r="L170">
            <v>373335698</v>
          </cell>
          <cell r="M170">
            <v>373335698</v>
          </cell>
        </row>
        <row r="171">
          <cell r="A171">
            <v>25208</v>
          </cell>
          <cell r="L171">
            <v>16591</v>
          </cell>
          <cell r="M171">
            <v>16591</v>
          </cell>
        </row>
        <row r="172">
          <cell r="A172">
            <v>25209</v>
          </cell>
          <cell r="L172">
            <v>137944816</v>
          </cell>
          <cell r="M172">
            <v>137944816</v>
          </cell>
        </row>
        <row r="173">
          <cell r="A173">
            <v>25210</v>
          </cell>
          <cell r="L173">
            <v>23328095</v>
          </cell>
          <cell r="M173">
            <v>23328095</v>
          </cell>
        </row>
        <row r="174">
          <cell r="A174">
            <v>25211</v>
          </cell>
          <cell r="L174">
            <v>17131995</v>
          </cell>
          <cell r="M174">
            <v>17131995</v>
          </cell>
        </row>
        <row r="175">
          <cell r="A175">
            <v>25212</v>
          </cell>
          <cell r="L175">
            <v>8538519</v>
          </cell>
          <cell r="M175">
            <v>8538519</v>
          </cell>
        </row>
        <row r="176">
          <cell r="A176">
            <v>25213</v>
          </cell>
          <cell r="L176">
            <v>403509503</v>
          </cell>
          <cell r="M176">
            <v>403509503</v>
          </cell>
        </row>
        <row r="177">
          <cell r="A177">
            <v>25214</v>
          </cell>
          <cell r="L177">
            <v>7574256</v>
          </cell>
          <cell r="M177">
            <v>7574256</v>
          </cell>
        </row>
        <row r="178">
          <cell r="A178">
            <v>25215</v>
          </cell>
          <cell r="L178">
            <v>3448318</v>
          </cell>
          <cell r="M178">
            <v>3448318</v>
          </cell>
        </row>
        <row r="179">
          <cell r="A179">
            <v>25220</v>
          </cell>
          <cell r="L179">
            <v>98640894</v>
          </cell>
          <cell r="M179">
            <v>98640894</v>
          </cell>
        </row>
        <row r="180">
          <cell r="A180">
            <v>25221</v>
          </cell>
          <cell r="L180">
            <v>24384097</v>
          </cell>
          <cell r="M180">
            <v>24384097</v>
          </cell>
        </row>
        <row r="181">
          <cell r="A181">
            <v>25231</v>
          </cell>
          <cell r="L181">
            <v>65890249</v>
          </cell>
          <cell r="M181">
            <v>65890249</v>
          </cell>
        </row>
        <row r="182">
          <cell r="A182">
            <v>25232</v>
          </cell>
          <cell r="L182">
            <v>31442986</v>
          </cell>
          <cell r="M182">
            <v>31442986</v>
          </cell>
        </row>
        <row r="183">
          <cell r="A183">
            <v>25241</v>
          </cell>
          <cell r="L183">
            <v>621522513</v>
          </cell>
          <cell r="M183">
            <v>621522513</v>
          </cell>
        </row>
        <row r="184">
          <cell r="A184">
            <v>25242</v>
          </cell>
          <cell r="L184">
            <v>48492102</v>
          </cell>
          <cell r="M184">
            <v>48492102</v>
          </cell>
        </row>
        <row r="185">
          <cell r="A185">
            <v>25243</v>
          </cell>
          <cell r="L185">
            <v>247737188</v>
          </cell>
          <cell r="M185">
            <v>247737188</v>
          </cell>
        </row>
        <row r="186">
          <cell r="A186">
            <v>25244</v>
          </cell>
          <cell r="L186">
            <v>65563065</v>
          </cell>
          <cell r="M186">
            <v>65563065</v>
          </cell>
        </row>
        <row r="187">
          <cell r="A187">
            <v>25301</v>
          </cell>
          <cell r="L187">
            <v>2674461319</v>
          </cell>
          <cell r="M187">
            <v>2674461319</v>
          </cell>
        </row>
        <row r="188">
          <cell r="A188">
            <v>25302</v>
          </cell>
          <cell r="L188">
            <v>0</v>
          </cell>
          <cell r="M188">
            <v>6588520.3899999997</v>
          </cell>
        </row>
        <row r="189">
          <cell r="A189">
            <v>25302</v>
          </cell>
          <cell r="L189">
            <v>1563733428</v>
          </cell>
          <cell r="M189">
            <v>1563733428</v>
          </cell>
        </row>
        <row r="190">
          <cell r="A190">
            <v>25305</v>
          </cell>
          <cell r="L190">
            <v>99611320</v>
          </cell>
          <cell r="M190">
            <v>99611320</v>
          </cell>
        </row>
        <row r="191">
          <cell r="A191">
            <v>25309</v>
          </cell>
          <cell r="L191">
            <v>598829537</v>
          </cell>
          <cell r="M191">
            <v>598829537</v>
          </cell>
        </row>
        <row r="192">
          <cell r="A192">
            <v>25310</v>
          </cell>
          <cell r="L192">
            <v>787026730</v>
          </cell>
          <cell r="M192">
            <v>787026730</v>
          </cell>
        </row>
        <row r="193">
          <cell r="A193">
            <v>25311</v>
          </cell>
          <cell r="L193">
            <v>198027248</v>
          </cell>
          <cell r="M193">
            <v>198027248</v>
          </cell>
        </row>
        <row r="194">
          <cell r="A194">
            <v>25312</v>
          </cell>
          <cell r="L194">
            <v>332633517</v>
          </cell>
          <cell r="M194">
            <v>332633517</v>
          </cell>
        </row>
        <row r="195">
          <cell r="A195">
            <v>25313</v>
          </cell>
          <cell r="L195">
            <v>2502922</v>
          </cell>
          <cell r="M195">
            <v>2502922</v>
          </cell>
        </row>
        <row r="196">
          <cell r="A196">
            <v>25330</v>
          </cell>
          <cell r="L196">
            <v>18036588</v>
          </cell>
          <cell r="M196">
            <v>18036588</v>
          </cell>
        </row>
        <row r="197">
          <cell r="A197">
            <v>25331</v>
          </cell>
          <cell r="L197">
            <v>148477785</v>
          </cell>
          <cell r="M197">
            <v>148477785</v>
          </cell>
        </row>
        <row r="198">
          <cell r="A198">
            <v>25332</v>
          </cell>
          <cell r="L198">
            <v>41632029</v>
          </cell>
          <cell r="M198">
            <v>41632029</v>
          </cell>
        </row>
        <row r="199">
          <cell r="A199">
            <v>25333</v>
          </cell>
          <cell r="L199">
            <v>250289240</v>
          </cell>
          <cell r="M199">
            <v>250289240</v>
          </cell>
        </row>
        <row r="200">
          <cell r="A200">
            <v>25334</v>
          </cell>
          <cell r="L200">
            <v>207750306</v>
          </cell>
          <cell r="M200">
            <v>207750306</v>
          </cell>
        </row>
        <row r="201">
          <cell r="A201">
            <v>25335</v>
          </cell>
          <cell r="L201">
            <v>595604267</v>
          </cell>
          <cell r="M201">
            <v>595604267</v>
          </cell>
        </row>
        <row r="202">
          <cell r="A202">
            <v>25336</v>
          </cell>
          <cell r="L202">
            <v>13638375</v>
          </cell>
          <cell r="M202">
            <v>13638375</v>
          </cell>
        </row>
        <row r="203">
          <cell r="A203">
            <v>25338</v>
          </cell>
          <cell r="L203">
            <v>617679</v>
          </cell>
          <cell r="M203">
            <v>617679</v>
          </cell>
        </row>
        <row r="204">
          <cell r="A204">
            <v>25339</v>
          </cell>
          <cell r="L204">
            <v>1419449556</v>
          </cell>
          <cell r="M204">
            <v>1419449556</v>
          </cell>
        </row>
        <row r="205">
          <cell r="A205">
            <v>25340</v>
          </cell>
          <cell r="L205">
            <v>77579282</v>
          </cell>
          <cell r="M205">
            <v>77579282</v>
          </cell>
        </row>
        <row r="206">
          <cell r="A206">
            <v>25341</v>
          </cell>
          <cell r="L206">
            <v>227922734</v>
          </cell>
          <cell r="M206">
            <v>227922734</v>
          </cell>
        </row>
        <row r="207">
          <cell r="A207">
            <v>25342</v>
          </cell>
          <cell r="L207">
            <v>97519193</v>
          </cell>
          <cell r="M207">
            <v>97519193</v>
          </cell>
        </row>
        <row r="208">
          <cell r="A208">
            <v>25343</v>
          </cell>
          <cell r="L208">
            <v>1219540</v>
          </cell>
          <cell r="M208">
            <v>1219540</v>
          </cell>
        </row>
        <row r="209">
          <cell r="A209">
            <v>25344</v>
          </cell>
          <cell r="L209">
            <v>51669925</v>
          </cell>
          <cell r="M209">
            <v>51669925</v>
          </cell>
        </row>
        <row r="210">
          <cell r="A210">
            <v>25345</v>
          </cell>
          <cell r="L210">
            <v>45834316</v>
          </cell>
          <cell r="M210">
            <v>45834316</v>
          </cell>
        </row>
        <row r="211">
          <cell r="A211">
            <v>25346</v>
          </cell>
          <cell r="L211">
            <v>1308500</v>
          </cell>
          <cell r="M211">
            <v>1308500</v>
          </cell>
        </row>
        <row r="212">
          <cell r="A212">
            <v>25347</v>
          </cell>
          <cell r="L212">
            <v>20159214</v>
          </cell>
          <cell r="M212">
            <v>20159214</v>
          </cell>
        </row>
        <row r="213">
          <cell r="A213">
            <v>25348</v>
          </cell>
          <cell r="L213">
            <v>692231</v>
          </cell>
          <cell r="M213">
            <v>692231</v>
          </cell>
        </row>
        <row r="214">
          <cell r="A214">
            <v>25349</v>
          </cell>
          <cell r="L214">
            <v>468180</v>
          </cell>
          <cell r="M214">
            <v>468180</v>
          </cell>
        </row>
        <row r="215">
          <cell r="A215">
            <v>25350</v>
          </cell>
          <cell r="L215">
            <v>12921753</v>
          </cell>
          <cell r="M215">
            <v>12921753</v>
          </cell>
        </row>
        <row r="216">
          <cell r="A216">
            <v>25351</v>
          </cell>
          <cell r="L216">
            <v>4670294</v>
          </cell>
          <cell r="M216">
            <v>4670294</v>
          </cell>
        </row>
        <row r="217">
          <cell r="A217">
            <v>25351</v>
          </cell>
          <cell r="L217">
            <v>64472513</v>
          </cell>
          <cell r="M217">
            <v>64472513</v>
          </cell>
        </row>
        <row r="218">
          <cell r="A218">
            <v>25352</v>
          </cell>
          <cell r="L218">
            <v>31351156</v>
          </cell>
          <cell r="M218">
            <v>31351156</v>
          </cell>
        </row>
        <row r="219">
          <cell r="A219">
            <v>25353</v>
          </cell>
          <cell r="L219">
            <v>17543679</v>
          </cell>
          <cell r="M219">
            <v>17543679</v>
          </cell>
        </row>
        <row r="220">
          <cell r="A220">
            <v>25354</v>
          </cell>
          <cell r="L220">
            <v>107007077</v>
          </cell>
          <cell r="M220">
            <v>107007077</v>
          </cell>
        </row>
        <row r="221">
          <cell r="A221">
            <v>25355</v>
          </cell>
          <cell r="L221">
            <v>174100069</v>
          </cell>
          <cell r="M221">
            <v>174100069</v>
          </cell>
        </row>
        <row r="222">
          <cell r="A222">
            <v>25356</v>
          </cell>
          <cell r="L222">
            <v>1487071</v>
          </cell>
          <cell r="M222">
            <v>1487071</v>
          </cell>
        </row>
        <row r="223">
          <cell r="A223">
            <v>25357</v>
          </cell>
          <cell r="L223">
            <v>217631564</v>
          </cell>
          <cell r="M223">
            <v>217631564</v>
          </cell>
        </row>
        <row r="224">
          <cell r="A224">
            <v>25358</v>
          </cell>
          <cell r="L224">
            <v>33552858</v>
          </cell>
          <cell r="M224">
            <v>33552858</v>
          </cell>
        </row>
        <row r="225">
          <cell r="A225">
            <v>25359</v>
          </cell>
          <cell r="L225">
            <v>27468751</v>
          </cell>
          <cell r="M225">
            <v>27468751</v>
          </cell>
        </row>
        <row r="226">
          <cell r="A226">
            <v>25360</v>
          </cell>
          <cell r="L226">
            <v>769222</v>
          </cell>
          <cell r="M226">
            <v>769222</v>
          </cell>
        </row>
        <row r="227">
          <cell r="A227">
            <v>25361</v>
          </cell>
          <cell r="L227">
            <v>274596</v>
          </cell>
          <cell r="M227">
            <v>274596</v>
          </cell>
        </row>
        <row r="228">
          <cell r="A228">
            <v>25362</v>
          </cell>
          <cell r="L228">
            <v>5834147</v>
          </cell>
          <cell r="M228">
            <v>5834147</v>
          </cell>
        </row>
        <row r="229">
          <cell r="A229">
            <v>25363</v>
          </cell>
          <cell r="L229">
            <v>9094563</v>
          </cell>
          <cell r="M229">
            <v>9094563</v>
          </cell>
        </row>
        <row r="230">
          <cell r="A230">
            <v>25364</v>
          </cell>
          <cell r="L230">
            <v>333655587</v>
          </cell>
          <cell r="M230">
            <v>333655587</v>
          </cell>
        </row>
        <row r="231">
          <cell r="A231">
            <v>25365</v>
          </cell>
          <cell r="L231">
            <v>443949764</v>
          </cell>
          <cell r="M231">
            <v>443949764</v>
          </cell>
        </row>
        <row r="232">
          <cell r="A232">
            <v>25366</v>
          </cell>
          <cell r="L232">
            <v>8986295</v>
          </cell>
          <cell r="M232">
            <v>8986295</v>
          </cell>
        </row>
        <row r="233">
          <cell r="A233">
            <v>25367</v>
          </cell>
          <cell r="L233">
            <v>43748595</v>
          </cell>
          <cell r="M233">
            <v>43748595</v>
          </cell>
        </row>
        <row r="234">
          <cell r="A234">
            <v>25368</v>
          </cell>
          <cell r="L234">
            <v>785106</v>
          </cell>
          <cell r="M234">
            <v>785106</v>
          </cell>
        </row>
        <row r="235">
          <cell r="A235">
            <v>25369</v>
          </cell>
          <cell r="L235">
            <v>1463081729</v>
          </cell>
          <cell r="M235">
            <v>1463081729</v>
          </cell>
        </row>
        <row r="236">
          <cell r="A236">
            <v>25370</v>
          </cell>
          <cell r="L236">
            <v>222266149</v>
          </cell>
          <cell r="M236">
            <v>222266149</v>
          </cell>
        </row>
        <row r="237">
          <cell r="A237">
            <v>25371</v>
          </cell>
          <cell r="L237">
            <v>137396944</v>
          </cell>
          <cell r="M237">
            <v>137396944</v>
          </cell>
        </row>
        <row r="238">
          <cell r="A238">
            <v>25378</v>
          </cell>
          <cell r="L238">
            <v>498857572</v>
          </cell>
          <cell r="M238">
            <v>498857572</v>
          </cell>
        </row>
        <row r="239">
          <cell r="A239">
            <v>25379</v>
          </cell>
          <cell r="L239">
            <v>1977864009</v>
          </cell>
          <cell r="M239">
            <v>1977864009</v>
          </cell>
        </row>
        <row r="240">
          <cell r="A240">
            <v>25380</v>
          </cell>
          <cell r="L240">
            <v>3409749917</v>
          </cell>
          <cell r="M240">
            <v>3409749917</v>
          </cell>
        </row>
        <row r="241">
          <cell r="A241">
            <v>25384</v>
          </cell>
          <cell r="L241">
            <v>740823296</v>
          </cell>
          <cell r="M241">
            <v>740823296</v>
          </cell>
        </row>
        <row r="242">
          <cell r="A242">
            <v>25385</v>
          </cell>
          <cell r="L242">
            <v>73431712</v>
          </cell>
          <cell r="M242">
            <v>73431712</v>
          </cell>
        </row>
        <row r="243">
          <cell r="A243">
            <v>25387</v>
          </cell>
          <cell r="L243">
            <v>18483178</v>
          </cell>
          <cell r="M243">
            <v>18483178</v>
          </cell>
        </row>
        <row r="244">
          <cell r="A244">
            <v>25389</v>
          </cell>
          <cell r="L244">
            <v>105244373</v>
          </cell>
          <cell r="M244">
            <v>105244373</v>
          </cell>
        </row>
        <row r="245">
          <cell r="A245">
            <v>25390</v>
          </cell>
          <cell r="L245">
            <v>2504000</v>
          </cell>
          <cell r="M245">
            <v>2504000</v>
          </cell>
        </row>
        <row r="246">
          <cell r="A246">
            <v>25391</v>
          </cell>
          <cell r="L246">
            <v>927769</v>
          </cell>
          <cell r="M246">
            <v>927769</v>
          </cell>
        </row>
        <row r="247">
          <cell r="A247">
            <v>25393</v>
          </cell>
          <cell r="L247">
            <v>90924647</v>
          </cell>
          <cell r="M247">
            <v>90924647</v>
          </cell>
        </row>
        <row r="248">
          <cell r="A248">
            <v>25394</v>
          </cell>
          <cell r="L248">
            <v>1138722</v>
          </cell>
          <cell r="M248">
            <v>1138722</v>
          </cell>
        </row>
        <row r="249">
          <cell r="A249">
            <v>25394</v>
          </cell>
          <cell r="L249">
            <v>128205861</v>
          </cell>
          <cell r="M249">
            <v>128205861</v>
          </cell>
        </row>
        <row r="250">
          <cell r="A250">
            <v>25398</v>
          </cell>
          <cell r="L250">
            <v>2933944375</v>
          </cell>
          <cell r="M250">
            <v>2933944375</v>
          </cell>
        </row>
        <row r="251">
          <cell r="A251">
            <v>26101</v>
          </cell>
          <cell r="L251">
            <v>12000000000</v>
          </cell>
          <cell r="M251">
            <v>0</v>
          </cell>
        </row>
        <row r="252">
          <cell r="A252">
            <v>26102</v>
          </cell>
          <cell r="L252">
            <v>11200000000</v>
          </cell>
          <cell r="M252">
            <v>0</v>
          </cell>
        </row>
        <row r="253">
          <cell r="A253">
            <v>26103</v>
          </cell>
          <cell r="L253">
            <v>2100000000</v>
          </cell>
          <cell r="M253">
            <v>0</v>
          </cell>
        </row>
        <row r="254">
          <cell r="A254">
            <v>26104</v>
          </cell>
          <cell r="L254">
            <v>5300000000</v>
          </cell>
          <cell r="M254">
            <v>0</v>
          </cell>
        </row>
        <row r="255">
          <cell r="A255">
            <v>26105</v>
          </cell>
          <cell r="L255">
            <v>2200000000</v>
          </cell>
          <cell r="M255">
            <v>0</v>
          </cell>
        </row>
        <row r="256">
          <cell r="A256">
            <v>26106</v>
          </cell>
          <cell r="L256">
            <v>4000000000</v>
          </cell>
          <cell r="M256">
            <v>0</v>
          </cell>
        </row>
        <row r="257">
          <cell r="A257">
            <v>41131</v>
          </cell>
          <cell r="L257">
            <v>32024259136</v>
          </cell>
          <cell r="M257">
            <v>13972664795</v>
          </cell>
        </row>
        <row r="258">
          <cell r="A258">
            <v>41133</v>
          </cell>
          <cell r="L258">
            <v>1767355392</v>
          </cell>
          <cell r="M258">
            <v>2551000521</v>
          </cell>
        </row>
        <row r="259">
          <cell r="A259">
            <v>41140</v>
          </cell>
          <cell r="L259">
            <v>4203360434</v>
          </cell>
          <cell r="M259">
            <v>1142072341</v>
          </cell>
        </row>
        <row r="260">
          <cell r="A260">
            <v>41143</v>
          </cell>
          <cell r="L260">
            <v>63604772387</v>
          </cell>
          <cell r="M260">
            <v>26109674285</v>
          </cell>
        </row>
        <row r="261">
          <cell r="A261">
            <v>41144</v>
          </cell>
          <cell r="L261">
            <v>1019700000</v>
          </cell>
          <cell r="M261">
            <v>0</v>
          </cell>
        </row>
        <row r="262">
          <cell r="A262">
            <v>41145</v>
          </cell>
          <cell r="L262">
            <v>366985951</v>
          </cell>
          <cell r="M262">
            <v>445247621</v>
          </cell>
        </row>
        <row r="263">
          <cell r="A263">
            <v>41151</v>
          </cell>
          <cell r="L263">
            <v>8006638722</v>
          </cell>
          <cell r="M263">
            <v>6510596040</v>
          </cell>
        </row>
        <row r="264">
          <cell r="A264">
            <v>41162</v>
          </cell>
          <cell r="L264">
            <v>1711032127</v>
          </cell>
          <cell r="M264">
            <v>958246262</v>
          </cell>
        </row>
        <row r="265">
          <cell r="A265">
            <v>41163</v>
          </cell>
          <cell r="L265">
            <v>730673173</v>
          </cell>
          <cell r="M265">
            <v>488168306</v>
          </cell>
        </row>
        <row r="266">
          <cell r="A266">
            <v>41227</v>
          </cell>
          <cell r="L266">
            <v>15000000</v>
          </cell>
          <cell r="M266">
            <v>4499800.07</v>
          </cell>
        </row>
        <row r="267">
          <cell r="A267">
            <v>41265</v>
          </cell>
          <cell r="L267">
            <v>460531786</v>
          </cell>
          <cell r="M267">
            <v>460531786</v>
          </cell>
        </row>
        <row r="268">
          <cell r="A268">
            <v>41266</v>
          </cell>
          <cell r="L268">
            <v>247688254</v>
          </cell>
          <cell r="M268">
            <v>247688254</v>
          </cell>
        </row>
        <row r="269">
          <cell r="A269">
            <v>41267</v>
          </cell>
          <cell r="L269">
            <v>24939826</v>
          </cell>
          <cell r="M269">
            <v>24939826</v>
          </cell>
        </row>
        <row r="270">
          <cell r="A270">
            <v>41268</v>
          </cell>
          <cell r="L270">
            <v>0</v>
          </cell>
          <cell r="M270">
            <v>0</v>
          </cell>
        </row>
        <row r="271">
          <cell r="A271">
            <v>41269</v>
          </cell>
          <cell r="L271">
            <v>0</v>
          </cell>
          <cell r="M271">
            <v>0</v>
          </cell>
        </row>
        <row r="272">
          <cell r="A272">
            <v>41270</v>
          </cell>
          <cell r="L272">
            <v>0</v>
          </cell>
          <cell r="M272">
            <v>0</v>
          </cell>
        </row>
        <row r="273">
          <cell r="A273">
            <v>42130</v>
          </cell>
          <cell r="L273">
            <v>3191750502</v>
          </cell>
          <cell r="M273">
            <v>1387159990</v>
          </cell>
        </row>
        <row r="274">
          <cell r="A274">
            <v>42130</v>
          </cell>
          <cell r="L274">
            <v>156868552</v>
          </cell>
          <cell r="M274">
            <v>296867078</v>
          </cell>
        </row>
        <row r="275">
          <cell r="A275">
            <v>42220</v>
          </cell>
          <cell r="L275">
            <v>6049575</v>
          </cell>
          <cell r="M275">
            <v>11598575.640000001</v>
          </cell>
        </row>
        <row r="276">
          <cell r="A276">
            <v>42251</v>
          </cell>
          <cell r="L276">
            <v>15317567</v>
          </cell>
          <cell r="M276">
            <v>15317567</v>
          </cell>
        </row>
        <row r="277">
          <cell r="A277">
            <v>42253</v>
          </cell>
          <cell r="L277">
            <v>1475231668</v>
          </cell>
          <cell r="M277">
            <v>1475231668</v>
          </cell>
        </row>
        <row r="278">
          <cell r="A278">
            <v>43219</v>
          </cell>
          <cell r="L278">
            <v>100000</v>
          </cell>
          <cell r="M278">
            <v>39232.22</v>
          </cell>
        </row>
        <row r="279">
          <cell r="A279">
            <v>43227</v>
          </cell>
          <cell r="L279">
            <v>10347689</v>
          </cell>
          <cell r="M279">
            <v>10347689</v>
          </cell>
        </row>
        <row r="280">
          <cell r="A280">
            <v>44120</v>
          </cell>
          <cell r="L280">
            <v>874205800</v>
          </cell>
          <cell r="M280">
            <v>335990400</v>
          </cell>
        </row>
        <row r="281">
          <cell r="A281">
            <v>44140</v>
          </cell>
          <cell r="L281">
            <v>1401119805</v>
          </cell>
          <cell r="M281">
            <v>398274724</v>
          </cell>
        </row>
        <row r="282">
          <cell r="A282">
            <v>44160</v>
          </cell>
          <cell r="L282">
            <v>629055989</v>
          </cell>
          <cell r="M282">
            <v>334683540</v>
          </cell>
        </row>
        <row r="283">
          <cell r="A283">
            <v>44218</v>
          </cell>
          <cell r="L283">
            <v>0</v>
          </cell>
          <cell r="M283">
            <v>0</v>
          </cell>
        </row>
        <row r="284">
          <cell r="A284">
            <v>44218</v>
          </cell>
          <cell r="L284">
            <v>84447821628</v>
          </cell>
          <cell r="M284">
            <v>80447821628</v>
          </cell>
        </row>
        <row r="285">
          <cell r="A285">
            <v>44219</v>
          </cell>
          <cell r="L285">
            <v>10579100</v>
          </cell>
          <cell r="M285">
            <v>6437583.04</v>
          </cell>
        </row>
        <row r="286">
          <cell r="A286">
            <v>44226</v>
          </cell>
          <cell r="L286">
            <v>6500000</v>
          </cell>
          <cell r="M286">
            <v>3115909.18</v>
          </cell>
        </row>
        <row r="287">
          <cell r="A287">
            <v>44265</v>
          </cell>
          <cell r="L287">
            <v>238802696</v>
          </cell>
          <cell r="M287">
            <v>238802696</v>
          </cell>
        </row>
        <row r="288">
          <cell r="A288">
            <v>44266</v>
          </cell>
          <cell r="L288">
            <v>50646489</v>
          </cell>
          <cell r="M288">
            <v>50646489</v>
          </cell>
        </row>
        <row r="289">
          <cell r="A289">
            <v>44267</v>
          </cell>
          <cell r="L289">
            <v>523905258</v>
          </cell>
          <cell r="M289">
            <v>523905258</v>
          </cell>
        </row>
        <row r="290">
          <cell r="A290">
            <v>44268</v>
          </cell>
          <cell r="L290">
            <v>26170546</v>
          </cell>
          <cell r="M290">
            <v>26170546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to de Acuerdo"/>
      <sheetName val="Proyecto de Acuerdo con INFI"/>
      <sheetName val="MANIZALES + GRANDE"/>
      <sheetName val="TECHOS PLANEACION DEPURADOS"/>
      <sheetName val="CIERRE PRESUPUESTAL-FINANCIERO"/>
      <sheetName val="GASTOS 2020"/>
      <sheetName val="RENTAS 2020"/>
      <sheetName val="RB PROYECTADOS"/>
      <sheetName val="Cancelaciones RESERVAS"/>
      <sheetName val="FenecimientoCXP"/>
      <sheetName val="CIERRE DE CAJA"/>
      <sheetName val="BANCOS2020"/>
      <sheetName val="BANCOS2019"/>
      <sheetName val="ConcSaldoInicial"/>
      <sheetName val="DetallePartidasConc"/>
      <sheetName val="PAE"/>
      <sheetName val="Partidas2019"/>
      <sheetName val="CompenSalud"/>
      <sheetName val="RecursosCred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11101</v>
          </cell>
          <cell r="L5">
            <v>114</v>
          </cell>
        </row>
        <row r="6">
          <cell r="L6">
            <v>114</v>
          </cell>
        </row>
        <row r="7">
          <cell r="L7">
            <v>109</v>
          </cell>
        </row>
        <row r="8">
          <cell r="L8">
            <v>109</v>
          </cell>
        </row>
        <row r="9">
          <cell r="L9">
            <v>109</v>
          </cell>
        </row>
        <row r="10">
          <cell r="L10">
            <v>109</v>
          </cell>
        </row>
        <row r="11">
          <cell r="L11">
            <v>109</v>
          </cell>
        </row>
        <row r="12">
          <cell r="L12">
            <v>109</v>
          </cell>
        </row>
        <row r="13">
          <cell r="L13">
            <v>112</v>
          </cell>
        </row>
        <row r="14">
          <cell r="L14">
            <v>112</v>
          </cell>
        </row>
        <row r="15">
          <cell r="L15">
            <v>112</v>
          </cell>
        </row>
        <row r="16">
          <cell r="L16">
            <v>112</v>
          </cell>
        </row>
        <row r="17">
          <cell r="L17">
            <v>112</v>
          </cell>
        </row>
        <row r="18">
          <cell r="L18">
            <v>112</v>
          </cell>
        </row>
        <row r="19">
          <cell r="L19">
            <v>108</v>
          </cell>
        </row>
        <row r="20">
          <cell r="L20">
            <v>108</v>
          </cell>
        </row>
        <row r="21">
          <cell r="L21">
            <v>108</v>
          </cell>
        </row>
        <row r="22">
          <cell r="L22">
            <v>108</v>
          </cell>
        </row>
        <row r="23">
          <cell r="L23">
            <v>108</v>
          </cell>
        </row>
        <row r="24">
          <cell r="L24">
            <v>108</v>
          </cell>
        </row>
        <row r="25">
          <cell r="L25">
            <v>113</v>
          </cell>
        </row>
        <row r="26">
          <cell r="L26">
            <v>113</v>
          </cell>
        </row>
        <row r="27">
          <cell r="L27">
            <v>113</v>
          </cell>
        </row>
        <row r="28">
          <cell r="L28">
            <v>113</v>
          </cell>
        </row>
        <row r="29">
          <cell r="L29">
            <v>110</v>
          </cell>
        </row>
        <row r="30">
          <cell r="L30">
            <v>110</v>
          </cell>
        </row>
        <row r="31">
          <cell r="L31">
            <v>110</v>
          </cell>
        </row>
        <row r="32">
          <cell r="L32">
            <v>110</v>
          </cell>
        </row>
        <row r="33">
          <cell r="L33">
            <v>110</v>
          </cell>
        </row>
        <row r="34">
          <cell r="L34">
            <v>3</v>
          </cell>
        </row>
        <row r="35">
          <cell r="L35">
            <v>66</v>
          </cell>
        </row>
        <row r="36">
          <cell r="L36">
            <v>66</v>
          </cell>
        </row>
        <row r="37">
          <cell r="L37">
            <v>66</v>
          </cell>
        </row>
        <row r="38">
          <cell r="L38">
            <v>66</v>
          </cell>
        </row>
        <row r="39">
          <cell r="L39">
            <v>132</v>
          </cell>
        </row>
        <row r="40">
          <cell r="L40">
            <v>66</v>
          </cell>
        </row>
        <row r="41">
          <cell r="L41">
            <v>66</v>
          </cell>
        </row>
        <row r="42">
          <cell r="L42">
            <v>66</v>
          </cell>
        </row>
        <row r="43">
          <cell r="L43">
            <v>66</v>
          </cell>
        </row>
        <row r="44">
          <cell r="L44">
            <v>67</v>
          </cell>
        </row>
        <row r="45">
          <cell r="L45">
            <v>67</v>
          </cell>
        </row>
        <row r="46">
          <cell r="L46">
            <v>67</v>
          </cell>
        </row>
        <row r="47">
          <cell r="L47">
            <v>66</v>
          </cell>
        </row>
        <row r="48">
          <cell r="L48">
            <v>66</v>
          </cell>
        </row>
        <row r="49">
          <cell r="L49">
            <v>66</v>
          </cell>
        </row>
        <row r="50">
          <cell r="L50">
            <v>66</v>
          </cell>
        </row>
        <row r="51">
          <cell r="L51">
            <v>68</v>
          </cell>
        </row>
        <row r="52">
          <cell r="L52">
            <v>68</v>
          </cell>
        </row>
        <row r="53">
          <cell r="L53">
            <v>68</v>
          </cell>
        </row>
        <row r="54">
          <cell r="L54">
            <v>2</v>
          </cell>
        </row>
        <row r="55">
          <cell r="L55">
            <v>23</v>
          </cell>
        </row>
        <row r="56">
          <cell r="L56">
            <v>29</v>
          </cell>
        </row>
        <row r="57">
          <cell r="L57">
            <v>3</v>
          </cell>
        </row>
        <row r="58">
          <cell r="L58">
            <v>45</v>
          </cell>
        </row>
        <row r="59">
          <cell r="L59">
            <v>45</v>
          </cell>
        </row>
        <row r="60">
          <cell r="L60">
            <v>45</v>
          </cell>
        </row>
        <row r="61">
          <cell r="L61">
            <v>46</v>
          </cell>
        </row>
        <row r="62">
          <cell r="L62">
            <v>46</v>
          </cell>
        </row>
        <row r="63">
          <cell r="L63">
            <v>46</v>
          </cell>
        </row>
        <row r="64">
          <cell r="L64">
            <v>46</v>
          </cell>
        </row>
        <row r="65">
          <cell r="L65">
            <v>46</v>
          </cell>
        </row>
        <row r="66">
          <cell r="L66">
            <v>46</v>
          </cell>
        </row>
        <row r="67">
          <cell r="L67">
            <v>46</v>
          </cell>
        </row>
        <row r="68">
          <cell r="L68">
            <v>46</v>
          </cell>
        </row>
        <row r="69">
          <cell r="L69">
            <v>44</v>
          </cell>
        </row>
        <row r="70">
          <cell r="L70">
            <v>44</v>
          </cell>
        </row>
        <row r="71">
          <cell r="L71">
            <v>44</v>
          </cell>
        </row>
        <row r="72">
          <cell r="L72">
            <v>44</v>
          </cell>
        </row>
        <row r="73">
          <cell r="L73">
            <v>44</v>
          </cell>
        </row>
        <row r="74">
          <cell r="L74">
            <v>44</v>
          </cell>
        </row>
        <row r="75">
          <cell r="L75">
            <v>47</v>
          </cell>
        </row>
        <row r="76">
          <cell r="L76">
            <v>47</v>
          </cell>
        </row>
        <row r="77">
          <cell r="L77">
            <v>47</v>
          </cell>
        </row>
        <row r="78">
          <cell r="L78">
            <v>47</v>
          </cell>
        </row>
        <row r="79">
          <cell r="L79">
            <v>47</v>
          </cell>
        </row>
        <row r="80">
          <cell r="L80">
            <v>47</v>
          </cell>
        </row>
        <row r="81">
          <cell r="L81">
            <v>47</v>
          </cell>
        </row>
        <row r="82">
          <cell r="L82">
            <v>1</v>
          </cell>
        </row>
        <row r="83">
          <cell r="L83">
            <v>2</v>
          </cell>
        </row>
        <row r="84">
          <cell r="L84">
            <v>3</v>
          </cell>
        </row>
        <row r="85">
          <cell r="L85">
            <v>4</v>
          </cell>
        </row>
        <row r="86">
          <cell r="L86">
            <v>5</v>
          </cell>
        </row>
        <row r="87">
          <cell r="L87">
            <v>6</v>
          </cell>
        </row>
        <row r="88">
          <cell r="L88">
            <v>7</v>
          </cell>
        </row>
        <row r="89">
          <cell r="L89">
            <v>8</v>
          </cell>
        </row>
        <row r="90">
          <cell r="L90">
            <v>9</v>
          </cell>
        </row>
        <row r="91">
          <cell r="L91">
            <v>10</v>
          </cell>
        </row>
        <row r="92">
          <cell r="L92">
            <v>11</v>
          </cell>
        </row>
        <row r="93">
          <cell r="L93">
            <v>12</v>
          </cell>
        </row>
        <row r="94">
          <cell r="L94">
            <v>13</v>
          </cell>
        </row>
        <row r="95">
          <cell r="L95">
            <v>14</v>
          </cell>
        </row>
        <row r="96">
          <cell r="L96">
            <v>15</v>
          </cell>
        </row>
        <row r="97">
          <cell r="L97">
            <v>17</v>
          </cell>
        </row>
        <row r="98">
          <cell r="L98">
            <v>18</v>
          </cell>
        </row>
        <row r="99">
          <cell r="L99">
            <v>1</v>
          </cell>
        </row>
        <row r="100">
          <cell r="L100">
            <v>2</v>
          </cell>
        </row>
        <row r="101">
          <cell r="L101">
            <v>3</v>
          </cell>
        </row>
        <row r="102">
          <cell r="L102">
            <v>4</v>
          </cell>
        </row>
        <row r="103">
          <cell r="L103">
            <v>5</v>
          </cell>
        </row>
        <row r="104">
          <cell r="L104">
            <v>6</v>
          </cell>
        </row>
        <row r="105">
          <cell r="L105">
            <v>7</v>
          </cell>
        </row>
        <row r="106">
          <cell r="L106">
            <v>8</v>
          </cell>
        </row>
        <row r="107">
          <cell r="L107">
            <v>9</v>
          </cell>
        </row>
        <row r="108">
          <cell r="L108">
            <v>10</v>
          </cell>
        </row>
        <row r="109">
          <cell r="L109">
            <v>11</v>
          </cell>
        </row>
        <row r="110">
          <cell r="L110">
            <v>12</v>
          </cell>
        </row>
        <row r="111">
          <cell r="L111">
            <v>13</v>
          </cell>
        </row>
        <row r="112">
          <cell r="L112">
            <v>1</v>
          </cell>
        </row>
        <row r="113">
          <cell r="L113">
            <v>3</v>
          </cell>
        </row>
        <row r="114">
          <cell r="L114">
            <v>5</v>
          </cell>
        </row>
        <row r="115">
          <cell r="L115">
            <v>7</v>
          </cell>
        </row>
        <row r="116">
          <cell r="L116">
            <v>8</v>
          </cell>
        </row>
        <row r="117">
          <cell r="L117">
            <v>11</v>
          </cell>
        </row>
        <row r="118">
          <cell r="L118">
            <v>12</v>
          </cell>
        </row>
        <row r="119">
          <cell r="L119">
            <v>13</v>
          </cell>
        </row>
        <row r="120">
          <cell r="L120">
            <v>17</v>
          </cell>
        </row>
        <row r="121">
          <cell r="L121">
            <v>18</v>
          </cell>
        </row>
        <row r="122">
          <cell r="L122">
            <v>19</v>
          </cell>
        </row>
        <row r="123">
          <cell r="L123">
            <v>20</v>
          </cell>
        </row>
        <row r="124">
          <cell r="L124">
            <v>21</v>
          </cell>
        </row>
        <row r="125">
          <cell r="L125">
            <v>22</v>
          </cell>
        </row>
        <row r="126">
          <cell r="L126">
            <v>23</v>
          </cell>
        </row>
        <row r="127">
          <cell r="L127">
            <v>24</v>
          </cell>
        </row>
        <row r="128">
          <cell r="L128">
            <v>25</v>
          </cell>
        </row>
        <row r="129">
          <cell r="L129">
            <v>26</v>
          </cell>
        </row>
        <row r="130">
          <cell r="L130">
            <v>27</v>
          </cell>
        </row>
        <row r="131">
          <cell r="L131">
            <v>28</v>
          </cell>
        </row>
        <row r="132">
          <cell r="L132">
            <v>34</v>
          </cell>
        </row>
        <row r="133">
          <cell r="L133">
            <v>35</v>
          </cell>
        </row>
        <row r="134">
          <cell r="L134">
            <v>38</v>
          </cell>
        </row>
        <row r="135">
          <cell r="L135">
            <v>2</v>
          </cell>
        </row>
        <row r="136">
          <cell r="L136">
            <v>3</v>
          </cell>
        </row>
        <row r="137">
          <cell r="L137">
            <v>4</v>
          </cell>
        </row>
        <row r="138">
          <cell r="L138">
            <v>5</v>
          </cell>
        </row>
        <row r="139">
          <cell r="L139">
            <v>7</v>
          </cell>
        </row>
        <row r="140">
          <cell r="L140">
            <v>6</v>
          </cell>
        </row>
        <row r="141">
          <cell r="L141">
            <v>7</v>
          </cell>
        </row>
        <row r="142">
          <cell r="L142">
            <v>8</v>
          </cell>
        </row>
        <row r="143">
          <cell r="L143">
            <v>9</v>
          </cell>
        </row>
        <row r="144">
          <cell r="L144">
            <v>10</v>
          </cell>
        </row>
        <row r="145">
          <cell r="L145">
            <v>92</v>
          </cell>
        </row>
        <row r="146">
          <cell r="L146">
            <v>92</v>
          </cell>
        </row>
        <row r="147">
          <cell r="L147">
            <v>98</v>
          </cell>
        </row>
        <row r="148">
          <cell r="L148">
            <v>93</v>
          </cell>
        </row>
        <row r="149">
          <cell r="L149">
            <v>93</v>
          </cell>
        </row>
        <row r="150">
          <cell r="L150">
            <v>94</v>
          </cell>
        </row>
        <row r="151">
          <cell r="L151">
            <v>94</v>
          </cell>
        </row>
        <row r="152">
          <cell r="L152">
            <v>94</v>
          </cell>
        </row>
        <row r="153">
          <cell r="L153">
            <v>94</v>
          </cell>
        </row>
        <row r="154">
          <cell r="L154">
            <v>95</v>
          </cell>
        </row>
        <row r="155">
          <cell r="L155">
            <v>95</v>
          </cell>
        </row>
        <row r="156">
          <cell r="L156">
            <v>96</v>
          </cell>
        </row>
        <row r="157">
          <cell r="L157">
            <v>96</v>
          </cell>
        </row>
        <row r="158">
          <cell r="L158">
            <v>96</v>
          </cell>
        </row>
        <row r="159">
          <cell r="L159">
            <v>96</v>
          </cell>
        </row>
        <row r="160">
          <cell r="L160">
            <v>92</v>
          </cell>
        </row>
        <row r="161">
          <cell r="L161">
            <v>98</v>
          </cell>
        </row>
        <row r="162">
          <cell r="L162">
            <v>99</v>
          </cell>
        </row>
        <row r="163">
          <cell r="L163">
            <v>99</v>
          </cell>
        </row>
        <row r="164">
          <cell r="L164">
            <v>99</v>
          </cell>
        </row>
        <row r="165">
          <cell r="L165">
            <v>91</v>
          </cell>
        </row>
        <row r="166">
          <cell r="L166">
            <v>3</v>
          </cell>
        </row>
        <row r="167">
          <cell r="L167">
            <v>38</v>
          </cell>
        </row>
        <row r="168">
          <cell r="L168">
            <v>38</v>
          </cell>
        </row>
        <row r="169">
          <cell r="L169">
            <v>38</v>
          </cell>
        </row>
        <row r="170">
          <cell r="L170">
            <v>38</v>
          </cell>
        </row>
        <row r="171">
          <cell r="L171">
            <v>38</v>
          </cell>
        </row>
        <row r="172">
          <cell r="L172">
            <v>38</v>
          </cell>
        </row>
        <row r="173">
          <cell r="L173">
            <v>2</v>
          </cell>
        </row>
        <row r="174">
          <cell r="L174">
            <v>3</v>
          </cell>
        </row>
        <row r="175">
          <cell r="L175">
            <v>29</v>
          </cell>
        </row>
        <row r="176">
          <cell r="L176">
            <v>29</v>
          </cell>
        </row>
        <row r="177">
          <cell r="L177">
            <v>71</v>
          </cell>
        </row>
        <row r="178">
          <cell r="L178">
            <v>71</v>
          </cell>
        </row>
        <row r="179">
          <cell r="L179">
            <v>71</v>
          </cell>
        </row>
        <row r="180">
          <cell r="L180">
            <v>71</v>
          </cell>
        </row>
        <row r="181">
          <cell r="L181">
            <v>71</v>
          </cell>
        </row>
        <row r="182">
          <cell r="L182">
            <v>73</v>
          </cell>
        </row>
        <row r="183">
          <cell r="L183">
            <v>73</v>
          </cell>
        </row>
        <row r="184">
          <cell r="L184">
            <v>73</v>
          </cell>
        </row>
        <row r="185">
          <cell r="L185">
            <v>73</v>
          </cell>
        </row>
        <row r="186">
          <cell r="L186">
            <v>146</v>
          </cell>
        </row>
        <row r="187">
          <cell r="L187">
            <v>146</v>
          </cell>
        </row>
        <row r="188">
          <cell r="L188">
            <v>74</v>
          </cell>
        </row>
        <row r="189">
          <cell r="L189">
            <v>74</v>
          </cell>
        </row>
        <row r="190">
          <cell r="L190">
            <v>74</v>
          </cell>
        </row>
        <row r="191">
          <cell r="L191">
            <v>74</v>
          </cell>
        </row>
        <row r="192">
          <cell r="L192">
            <v>69</v>
          </cell>
        </row>
        <row r="193">
          <cell r="L193">
            <v>69</v>
          </cell>
        </row>
        <row r="194">
          <cell r="L194">
            <v>153</v>
          </cell>
        </row>
        <row r="195">
          <cell r="L195">
            <v>153</v>
          </cell>
        </row>
        <row r="196">
          <cell r="L196">
            <v>70</v>
          </cell>
        </row>
        <row r="197">
          <cell r="L197">
            <v>146</v>
          </cell>
        </row>
        <row r="198">
          <cell r="L198">
            <v>146</v>
          </cell>
        </row>
        <row r="199">
          <cell r="L199">
            <v>146</v>
          </cell>
        </row>
        <row r="200">
          <cell r="L200">
            <v>3</v>
          </cell>
        </row>
        <row r="201">
          <cell r="L201">
            <v>1</v>
          </cell>
        </row>
        <row r="202">
          <cell r="L202">
            <v>2</v>
          </cell>
        </row>
        <row r="203">
          <cell r="L203">
            <v>13</v>
          </cell>
        </row>
        <row r="204">
          <cell r="L204">
            <v>133</v>
          </cell>
        </row>
        <row r="205">
          <cell r="L205">
            <v>133</v>
          </cell>
        </row>
        <row r="206">
          <cell r="L206">
            <v>133</v>
          </cell>
        </row>
        <row r="207">
          <cell r="L207">
            <v>133</v>
          </cell>
        </row>
        <row r="208">
          <cell r="L208">
            <v>133</v>
          </cell>
        </row>
        <row r="209">
          <cell r="L209">
            <v>134</v>
          </cell>
        </row>
        <row r="210">
          <cell r="L210">
            <v>133</v>
          </cell>
        </row>
        <row r="211">
          <cell r="L211">
            <v>133</v>
          </cell>
        </row>
        <row r="212">
          <cell r="L212">
            <v>133</v>
          </cell>
        </row>
        <row r="213">
          <cell r="L213">
            <v>133</v>
          </cell>
        </row>
        <row r="214">
          <cell r="L214">
            <v>133</v>
          </cell>
        </row>
        <row r="215">
          <cell r="L215">
            <v>134</v>
          </cell>
        </row>
        <row r="216">
          <cell r="L216">
            <v>134</v>
          </cell>
        </row>
        <row r="217">
          <cell r="L217">
            <v>134</v>
          </cell>
        </row>
        <row r="218">
          <cell r="L218">
            <v>134</v>
          </cell>
        </row>
        <row r="219">
          <cell r="L219">
            <v>136</v>
          </cell>
        </row>
        <row r="220">
          <cell r="L220">
            <v>136</v>
          </cell>
        </row>
        <row r="221">
          <cell r="L221">
            <v>136</v>
          </cell>
        </row>
        <row r="222">
          <cell r="L222">
            <v>135</v>
          </cell>
        </row>
        <row r="223">
          <cell r="L223">
            <v>135</v>
          </cell>
        </row>
        <row r="224">
          <cell r="L224">
            <v>137</v>
          </cell>
        </row>
        <row r="225">
          <cell r="L225">
            <v>2</v>
          </cell>
        </row>
        <row r="226">
          <cell r="L226">
            <v>1</v>
          </cell>
        </row>
        <row r="227">
          <cell r="L227">
            <v>13</v>
          </cell>
        </row>
        <row r="228">
          <cell r="L228">
            <v>14</v>
          </cell>
        </row>
        <row r="229">
          <cell r="L229">
            <v>15</v>
          </cell>
        </row>
        <row r="230">
          <cell r="L230">
            <v>18</v>
          </cell>
        </row>
        <row r="231">
          <cell r="L231">
            <v>22</v>
          </cell>
        </row>
        <row r="232">
          <cell r="L232">
            <v>24</v>
          </cell>
        </row>
        <row r="233">
          <cell r="L233">
            <v>25</v>
          </cell>
        </row>
        <row r="234">
          <cell r="L234">
            <v>26</v>
          </cell>
        </row>
        <row r="235">
          <cell r="L235">
            <v>29</v>
          </cell>
        </row>
        <row r="236">
          <cell r="L236">
            <v>39</v>
          </cell>
        </row>
        <row r="237">
          <cell r="L237">
            <v>40</v>
          </cell>
        </row>
        <row r="238">
          <cell r="L238">
            <v>41</v>
          </cell>
        </row>
        <row r="239">
          <cell r="L239">
            <v>3</v>
          </cell>
        </row>
        <row r="240">
          <cell r="L240">
            <v>1</v>
          </cell>
        </row>
        <row r="241">
          <cell r="L241">
            <v>2</v>
          </cell>
        </row>
        <row r="242">
          <cell r="L242">
            <v>3</v>
          </cell>
        </row>
        <row r="243">
          <cell r="L243">
            <v>4</v>
          </cell>
        </row>
        <row r="244">
          <cell r="L244">
            <v>5</v>
          </cell>
        </row>
        <row r="245">
          <cell r="L245">
            <v>10</v>
          </cell>
        </row>
        <row r="246">
          <cell r="L246">
            <v>1</v>
          </cell>
        </row>
        <row r="247">
          <cell r="L247">
            <v>4</v>
          </cell>
        </row>
        <row r="248">
          <cell r="L248">
            <v>30</v>
          </cell>
        </row>
        <row r="249">
          <cell r="L249">
            <v>85</v>
          </cell>
        </row>
        <row r="250">
          <cell r="L250">
            <v>85</v>
          </cell>
        </row>
        <row r="251">
          <cell r="L251">
            <v>112</v>
          </cell>
        </row>
        <row r="252">
          <cell r="L252">
            <v>112</v>
          </cell>
        </row>
        <row r="253">
          <cell r="L253">
            <v>112</v>
          </cell>
        </row>
        <row r="254">
          <cell r="L254">
            <v>112</v>
          </cell>
        </row>
        <row r="255">
          <cell r="L255">
            <v>112</v>
          </cell>
        </row>
        <row r="256">
          <cell r="L256">
            <v>101</v>
          </cell>
        </row>
        <row r="257">
          <cell r="L257">
            <v>101</v>
          </cell>
        </row>
        <row r="258">
          <cell r="L258">
            <v>101</v>
          </cell>
        </row>
        <row r="259">
          <cell r="L259">
            <v>101</v>
          </cell>
        </row>
        <row r="260">
          <cell r="L260">
            <v>101</v>
          </cell>
        </row>
        <row r="261">
          <cell r="L261">
            <v>101</v>
          </cell>
        </row>
        <row r="262">
          <cell r="L262">
            <v>101</v>
          </cell>
        </row>
        <row r="263">
          <cell r="L263">
            <v>102</v>
          </cell>
        </row>
        <row r="264">
          <cell r="L264">
            <v>102</v>
          </cell>
        </row>
        <row r="265">
          <cell r="L265">
            <v>102</v>
          </cell>
        </row>
        <row r="266">
          <cell r="L266">
            <v>102</v>
          </cell>
        </row>
        <row r="267">
          <cell r="L267">
            <v>104</v>
          </cell>
        </row>
        <row r="268">
          <cell r="L268">
            <v>104</v>
          </cell>
        </row>
        <row r="269">
          <cell r="L269">
            <v>104</v>
          </cell>
        </row>
        <row r="270">
          <cell r="L270">
            <v>104</v>
          </cell>
        </row>
        <row r="271">
          <cell r="L271">
            <v>106</v>
          </cell>
        </row>
        <row r="272">
          <cell r="L272">
            <v>106</v>
          </cell>
        </row>
        <row r="273">
          <cell r="L273">
            <v>106</v>
          </cell>
        </row>
        <row r="274">
          <cell r="L274">
            <v>106</v>
          </cell>
        </row>
        <row r="275">
          <cell r="L275">
            <v>119</v>
          </cell>
        </row>
        <row r="276">
          <cell r="L276">
            <v>119</v>
          </cell>
        </row>
        <row r="277">
          <cell r="L277">
            <v>111</v>
          </cell>
        </row>
        <row r="278">
          <cell r="L278">
            <v>120</v>
          </cell>
        </row>
        <row r="279">
          <cell r="L279">
            <v>125</v>
          </cell>
        </row>
        <row r="280">
          <cell r="L280">
            <v>125</v>
          </cell>
        </row>
        <row r="281">
          <cell r="L281">
            <v>125</v>
          </cell>
        </row>
        <row r="282">
          <cell r="L282">
            <v>125</v>
          </cell>
        </row>
        <row r="283">
          <cell r="L283">
            <v>125</v>
          </cell>
        </row>
        <row r="284">
          <cell r="L284">
            <v>125</v>
          </cell>
        </row>
        <row r="285">
          <cell r="L285">
            <v>125</v>
          </cell>
        </row>
        <row r="286">
          <cell r="L286">
            <v>29</v>
          </cell>
        </row>
        <row r="287">
          <cell r="L287">
            <v>29</v>
          </cell>
        </row>
        <row r="288">
          <cell r="L288">
            <v>32</v>
          </cell>
        </row>
        <row r="289">
          <cell r="L289">
            <v>32</v>
          </cell>
        </row>
        <row r="290">
          <cell r="L290">
            <v>32</v>
          </cell>
        </row>
        <row r="291">
          <cell r="L291">
            <v>31</v>
          </cell>
        </row>
        <row r="292">
          <cell r="L292">
            <v>31</v>
          </cell>
        </row>
        <row r="293">
          <cell r="L293">
            <v>31</v>
          </cell>
        </row>
        <row r="294">
          <cell r="L294">
            <v>19</v>
          </cell>
        </row>
        <row r="295">
          <cell r="L295">
            <v>19</v>
          </cell>
        </row>
        <row r="296">
          <cell r="L296">
            <v>42</v>
          </cell>
        </row>
        <row r="297">
          <cell r="L297">
            <v>42</v>
          </cell>
        </row>
        <row r="298">
          <cell r="L298">
            <v>42</v>
          </cell>
        </row>
        <row r="299">
          <cell r="L299">
            <v>42</v>
          </cell>
        </row>
        <row r="300">
          <cell r="L300">
            <v>42</v>
          </cell>
        </row>
        <row r="301">
          <cell r="L301">
            <v>42</v>
          </cell>
        </row>
        <row r="302">
          <cell r="L302">
            <v>72</v>
          </cell>
        </row>
        <row r="303">
          <cell r="L303">
            <v>72</v>
          </cell>
        </row>
        <row r="304">
          <cell r="L304">
            <v>9</v>
          </cell>
        </row>
        <row r="305">
          <cell r="L305">
            <v>9</v>
          </cell>
        </row>
        <row r="306">
          <cell r="L306">
            <v>9</v>
          </cell>
        </row>
        <row r="307">
          <cell r="L307">
            <v>9</v>
          </cell>
        </row>
        <row r="308">
          <cell r="L308">
            <v>9</v>
          </cell>
        </row>
        <row r="309">
          <cell r="L309">
            <v>9</v>
          </cell>
        </row>
        <row r="310">
          <cell r="L310">
            <v>5</v>
          </cell>
        </row>
        <row r="311">
          <cell r="L311">
            <v>5</v>
          </cell>
        </row>
        <row r="312">
          <cell r="L312">
            <v>8</v>
          </cell>
        </row>
        <row r="313">
          <cell r="L313">
            <v>8</v>
          </cell>
        </row>
        <row r="314">
          <cell r="L314">
            <v>8</v>
          </cell>
        </row>
        <row r="315">
          <cell r="L315">
            <v>8</v>
          </cell>
        </row>
        <row r="316">
          <cell r="L316">
            <v>2</v>
          </cell>
        </row>
        <row r="317">
          <cell r="L317">
            <v>2</v>
          </cell>
        </row>
        <row r="318">
          <cell r="L318">
            <v>2</v>
          </cell>
        </row>
        <row r="319">
          <cell r="L319">
            <v>3</v>
          </cell>
        </row>
        <row r="320">
          <cell r="L320">
            <v>3</v>
          </cell>
        </row>
        <row r="321">
          <cell r="L321">
            <v>3</v>
          </cell>
        </row>
        <row r="322">
          <cell r="L322">
            <v>4</v>
          </cell>
        </row>
        <row r="323">
          <cell r="L323">
            <v>4</v>
          </cell>
        </row>
        <row r="324">
          <cell r="L324">
            <v>10</v>
          </cell>
        </row>
        <row r="325">
          <cell r="L325">
            <v>10</v>
          </cell>
        </row>
        <row r="326">
          <cell r="L326">
            <v>7</v>
          </cell>
        </row>
        <row r="327">
          <cell r="L327">
            <v>13</v>
          </cell>
        </row>
        <row r="328">
          <cell r="L328">
            <v>13</v>
          </cell>
        </row>
        <row r="329">
          <cell r="L329">
            <v>13</v>
          </cell>
        </row>
        <row r="330">
          <cell r="L330">
            <v>13</v>
          </cell>
        </row>
        <row r="331">
          <cell r="L331">
            <v>13</v>
          </cell>
        </row>
        <row r="332">
          <cell r="L332">
            <v>14</v>
          </cell>
        </row>
        <row r="333">
          <cell r="L333">
            <v>14</v>
          </cell>
        </row>
        <row r="334">
          <cell r="L334">
            <v>114</v>
          </cell>
        </row>
        <row r="335">
          <cell r="L335">
            <v>114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6</v>
          </cell>
        </row>
        <row r="339">
          <cell r="L339">
            <v>6</v>
          </cell>
        </row>
        <row r="340">
          <cell r="L340">
            <v>6</v>
          </cell>
        </row>
        <row r="341">
          <cell r="L341">
            <v>11</v>
          </cell>
        </row>
        <row r="342">
          <cell r="L342">
            <v>11</v>
          </cell>
        </row>
        <row r="343">
          <cell r="L343">
            <v>22</v>
          </cell>
        </row>
        <row r="344">
          <cell r="L344">
            <v>29</v>
          </cell>
        </row>
        <row r="345">
          <cell r="L345">
            <v>29</v>
          </cell>
        </row>
        <row r="346">
          <cell r="L346">
            <v>29</v>
          </cell>
        </row>
        <row r="347">
          <cell r="L347">
            <v>30</v>
          </cell>
        </row>
        <row r="348">
          <cell r="L348">
            <v>30</v>
          </cell>
        </row>
        <row r="349">
          <cell r="L349">
            <v>30</v>
          </cell>
        </row>
        <row r="350">
          <cell r="L350">
            <v>30</v>
          </cell>
        </row>
        <row r="351">
          <cell r="L351">
            <v>30</v>
          </cell>
        </row>
        <row r="352">
          <cell r="L352">
            <v>15</v>
          </cell>
        </row>
        <row r="353">
          <cell r="L353">
            <v>15</v>
          </cell>
        </row>
        <row r="354">
          <cell r="L354">
            <v>15</v>
          </cell>
        </row>
        <row r="355">
          <cell r="L355">
            <v>16</v>
          </cell>
        </row>
        <row r="356">
          <cell r="L356">
            <v>16</v>
          </cell>
        </row>
        <row r="357">
          <cell r="L357">
            <v>17</v>
          </cell>
        </row>
        <row r="358">
          <cell r="L358">
            <v>17</v>
          </cell>
        </row>
        <row r="359">
          <cell r="L359">
            <v>17</v>
          </cell>
        </row>
        <row r="360">
          <cell r="L360">
            <v>17</v>
          </cell>
        </row>
        <row r="361">
          <cell r="L361">
            <v>27</v>
          </cell>
        </row>
        <row r="362">
          <cell r="L362">
            <v>27</v>
          </cell>
        </row>
        <row r="363">
          <cell r="L363">
            <v>27</v>
          </cell>
        </row>
        <row r="364">
          <cell r="L364">
            <v>27</v>
          </cell>
        </row>
        <row r="365">
          <cell r="L365">
            <v>18</v>
          </cell>
        </row>
        <row r="366">
          <cell r="L366">
            <v>18</v>
          </cell>
        </row>
        <row r="367">
          <cell r="L367">
            <v>20</v>
          </cell>
        </row>
        <row r="368">
          <cell r="L368">
            <v>20</v>
          </cell>
        </row>
        <row r="369">
          <cell r="L369">
            <v>20</v>
          </cell>
        </row>
        <row r="370">
          <cell r="L370">
            <v>20</v>
          </cell>
        </row>
        <row r="371">
          <cell r="L371">
            <v>20</v>
          </cell>
        </row>
        <row r="372">
          <cell r="L372">
            <v>21</v>
          </cell>
        </row>
        <row r="373">
          <cell r="L373">
            <v>21</v>
          </cell>
        </row>
        <row r="374">
          <cell r="L374">
            <v>76</v>
          </cell>
        </row>
        <row r="375">
          <cell r="L375">
            <v>76</v>
          </cell>
        </row>
        <row r="376">
          <cell r="L376">
            <v>80</v>
          </cell>
        </row>
        <row r="377">
          <cell r="L377">
            <v>80</v>
          </cell>
        </row>
        <row r="378">
          <cell r="L378">
            <v>84</v>
          </cell>
        </row>
        <row r="379">
          <cell r="L379">
            <v>84</v>
          </cell>
        </row>
        <row r="380">
          <cell r="L380">
            <v>81</v>
          </cell>
        </row>
        <row r="381">
          <cell r="L381">
            <v>82</v>
          </cell>
        </row>
        <row r="382">
          <cell r="L382">
            <v>82</v>
          </cell>
        </row>
        <row r="383">
          <cell r="L383">
            <v>83</v>
          </cell>
        </row>
        <row r="384">
          <cell r="L384">
            <v>83</v>
          </cell>
        </row>
        <row r="385">
          <cell r="L385">
            <v>78</v>
          </cell>
        </row>
        <row r="386">
          <cell r="L386">
            <v>78</v>
          </cell>
        </row>
        <row r="387">
          <cell r="L387">
            <v>79</v>
          </cell>
        </row>
        <row r="388">
          <cell r="L388">
            <v>79</v>
          </cell>
        </row>
        <row r="389">
          <cell r="L389">
            <v>157</v>
          </cell>
        </row>
        <row r="390">
          <cell r="L390">
            <v>22</v>
          </cell>
        </row>
        <row r="391">
          <cell r="L391">
            <v>22</v>
          </cell>
        </row>
        <row r="392">
          <cell r="L392">
            <v>23</v>
          </cell>
        </row>
        <row r="393">
          <cell r="L393">
            <v>23</v>
          </cell>
        </row>
        <row r="394">
          <cell r="L394">
            <v>23</v>
          </cell>
        </row>
        <row r="395">
          <cell r="L395">
            <v>24</v>
          </cell>
        </row>
        <row r="396">
          <cell r="L396">
            <v>25</v>
          </cell>
        </row>
        <row r="397">
          <cell r="L397">
            <v>25</v>
          </cell>
        </row>
        <row r="398">
          <cell r="L398">
            <v>25</v>
          </cell>
        </row>
        <row r="399">
          <cell r="L399">
            <v>25</v>
          </cell>
        </row>
        <row r="400">
          <cell r="L400">
            <v>26</v>
          </cell>
        </row>
        <row r="401">
          <cell r="L401">
            <v>26</v>
          </cell>
        </row>
        <row r="402">
          <cell r="L402">
            <v>26</v>
          </cell>
        </row>
        <row r="403">
          <cell r="L403">
            <v>102</v>
          </cell>
        </row>
        <row r="404">
          <cell r="L404">
            <v>102</v>
          </cell>
        </row>
        <row r="405">
          <cell r="L405">
            <v>3</v>
          </cell>
        </row>
        <row r="406">
          <cell r="L406">
            <v>90</v>
          </cell>
        </row>
        <row r="407">
          <cell r="L407">
            <v>90</v>
          </cell>
        </row>
        <row r="408">
          <cell r="L408">
            <v>90</v>
          </cell>
        </row>
        <row r="409">
          <cell r="L409">
            <v>88</v>
          </cell>
        </row>
        <row r="410">
          <cell r="L410">
            <v>88</v>
          </cell>
        </row>
        <row r="411">
          <cell r="L411">
            <v>89</v>
          </cell>
        </row>
        <row r="412">
          <cell r="L412">
            <v>89</v>
          </cell>
        </row>
        <row r="413">
          <cell r="L413">
            <v>87</v>
          </cell>
        </row>
        <row r="414">
          <cell r="L414">
            <v>87</v>
          </cell>
        </row>
        <row r="415">
          <cell r="L415">
            <v>3</v>
          </cell>
        </row>
        <row r="416">
          <cell r="L416">
            <v>85</v>
          </cell>
        </row>
        <row r="417">
          <cell r="L417">
            <v>42</v>
          </cell>
        </row>
        <row r="418">
          <cell r="L418">
            <v>42</v>
          </cell>
        </row>
        <row r="419">
          <cell r="L419">
            <v>77</v>
          </cell>
        </row>
        <row r="420">
          <cell r="L420">
            <v>42</v>
          </cell>
        </row>
        <row r="421">
          <cell r="L421">
            <v>42</v>
          </cell>
        </row>
        <row r="422">
          <cell r="L422">
            <v>86</v>
          </cell>
        </row>
        <row r="423">
          <cell r="L423">
            <v>42</v>
          </cell>
        </row>
        <row r="424">
          <cell r="L424">
            <v>42</v>
          </cell>
        </row>
        <row r="425">
          <cell r="L425">
            <v>42</v>
          </cell>
        </row>
        <row r="426">
          <cell r="L426">
            <v>41</v>
          </cell>
        </row>
        <row r="427">
          <cell r="L427">
            <v>41</v>
          </cell>
        </row>
        <row r="428">
          <cell r="L428">
            <v>42</v>
          </cell>
        </row>
        <row r="429">
          <cell r="L429">
            <v>42</v>
          </cell>
        </row>
        <row r="430">
          <cell r="L430">
            <v>42</v>
          </cell>
        </row>
        <row r="431">
          <cell r="L431">
            <v>43</v>
          </cell>
        </row>
        <row r="432">
          <cell r="L432">
            <v>43</v>
          </cell>
        </row>
        <row r="433">
          <cell r="L433">
            <v>43</v>
          </cell>
        </row>
        <row r="434">
          <cell r="L434">
            <v>43</v>
          </cell>
        </row>
        <row r="435">
          <cell r="L435">
            <v>43</v>
          </cell>
        </row>
        <row r="436">
          <cell r="L436">
            <v>43</v>
          </cell>
        </row>
        <row r="437">
          <cell r="L437">
            <v>134</v>
          </cell>
        </row>
        <row r="438">
          <cell r="L438">
            <v>3</v>
          </cell>
        </row>
        <row r="439">
          <cell r="L439">
            <v>34</v>
          </cell>
        </row>
        <row r="440">
          <cell r="L440">
            <v>34</v>
          </cell>
        </row>
        <row r="441">
          <cell r="L441">
            <v>34</v>
          </cell>
        </row>
        <row r="442">
          <cell r="L442">
            <v>34</v>
          </cell>
        </row>
        <row r="443">
          <cell r="L443">
            <v>34</v>
          </cell>
        </row>
        <row r="444">
          <cell r="L444">
            <v>34</v>
          </cell>
        </row>
        <row r="445">
          <cell r="L445">
            <v>35</v>
          </cell>
        </row>
        <row r="446">
          <cell r="L446">
            <v>35</v>
          </cell>
        </row>
        <row r="447">
          <cell r="L447">
            <v>35</v>
          </cell>
        </row>
        <row r="448">
          <cell r="L448">
            <v>35</v>
          </cell>
        </row>
        <row r="449">
          <cell r="L449">
            <v>35</v>
          </cell>
        </row>
        <row r="450">
          <cell r="L450">
            <v>35</v>
          </cell>
        </row>
        <row r="451">
          <cell r="L451">
            <v>35</v>
          </cell>
        </row>
        <row r="452">
          <cell r="L452">
            <v>3</v>
          </cell>
        </row>
        <row r="453">
          <cell r="L453">
            <v>59</v>
          </cell>
        </row>
        <row r="454">
          <cell r="L454">
            <v>60</v>
          </cell>
        </row>
        <row r="455">
          <cell r="L455">
            <v>65</v>
          </cell>
        </row>
        <row r="456">
          <cell r="L456">
            <v>65</v>
          </cell>
        </row>
        <row r="457">
          <cell r="L457">
            <v>65</v>
          </cell>
        </row>
        <row r="458">
          <cell r="L458">
            <v>65</v>
          </cell>
        </row>
        <row r="459">
          <cell r="L459">
            <v>49</v>
          </cell>
        </row>
        <row r="460">
          <cell r="L460">
            <v>49</v>
          </cell>
        </row>
        <row r="461">
          <cell r="L461">
            <v>49</v>
          </cell>
        </row>
        <row r="462">
          <cell r="L462">
            <v>49</v>
          </cell>
        </row>
        <row r="463">
          <cell r="L463">
            <v>49</v>
          </cell>
        </row>
        <row r="464">
          <cell r="L464">
            <v>49</v>
          </cell>
        </row>
        <row r="465">
          <cell r="L465">
            <v>49</v>
          </cell>
        </row>
        <row r="466">
          <cell r="L466">
            <v>49</v>
          </cell>
        </row>
        <row r="467">
          <cell r="L467">
            <v>49</v>
          </cell>
        </row>
        <row r="468">
          <cell r="L468">
            <v>50</v>
          </cell>
        </row>
        <row r="469">
          <cell r="L469">
            <v>50</v>
          </cell>
        </row>
        <row r="470">
          <cell r="L470">
            <v>50</v>
          </cell>
        </row>
        <row r="471">
          <cell r="L471">
            <v>50</v>
          </cell>
        </row>
        <row r="472">
          <cell r="L472">
            <v>50</v>
          </cell>
        </row>
        <row r="473">
          <cell r="L473">
            <v>50</v>
          </cell>
        </row>
        <row r="474">
          <cell r="L474">
            <v>53</v>
          </cell>
        </row>
        <row r="475">
          <cell r="L475">
            <v>53</v>
          </cell>
        </row>
        <row r="476">
          <cell r="L476">
            <v>53</v>
          </cell>
        </row>
        <row r="477">
          <cell r="L477">
            <v>53</v>
          </cell>
        </row>
        <row r="478">
          <cell r="L478">
            <v>53</v>
          </cell>
        </row>
        <row r="479">
          <cell r="L479">
            <v>53</v>
          </cell>
        </row>
        <row r="480">
          <cell r="L480">
            <v>53</v>
          </cell>
        </row>
        <row r="481">
          <cell r="L481">
            <v>53</v>
          </cell>
        </row>
        <row r="482">
          <cell r="L482">
            <v>53</v>
          </cell>
        </row>
        <row r="483">
          <cell r="L483">
            <v>51</v>
          </cell>
        </row>
        <row r="484">
          <cell r="L484">
            <v>51</v>
          </cell>
        </row>
        <row r="485">
          <cell r="L485">
            <v>52</v>
          </cell>
        </row>
        <row r="486">
          <cell r="L486">
            <v>52</v>
          </cell>
        </row>
        <row r="487">
          <cell r="L487">
            <v>52</v>
          </cell>
        </row>
        <row r="488">
          <cell r="L488">
            <v>52</v>
          </cell>
        </row>
        <row r="489">
          <cell r="L489">
            <v>52</v>
          </cell>
        </row>
        <row r="490">
          <cell r="L490">
            <v>52</v>
          </cell>
        </row>
        <row r="491">
          <cell r="L491">
            <v>48</v>
          </cell>
        </row>
        <row r="492">
          <cell r="L492">
            <v>48</v>
          </cell>
        </row>
        <row r="493">
          <cell r="L493">
            <v>48</v>
          </cell>
        </row>
        <row r="494">
          <cell r="L494">
            <v>48</v>
          </cell>
        </row>
        <row r="495">
          <cell r="L495">
            <v>48</v>
          </cell>
        </row>
        <row r="496">
          <cell r="L496">
            <v>48</v>
          </cell>
        </row>
        <row r="497">
          <cell r="L497">
            <v>63</v>
          </cell>
        </row>
        <row r="498">
          <cell r="L498">
            <v>63</v>
          </cell>
        </row>
        <row r="499">
          <cell r="L499">
            <v>61</v>
          </cell>
        </row>
        <row r="500">
          <cell r="L500">
            <v>61</v>
          </cell>
        </row>
        <row r="501">
          <cell r="L501">
            <v>61</v>
          </cell>
        </row>
        <row r="502">
          <cell r="L502">
            <v>62</v>
          </cell>
        </row>
        <row r="503">
          <cell r="L503">
            <v>62</v>
          </cell>
        </row>
        <row r="504">
          <cell r="L504">
            <v>62</v>
          </cell>
        </row>
        <row r="505">
          <cell r="L505">
            <v>63</v>
          </cell>
        </row>
        <row r="506">
          <cell r="L506">
            <v>64</v>
          </cell>
        </row>
        <row r="507">
          <cell r="L507">
            <v>64</v>
          </cell>
        </row>
        <row r="508">
          <cell r="L508">
            <v>55</v>
          </cell>
        </row>
        <row r="509">
          <cell r="L509">
            <v>55</v>
          </cell>
        </row>
        <row r="510">
          <cell r="L510">
            <v>54</v>
          </cell>
        </row>
        <row r="511">
          <cell r="L511">
            <v>54</v>
          </cell>
        </row>
        <row r="512">
          <cell r="L512">
            <v>54</v>
          </cell>
        </row>
        <row r="513">
          <cell r="L513">
            <v>54</v>
          </cell>
        </row>
        <row r="514">
          <cell r="L514">
            <v>56</v>
          </cell>
        </row>
        <row r="515">
          <cell r="L515">
            <v>56</v>
          </cell>
        </row>
        <row r="516">
          <cell r="L516">
            <v>56</v>
          </cell>
        </row>
        <row r="517">
          <cell r="L517">
            <v>56</v>
          </cell>
        </row>
        <row r="518">
          <cell r="L518">
            <v>56</v>
          </cell>
        </row>
        <row r="519">
          <cell r="L519">
            <v>56</v>
          </cell>
        </row>
        <row r="520">
          <cell r="L520">
            <v>56</v>
          </cell>
        </row>
        <row r="521">
          <cell r="L521">
            <v>56</v>
          </cell>
        </row>
        <row r="522">
          <cell r="L522">
            <v>56</v>
          </cell>
        </row>
        <row r="523">
          <cell r="L523">
            <v>57</v>
          </cell>
        </row>
        <row r="524">
          <cell r="L524">
            <v>29</v>
          </cell>
        </row>
        <row r="525">
          <cell r="L525">
            <v>71</v>
          </cell>
        </row>
        <row r="526">
          <cell r="L526">
            <v>71</v>
          </cell>
        </row>
        <row r="527">
          <cell r="L527">
            <v>71</v>
          </cell>
        </row>
        <row r="528">
          <cell r="L528">
            <v>74</v>
          </cell>
        </row>
        <row r="529">
          <cell r="L529">
            <v>74</v>
          </cell>
        </row>
        <row r="530">
          <cell r="L530">
            <v>35</v>
          </cell>
        </row>
        <row r="531">
          <cell r="L531">
            <v>71</v>
          </cell>
        </row>
        <row r="532">
          <cell r="L532">
            <v>90</v>
          </cell>
        </row>
        <row r="533">
          <cell r="L533">
            <v>90</v>
          </cell>
        </row>
        <row r="534">
          <cell r="L534">
            <v>90</v>
          </cell>
        </row>
        <row r="535">
          <cell r="L535">
            <v>90</v>
          </cell>
        </row>
        <row r="536">
          <cell r="L536">
            <v>90</v>
          </cell>
        </row>
        <row r="537">
          <cell r="L537">
            <v>90</v>
          </cell>
        </row>
        <row r="538">
          <cell r="L538">
            <v>90</v>
          </cell>
        </row>
        <row r="539">
          <cell r="L539">
            <v>104</v>
          </cell>
        </row>
        <row r="540">
          <cell r="L540">
            <v>104</v>
          </cell>
        </row>
        <row r="541">
          <cell r="L541">
            <v>104</v>
          </cell>
        </row>
        <row r="542">
          <cell r="L542">
            <v>15</v>
          </cell>
        </row>
        <row r="543">
          <cell r="L543">
            <v>15</v>
          </cell>
        </row>
        <row r="544">
          <cell r="L544">
            <v>16</v>
          </cell>
        </row>
        <row r="545">
          <cell r="L545">
            <v>16</v>
          </cell>
        </row>
        <row r="546">
          <cell r="L546">
            <v>157</v>
          </cell>
        </row>
        <row r="547">
          <cell r="L547">
            <v>13</v>
          </cell>
        </row>
        <row r="548">
          <cell r="L548">
            <v>37</v>
          </cell>
        </row>
        <row r="549">
          <cell r="L549">
            <v>37</v>
          </cell>
        </row>
        <row r="550">
          <cell r="L550">
            <v>39</v>
          </cell>
        </row>
        <row r="551">
          <cell r="L551">
            <v>39</v>
          </cell>
        </row>
        <row r="552">
          <cell r="L552">
            <v>39</v>
          </cell>
        </row>
        <row r="553">
          <cell r="L553">
            <v>39</v>
          </cell>
        </row>
        <row r="554">
          <cell r="L554">
            <v>39</v>
          </cell>
        </row>
        <row r="555">
          <cell r="L555">
            <v>39</v>
          </cell>
        </row>
        <row r="556">
          <cell r="L556">
            <v>39</v>
          </cell>
        </row>
        <row r="557">
          <cell r="L557">
            <v>39</v>
          </cell>
        </row>
        <row r="558">
          <cell r="L558">
            <v>39</v>
          </cell>
        </row>
        <row r="559">
          <cell r="L559">
            <v>37</v>
          </cell>
        </row>
        <row r="560">
          <cell r="L560">
            <v>37</v>
          </cell>
        </row>
        <row r="561">
          <cell r="L561">
            <v>35</v>
          </cell>
        </row>
        <row r="562">
          <cell r="L562">
            <v>27</v>
          </cell>
        </row>
        <row r="563">
          <cell r="L563">
            <v>27</v>
          </cell>
        </row>
        <row r="564">
          <cell r="L564">
            <v>36</v>
          </cell>
        </row>
        <row r="565">
          <cell r="L565">
            <v>36</v>
          </cell>
        </row>
        <row r="566">
          <cell r="L566">
            <v>36</v>
          </cell>
        </row>
        <row r="567">
          <cell r="L567">
            <v>36</v>
          </cell>
        </row>
        <row r="568">
          <cell r="L568">
            <v>37</v>
          </cell>
        </row>
        <row r="569">
          <cell r="L569">
            <v>37</v>
          </cell>
        </row>
        <row r="570">
          <cell r="L570">
            <v>37</v>
          </cell>
        </row>
        <row r="571">
          <cell r="L571">
            <v>37</v>
          </cell>
        </row>
        <row r="572">
          <cell r="L572">
            <v>37</v>
          </cell>
        </row>
        <row r="573">
          <cell r="L573">
            <v>37</v>
          </cell>
        </row>
        <row r="574">
          <cell r="L574">
            <v>38</v>
          </cell>
        </row>
        <row r="575">
          <cell r="L575">
            <v>38</v>
          </cell>
        </row>
        <row r="576">
          <cell r="L576">
            <v>39</v>
          </cell>
        </row>
        <row r="577">
          <cell r="L577">
            <v>39</v>
          </cell>
        </row>
        <row r="578">
          <cell r="L578">
            <v>40</v>
          </cell>
        </row>
        <row r="579">
          <cell r="L579">
            <v>40</v>
          </cell>
        </row>
        <row r="580">
          <cell r="L580">
            <v>40</v>
          </cell>
        </row>
        <row r="581">
          <cell r="L581">
            <v>36</v>
          </cell>
        </row>
        <row r="582">
          <cell r="L582">
            <v>36</v>
          </cell>
        </row>
        <row r="583">
          <cell r="L583">
            <v>36</v>
          </cell>
        </row>
        <row r="584">
          <cell r="L584">
            <v>36</v>
          </cell>
        </row>
        <row r="585">
          <cell r="L585">
            <v>39</v>
          </cell>
        </row>
        <row r="586">
          <cell r="L586">
            <v>39</v>
          </cell>
        </row>
        <row r="587">
          <cell r="L587">
            <v>37</v>
          </cell>
        </row>
        <row r="588">
          <cell r="L588">
            <v>37</v>
          </cell>
        </row>
        <row r="589">
          <cell r="L589">
            <v>37</v>
          </cell>
        </row>
        <row r="590">
          <cell r="L590">
            <v>37</v>
          </cell>
        </row>
        <row r="591">
          <cell r="L591">
            <v>37</v>
          </cell>
        </row>
        <row r="592">
          <cell r="L592">
            <v>37</v>
          </cell>
        </row>
        <row r="593">
          <cell r="L593">
            <v>38</v>
          </cell>
        </row>
        <row r="594">
          <cell r="L594">
            <v>38</v>
          </cell>
        </row>
        <row r="595">
          <cell r="L595">
            <v>38</v>
          </cell>
        </row>
        <row r="596">
          <cell r="L596">
            <v>40</v>
          </cell>
        </row>
        <row r="597">
          <cell r="L597">
            <v>40</v>
          </cell>
        </row>
        <row r="598">
          <cell r="L598">
            <v>40</v>
          </cell>
        </row>
        <row r="599">
          <cell r="L599">
            <v>37</v>
          </cell>
        </row>
        <row r="600">
          <cell r="L600">
            <v>47</v>
          </cell>
        </row>
        <row r="601">
          <cell r="L601">
            <v>47</v>
          </cell>
        </row>
        <row r="602">
          <cell r="L602">
            <v>114</v>
          </cell>
        </row>
        <row r="603">
          <cell r="L603">
            <v>108</v>
          </cell>
        </row>
        <row r="604">
          <cell r="L604">
            <v>108</v>
          </cell>
        </row>
        <row r="605">
          <cell r="L605">
            <v>108</v>
          </cell>
        </row>
        <row r="606">
          <cell r="L606">
            <v>74</v>
          </cell>
        </row>
        <row r="607">
          <cell r="L607">
            <v>74</v>
          </cell>
        </row>
        <row r="608">
          <cell r="L608">
            <v>74</v>
          </cell>
        </row>
        <row r="609">
          <cell r="L609">
            <v>87</v>
          </cell>
        </row>
        <row r="610">
          <cell r="L610">
            <v>88</v>
          </cell>
        </row>
        <row r="611">
          <cell r="L611">
            <v>88</v>
          </cell>
        </row>
        <row r="612">
          <cell r="L612">
            <v>89</v>
          </cell>
        </row>
        <row r="613">
          <cell r="L613">
            <v>87</v>
          </cell>
        </row>
        <row r="614">
          <cell r="L614">
            <v>88</v>
          </cell>
        </row>
        <row r="615">
          <cell r="L615">
            <v>47</v>
          </cell>
        </row>
        <row r="616">
          <cell r="L616">
            <v>47</v>
          </cell>
        </row>
        <row r="617">
          <cell r="L617">
            <v>47</v>
          </cell>
        </row>
        <row r="618">
          <cell r="L618">
            <v>157</v>
          </cell>
        </row>
        <row r="619">
          <cell r="L619">
            <v>95</v>
          </cell>
        </row>
        <row r="620">
          <cell r="L620">
            <v>95</v>
          </cell>
        </row>
        <row r="621">
          <cell r="L621">
            <v>95</v>
          </cell>
        </row>
        <row r="622">
          <cell r="L622">
            <v>47</v>
          </cell>
        </row>
        <row r="623">
          <cell r="L623">
            <v>47</v>
          </cell>
        </row>
        <row r="624">
          <cell r="L624">
            <v>37</v>
          </cell>
        </row>
        <row r="625">
          <cell r="L625">
            <v>36</v>
          </cell>
        </row>
        <row r="626">
          <cell r="L626">
            <v>36</v>
          </cell>
        </row>
        <row r="627">
          <cell r="L627">
            <v>37</v>
          </cell>
        </row>
        <row r="628">
          <cell r="L628">
            <v>37</v>
          </cell>
        </row>
        <row r="629">
          <cell r="L629">
            <v>38</v>
          </cell>
        </row>
        <row r="630">
          <cell r="L630">
            <v>38</v>
          </cell>
        </row>
        <row r="631">
          <cell r="L631">
            <v>38</v>
          </cell>
        </row>
        <row r="632">
          <cell r="L632">
            <v>38</v>
          </cell>
        </row>
        <row r="633">
          <cell r="L633">
            <v>38</v>
          </cell>
        </row>
        <row r="634">
          <cell r="L634">
            <v>38</v>
          </cell>
        </row>
        <row r="635">
          <cell r="L635">
            <v>39</v>
          </cell>
        </row>
        <row r="636">
          <cell r="L636">
            <v>40</v>
          </cell>
        </row>
        <row r="637">
          <cell r="L637">
            <v>40</v>
          </cell>
        </row>
        <row r="638">
          <cell r="L638">
            <v>36</v>
          </cell>
        </row>
        <row r="639">
          <cell r="L639">
            <v>39</v>
          </cell>
        </row>
        <row r="640">
          <cell r="L640">
            <v>39</v>
          </cell>
        </row>
        <row r="641">
          <cell r="L641">
            <v>37</v>
          </cell>
        </row>
        <row r="642">
          <cell r="L642">
            <v>37</v>
          </cell>
        </row>
        <row r="643">
          <cell r="L643">
            <v>38</v>
          </cell>
        </row>
        <row r="644">
          <cell r="L644">
            <v>38</v>
          </cell>
        </row>
        <row r="645">
          <cell r="L645">
            <v>38</v>
          </cell>
        </row>
        <row r="646">
          <cell r="L646">
            <v>40</v>
          </cell>
        </row>
        <row r="647">
          <cell r="L647">
            <v>40</v>
          </cell>
        </row>
        <row r="648">
          <cell r="L648">
            <v>40</v>
          </cell>
        </row>
        <row r="649">
          <cell r="L649">
            <v>110</v>
          </cell>
        </row>
        <row r="650">
          <cell r="L650">
            <v>110</v>
          </cell>
        </row>
        <row r="651">
          <cell r="L651">
            <v>110</v>
          </cell>
        </row>
        <row r="652">
          <cell r="L652">
            <v>110</v>
          </cell>
        </row>
        <row r="653">
          <cell r="L653">
            <v>93</v>
          </cell>
        </row>
        <row r="654">
          <cell r="L654">
            <v>109</v>
          </cell>
        </row>
        <row r="655">
          <cell r="L655">
            <v>109</v>
          </cell>
        </row>
        <row r="656">
          <cell r="L656">
            <v>97</v>
          </cell>
        </row>
        <row r="657">
          <cell r="L657">
            <v>97</v>
          </cell>
        </row>
        <row r="658">
          <cell r="L658">
            <v>97</v>
          </cell>
        </row>
        <row r="659">
          <cell r="L659">
            <v>97</v>
          </cell>
        </row>
        <row r="660">
          <cell r="L660">
            <v>97</v>
          </cell>
        </row>
        <row r="661">
          <cell r="L661">
            <v>97</v>
          </cell>
        </row>
        <row r="662">
          <cell r="L662">
            <v>2</v>
          </cell>
        </row>
        <row r="663">
          <cell r="L663">
            <v>12</v>
          </cell>
        </row>
        <row r="664">
          <cell r="L664">
            <v>9</v>
          </cell>
        </row>
        <row r="665">
          <cell r="L665">
            <v>9</v>
          </cell>
        </row>
        <row r="666">
          <cell r="L666">
            <v>9</v>
          </cell>
        </row>
        <row r="667">
          <cell r="L667">
            <v>9</v>
          </cell>
        </row>
        <row r="668">
          <cell r="L668">
            <v>9</v>
          </cell>
        </row>
        <row r="669">
          <cell r="L669">
            <v>9</v>
          </cell>
        </row>
        <row r="670">
          <cell r="L670">
            <v>9</v>
          </cell>
        </row>
        <row r="671">
          <cell r="L671">
            <v>9</v>
          </cell>
        </row>
        <row r="672">
          <cell r="L672">
            <v>9</v>
          </cell>
        </row>
        <row r="673">
          <cell r="L673">
            <v>9</v>
          </cell>
        </row>
        <row r="674">
          <cell r="L674">
            <v>9</v>
          </cell>
        </row>
        <row r="675">
          <cell r="L675">
            <v>9</v>
          </cell>
        </row>
        <row r="676">
          <cell r="L676">
            <v>9</v>
          </cell>
        </row>
        <row r="677">
          <cell r="L677">
            <v>9</v>
          </cell>
        </row>
        <row r="678">
          <cell r="L678">
            <v>9</v>
          </cell>
        </row>
        <row r="679">
          <cell r="L679">
            <v>9</v>
          </cell>
        </row>
        <row r="680">
          <cell r="L680">
            <v>9</v>
          </cell>
        </row>
        <row r="681">
          <cell r="L681">
            <v>9</v>
          </cell>
        </row>
        <row r="682">
          <cell r="L682">
            <v>9</v>
          </cell>
        </row>
        <row r="683">
          <cell r="L683">
            <v>9</v>
          </cell>
        </row>
        <row r="684">
          <cell r="L684">
            <v>9</v>
          </cell>
        </row>
        <row r="685">
          <cell r="L685">
            <v>9</v>
          </cell>
        </row>
        <row r="686">
          <cell r="L686">
            <v>9</v>
          </cell>
        </row>
        <row r="687">
          <cell r="L687">
            <v>9</v>
          </cell>
        </row>
        <row r="688">
          <cell r="L688">
            <v>9</v>
          </cell>
        </row>
        <row r="689">
          <cell r="L689">
            <v>9</v>
          </cell>
        </row>
        <row r="690">
          <cell r="L690">
            <v>9</v>
          </cell>
        </row>
        <row r="691">
          <cell r="L691">
            <v>9</v>
          </cell>
        </row>
        <row r="692">
          <cell r="L692">
            <v>9</v>
          </cell>
        </row>
        <row r="693">
          <cell r="L693">
            <v>9</v>
          </cell>
        </row>
        <row r="694">
          <cell r="L694">
            <v>9</v>
          </cell>
        </row>
        <row r="695">
          <cell r="L695">
            <v>9</v>
          </cell>
        </row>
        <row r="696">
          <cell r="L696">
            <v>9</v>
          </cell>
        </row>
        <row r="697">
          <cell r="L697">
            <v>9</v>
          </cell>
        </row>
        <row r="698">
          <cell r="L698">
            <v>9</v>
          </cell>
        </row>
        <row r="699">
          <cell r="L699">
            <v>9</v>
          </cell>
        </row>
        <row r="700">
          <cell r="L700">
            <v>9</v>
          </cell>
        </row>
        <row r="701">
          <cell r="L701">
            <v>9</v>
          </cell>
        </row>
        <row r="702">
          <cell r="L702">
            <v>9</v>
          </cell>
        </row>
        <row r="703">
          <cell r="L703">
            <v>9</v>
          </cell>
        </row>
        <row r="704">
          <cell r="L704">
            <v>9</v>
          </cell>
        </row>
        <row r="705">
          <cell r="L705">
            <v>9</v>
          </cell>
        </row>
        <row r="706">
          <cell r="L706">
            <v>9</v>
          </cell>
        </row>
        <row r="707">
          <cell r="L707">
            <v>9</v>
          </cell>
        </row>
        <row r="708">
          <cell r="L708">
            <v>9</v>
          </cell>
        </row>
        <row r="709">
          <cell r="L709">
            <v>9</v>
          </cell>
        </row>
        <row r="710">
          <cell r="L710">
            <v>9</v>
          </cell>
        </row>
        <row r="711">
          <cell r="L711">
            <v>9</v>
          </cell>
        </row>
        <row r="712">
          <cell r="L712">
            <v>9</v>
          </cell>
        </row>
        <row r="713">
          <cell r="L713">
            <v>9</v>
          </cell>
        </row>
        <row r="714">
          <cell r="L714">
            <v>9</v>
          </cell>
        </row>
        <row r="715">
          <cell r="L715">
            <v>9</v>
          </cell>
        </row>
        <row r="716">
          <cell r="L716">
            <v>9</v>
          </cell>
        </row>
        <row r="717">
          <cell r="L717">
            <v>9</v>
          </cell>
        </row>
        <row r="718">
          <cell r="L718">
            <v>9</v>
          </cell>
        </row>
        <row r="719">
          <cell r="L719">
            <v>9</v>
          </cell>
        </row>
        <row r="720">
          <cell r="L720">
            <v>9</v>
          </cell>
        </row>
        <row r="721">
          <cell r="L721">
            <v>9</v>
          </cell>
        </row>
        <row r="722">
          <cell r="L722">
            <v>9</v>
          </cell>
        </row>
        <row r="723">
          <cell r="L723">
            <v>9</v>
          </cell>
        </row>
        <row r="724">
          <cell r="L724">
            <v>9</v>
          </cell>
        </row>
        <row r="725">
          <cell r="L725">
            <v>9</v>
          </cell>
        </row>
        <row r="726">
          <cell r="L726">
            <v>9</v>
          </cell>
        </row>
        <row r="727">
          <cell r="L727">
            <v>9</v>
          </cell>
        </row>
        <row r="728">
          <cell r="L728">
            <v>9</v>
          </cell>
        </row>
        <row r="729">
          <cell r="L729">
            <v>9</v>
          </cell>
        </row>
        <row r="730">
          <cell r="L730">
            <v>9</v>
          </cell>
        </row>
        <row r="731">
          <cell r="L731">
            <v>9</v>
          </cell>
        </row>
        <row r="732">
          <cell r="L732">
            <v>9</v>
          </cell>
        </row>
        <row r="733">
          <cell r="L733">
            <v>9</v>
          </cell>
        </row>
        <row r="734">
          <cell r="L734">
            <v>9</v>
          </cell>
        </row>
        <row r="735">
          <cell r="L735">
            <v>9</v>
          </cell>
        </row>
        <row r="736">
          <cell r="L736">
            <v>9</v>
          </cell>
        </row>
        <row r="737">
          <cell r="L737">
            <v>9</v>
          </cell>
        </row>
        <row r="738">
          <cell r="L738">
            <v>9</v>
          </cell>
        </row>
        <row r="739">
          <cell r="L739">
            <v>9</v>
          </cell>
        </row>
        <row r="740">
          <cell r="L740">
            <v>9</v>
          </cell>
        </row>
        <row r="741">
          <cell r="L741">
            <v>9</v>
          </cell>
        </row>
        <row r="742">
          <cell r="L742">
            <v>9</v>
          </cell>
        </row>
        <row r="743">
          <cell r="L743">
            <v>9</v>
          </cell>
        </row>
        <row r="744">
          <cell r="L744">
            <v>9</v>
          </cell>
        </row>
        <row r="745">
          <cell r="L745">
            <v>9</v>
          </cell>
        </row>
        <row r="746">
          <cell r="L746">
            <v>9</v>
          </cell>
        </row>
        <row r="747">
          <cell r="L747">
            <v>9</v>
          </cell>
        </row>
        <row r="748">
          <cell r="L748">
            <v>9</v>
          </cell>
        </row>
        <row r="749">
          <cell r="L749">
            <v>9</v>
          </cell>
        </row>
        <row r="750">
          <cell r="L750">
            <v>9</v>
          </cell>
        </row>
        <row r="751">
          <cell r="L751">
            <v>9</v>
          </cell>
        </row>
        <row r="752">
          <cell r="L752">
            <v>9</v>
          </cell>
        </row>
        <row r="753">
          <cell r="L753">
            <v>9</v>
          </cell>
        </row>
        <row r="754">
          <cell r="L754">
            <v>9</v>
          </cell>
        </row>
        <row r="755">
          <cell r="L755">
            <v>9</v>
          </cell>
        </row>
        <row r="756">
          <cell r="L756">
            <v>9</v>
          </cell>
        </row>
        <row r="757">
          <cell r="L757">
            <v>9</v>
          </cell>
        </row>
        <row r="758">
          <cell r="L758">
            <v>9</v>
          </cell>
        </row>
        <row r="759">
          <cell r="L759">
            <v>9</v>
          </cell>
        </row>
        <row r="760">
          <cell r="L760">
            <v>9</v>
          </cell>
        </row>
        <row r="761">
          <cell r="L761">
            <v>9</v>
          </cell>
        </row>
        <row r="762">
          <cell r="L762">
            <v>9</v>
          </cell>
        </row>
        <row r="763">
          <cell r="L763">
            <v>9</v>
          </cell>
        </row>
        <row r="764">
          <cell r="L764">
            <v>9</v>
          </cell>
        </row>
        <row r="765">
          <cell r="L765">
            <v>9</v>
          </cell>
        </row>
        <row r="766">
          <cell r="L766">
            <v>9</v>
          </cell>
        </row>
        <row r="767">
          <cell r="L767">
            <v>9</v>
          </cell>
        </row>
        <row r="768">
          <cell r="L768">
            <v>9</v>
          </cell>
        </row>
        <row r="769">
          <cell r="L769">
            <v>9</v>
          </cell>
        </row>
        <row r="770">
          <cell r="L770">
            <v>9</v>
          </cell>
        </row>
        <row r="771">
          <cell r="L771">
            <v>9</v>
          </cell>
        </row>
        <row r="772">
          <cell r="L772">
            <v>9</v>
          </cell>
        </row>
        <row r="773">
          <cell r="L773">
            <v>9</v>
          </cell>
        </row>
        <row r="774">
          <cell r="L774">
            <v>9</v>
          </cell>
        </row>
        <row r="775">
          <cell r="L775">
            <v>9</v>
          </cell>
        </row>
        <row r="776">
          <cell r="L776">
            <v>9</v>
          </cell>
        </row>
        <row r="777">
          <cell r="L777">
            <v>9</v>
          </cell>
        </row>
        <row r="778">
          <cell r="L778">
            <v>9</v>
          </cell>
        </row>
        <row r="779">
          <cell r="L779">
            <v>9</v>
          </cell>
        </row>
        <row r="780">
          <cell r="L780">
            <v>9</v>
          </cell>
        </row>
        <row r="781">
          <cell r="L781">
            <v>9</v>
          </cell>
        </row>
        <row r="782">
          <cell r="L782">
            <v>9</v>
          </cell>
        </row>
        <row r="783">
          <cell r="L783">
            <v>9</v>
          </cell>
        </row>
        <row r="784">
          <cell r="L784">
            <v>9</v>
          </cell>
        </row>
        <row r="785">
          <cell r="L785">
            <v>9</v>
          </cell>
        </row>
        <row r="786">
          <cell r="L786">
            <v>7</v>
          </cell>
        </row>
        <row r="787">
          <cell r="L787">
            <v>9</v>
          </cell>
        </row>
        <row r="788">
          <cell r="L788">
            <v>9</v>
          </cell>
        </row>
        <row r="789">
          <cell r="L789">
            <v>9</v>
          </cell>
        </row>
        <row r="790">
          <cell r="L790">
            <v>13</v>
          </cell>
        </row>
        <row r="791">
          <cell r="L791">
            <v>13</v>
          </cell>
        </row>
        <row r="792">
          <cell r="L792">
            <v>13</v>
          </cell>
        </row>
        <row r="793">
          <cell r="L793">
            <v>9</v>
          </cell>
        </row>
        <row r="794">
          <cell r="L794">
            <v>9</v>
          </cell>
        </row>
        <row r="795">
          <cell r="L795">
            <v>6</v>
          </cell>
        </row>
        <row r="796">
          <cell r="L796">
            <v>5</v>
          </cell>
        </row>
        <row r="797">
          <cell r="L797">
            <v>5</v>
          </cell>
        </row>
        <row r="798">
          <cell r="L798">
            <v>5</v>
          </cell>
        </row>
        <row r="799">
          <cell r="L799">
            <v>5</v>
          </cell>
        </row>
        <row r="800">
          <cell r="L800">
            <v>1</v>
          </cell>
        </row>
        <row r="801">
          <cell r="L801">
            <v>2</v>
          </cell>
        </row>
        <row r="802">
          <cell r="L802">
            <v>3</v>
          </cell>
        </row>
        <row r="803">
          <cell r="L803">
            <v>4</v>
          </cell>
        </row>
        <row r="804">
          <cell r="L804">
            <v>5</v>
          </cell>
        </row>
        <row r="805">
          <cell r="L805">
            <v>6</v>
          </cell>
        </row>
        <row r="806">
          <cell r="L806">
            <v>7</v>
          </cell>
        </row>
        <row r="807">
          <cell r="L807">
            <v>8</v>
          </cell>
        </row>
        <row r="808">
          <cell r="L808">
            <v>9</v>
          </cell>
        </row>
        <row r="809">
          <cell r="L809">
            <v>10</v>
          </cell>
        </row>
        <row r="810">
          <cell r="L810">
            <v>11</v>
          </cell>
        </row>
        <row r="811">
          <cell r="L811">
            <v>12</v>
          </cell>
        </row>
        <row r="812">
          <cell r="L812">
            <v>13</v>
          </cell>
        </row>
        <row r="813">
          <cell r="L813">
            <v>15</v>
          </cell>
        </row>
        <row r="814">
          <cell r="L814">
            <v>16</v>
          </cell>
        </row>
        <row r="815">
          <cell r="L815">
            <v>17</v>
          </cell>
        </row>
        <row r="816">
          <cell r="L816">
            <v>18</v>
          </cell>
        </row>
        <row r="817">
          <cell r="L817">
            <v>23</v>
          </cell>
        </row>
        <row r="818">
          <cell r="L818">
            <v>9</v>
          </cell>
        </row>
        <row r="819">
          <cell r="L819">
            <v>9</v>
          </cell>
        </row>
        <row r="820">
          <cell r="L820">
            <v>5</v>
          </cell>
        </row>
        <row r="821">
          <cell r="L821">
            <v>5</v>
          </cell>
        </row>
        <row r="822">
          <cell r="L822">
            <v>5</v>
          </cell>
        </row>
        <row r="823">
          <cell r="L823">
            <v>5</v>
          </cell>
        </row>
        <row r="824">
          <cell r="L824">
            <v>5</v>
          </cell>
        </row>
        <row r="825">
          <cell r="L825">
            <v>8</v>
          </cell>
        </row>
        <row r="826">
          <cell r="L826">
            <v>6</v>
          </cell>
        </row>
        <row r="827">
          <cell r="L827">
            <v>6</v>
          </cell>
        </row>
        <row r="828">
          <cell r="L828">
            <v>6</v>
          </cell>
        </row>
        <row r="829">
          <cell r="L829">
            <v>6</v>
          </cell>
        </row>
        <row r="830">
          <cell r="L830">
            <v>6</v>
          </cell>
        </row>
        <row r="831">
          <cell r="L831">
            <v>111</v>
          </cell>
        </row>
        <row r="832">
          <cell r="L832">
            <v>111</v>
          </cell>
        </row>
        <row r="833">
          <cell r="L833">
            <v>111</v>
          </cell>
        </row>
        <row r="834">
          <cell r="L834">
            <v>111</v>
          </cell>
        </row>
        <row r="835">
          <cell r="L835">
            <v>111</v>
          </cell>
        </row>
        <row r="836">
          <cell r="L836">
            <v>111</v>
          </cell>
        </row>
        <row r="837">
          <cell r="L837">
            <v>111</v>
          </cell>
        </row>
        <row r="838">
          <cell r="L838">
            <v>111</v>
          </cell>
        </row>
        <row r="839">
          <cell r="L839">
            <v>111</v>
          </cell>
        </row>
        <row r="840">
          <cell r="L840">
            <v>120</v>
          </cell>
        </row>
        <row r="841">
          <cell r="L841">
            <v>1</v>
          </cell>
        </row>
        <row r="842">
          <cell r="L842">
            <v>2</v>
          </cell>
        </row>
        <row r="843">
          <cell r="L843">
            <v>1</v>
          </cell>
        </row>
        <row r="844">
          <cell r="L844">
            <v>2</v>
          </cell>
        </row>
        <row r="845">
          <cell r="L845">
            <v>34</v>
          </cell>
        </row>
        <row r="846">
          <cell r="L846">
            <v>34</v>
          </cell>
        </row>
        <row r="847">
          <cell r="L847">
            <v>34</v>
          </cell>
        </row>
        <row r="848">
          <cell r="L848">
            <v>34</v>
          </cell>
        </row>
        <row r="849">
          <cell r="L849">
            <v>80</v>
          </cell>
        </row>
        <row r="850">
          <cell r="L850">
            <v>80</v>
          </cell>
        </row>
        <row r="851">
          <cell r="L851">
            <v>81</v>
          </cell>
        </row>
        <row r="852">
          <cell r="L852">
            <v>81</v>
          </cell>
        </row>
        <row r="853">
          <cell r="L853">
            <v>82</v>
          </cell>
        </row>
        <row r="854">
          <cell r="L854">
            <v>82</v>
          </cell>
        </row>
        <row r="855">
          <cell r="L855">
            <v>83</v>
          </cell>
        </row>
        <row r="856">
          <cell r="L856">
            <v>83</v>
          </cell>
        </row>
        <row r="857">
          <cell r="L857">
            <v>200</v>
          </cell>
        </row>
        <row r="858">
          <cell r="L858">
            <v>111</v>
          </cell>
        </row>
        <row r="859">
          <cell r="L859">
            <v>111</v>
          </cell>
        </row>
        <row r="860">
          <cell r="L860">
            <v>34</v>
          </cell>
        </row>
        <row r="861">
          <cell r="L861">
            <v>34</v>
          </cell>
        </row>
        <row r="862">
          <cell r="L862">
            <v>1</v>
          </cell>
        </row>
        <row r="863">
          <cell r="L863">
            <v>135</v>
          </cell>
        </row>
        <row r="864">
          <cell r="L864">
            <v>135</v>
          </cell>
        </row>
        <row r="865">
          <cell r="L865">
            <v>1</v>
          </cell>
        </row>
        <row r="866">
          <cell r="L866">
            <v>3</v>
          </cell>
        </row>
        <row r="867">
          <cell r="L867">
            <v>4</v>
          </cell>
        </row>
        <row r="868">
          <cell r="L868">
            <v>6</v>
          </cell>
        </row>
        <row r="869">
          <cell r="L869">
            <v>6</v>
          </cell>
        </row>
        <row r="870">
          <cell r="L870">
            <v>6</v>
          </cell>
        </row>
        <row r="871">
          <cell r="L871">
            <v>34</v>
          </cell>
        </row>
        <row r="872">
          <cell r="L872">
            <v>11</v>
          </cell>
        </row>
        <row r="873">
          <cell r="L873">
            <v>11</v>
          </cell>
        </row>
        <row r="874">
          <cell r="L874">
            <v>15</v>
          </cell>
        </row>
        <row r="875">
          <cell r="L875">
            <v>16</v>
          </cell>
        </row>
        <row r="876">
          <cell r="L876">
            <v>106</v>
          </cell>
        </row>
        <row r="877">
          <cell r="L877">
            <v>106</v>
          </cell>
        </row>
        <row r="878">
          <cell r="L878">
            <v>72</v>
          </cell>
        </row>
        <row r="879">
          <cell r="L879">
            <v>6</v>
          </cell>
        </row>
        <row r="880">
          <cell r="L880">
            <v>6</v>
          </cell>
        </row>
        <row r="881">
          <cell r="L881">
            <v>9</v>
          </cell>
        </row>
        <row r="882">
          <cell r="L882">
            <v>12</v>
          </cell>
        </row>
        <row r="883">
          <cell r="L883">
            <v>1</v>
          </cell>
        </row>
        <row r="884">
          <cell r="L884">
            <v>111</v>
          </cell>
        </row>
        <row r="885">
          <cell r="L885">
            <v>111</v>
          </cell>
        </row>
        <row r="886">
          <cell r="L886">
            <v>111</v>
          </cell>
        </row>
        <row r="887">
          <cell r="L887">
            <v>13</v>
          </cell>
        </row>
        <row r="888">
          <cell r="L888">
            <v>13</v>
          </cell>
        </row>
        <row r="889">
          <cell r="L889">
            <v>74</v>
          </cell>
        </row>
        <row r="890">
          <cell r="L890">
            <v>39</v>
          </cell>
        </row>
        <row r="891">
          <cell r="L891">
            <v>39</v>
          </cell>
        </row>
        <row r="892">
          <cell r="L892">
            <v>200</v>
          </cell>
        </row>
        <row r="893">
          <cell r="L893">
            <v>27</v>
          </cell>
        </row>
        <row r="894">
          <cell r="L894">
            <v>27</v>
          </cell>
        </row>
        <row r="895">
          <cell r="L895">
            <v>35</v>
          </cell>
        </row>
        <row r="896">
          <cell r="L896">
            <v>35</v>
          </cell>
        </row>
        <row r="897">
          <cell r="L897">
            <v>1</v>
          </cell>
        </row>
        <row r="898">
          <cell r="L898">
            <v>9</v>
          </cell>
        </row>
        <row r="899">
          <cell r="L899">
            <v>9</v>
          </cell>
        </row>
        <row r="900">
          <cell r="L900">
            <v>14</v>
          </cell>
        </row>
        <row r="901">
          <cell r="L901">
            <v>114</v>
          </cell>
        </row>
        <row r="902">
          <cell r="L902">
            <v>114</v>
          </cell>
        </row>
        <row r="903">
          <cell r="L903">
            <v>112</v>
          </cell>
        </row>
        <row r="904">
          <cell r="L904">
            <v>112</v>
          </cell>
        </row>
        <row r="905">
          <cell r="L905">
            <v>112</v>
          </cell>
        </row>
        <row r="906">
          <cell r="L906">
            <v>112</v>
          </cell>
        </row>
        <row r="907">
          <cell r="L907">
            <v>112</v>
          </cell>
        </row>
        <row r="908">
          <cell r="L908">
            <v>112</v>
          </cell>
        </row>
        <row r="909">
          <cell r="L909">
            <v>113</v>
          </cell>
        </row>
        <row r="910">
          <cell r="L910">
            <v>113</v>
          </cell>
        </row>
        <row r="911">
          <cell r="L911">
            <v>110</v>
          </cell>
        </row>
        <row r="912">
          <cell r="L912">
            <v>110</v>
          </cell>
        </row>
        <row r="913">
          <cell r="L913">
            <v>46</v>
          </cell>
        </row>
        <row r="914">
          <cell r="L914">
            <v>46</v>
          </cell>
        </row>
        <row r="915">
          <cell r="L915">
            <v>98</v>
          </cell>
        </row>
        <row r="916">
          <cell r="L916">
            <v>98</v>
          </cell>
        </row>
        <row r="917">
          <cell r="L917">
            <v>39</v>
          </cell>
        </row>
        <row r="918">
          <cell r="L918">
            <v>112</v>
          </cell>
        </row>
        <row r="919">
          <cell r="L919">
            <v>111</v>
          </cell>
        </row>
        <row r="920">
          <cell r="L920">
            <v>76</v>
          </cell>
        </row>
        <row r="921">
          <cell r="L921">
            <v>80</v>
          </cell>
        </row>
        <row r="922">
          <cell r="L922">
            <v>84</v>
          </cell>
        </row>
        <row r="923">
          <cell r="L923">
            <v>81</v>
          </cell>
        </row>
        <row r="924">
          <cell r="L924">
            <v>82</v>
          </cell>
        </row>
        <row r="925">
          <cell r="L925">
            <v>79</v>
          </cell>
        </row>
        <row r="926">
          <cell r="L926">
            <v>157</v>
          </cell>
        </row>
        <row r="927">
          <cell r="L927">
            <v>90</v>
          </cell>
        </row>
        <row r="928">
          <cell r="L928">
            <v>64</v>
          </cell>
        </row>
        <row r="929">
          <cell r="L929">
            <v>54</v>
          </cell>
        </row>
        <row r="930">
          <cell r="L930">
            <v>54</v>
          </cell>
        </row>
        <row r="931">
          <cell r="L931">
            <v>9</v>
          </cell>
        </row>
        <row r="932">
          <cell r="L932">
            <v>14</v>
          </cell>
        </row>
        <row r="933">
          <cell r="L933">
            <v>14</v>
          </cell>
        </row>
        <row r="934">
          <cell r="L934">
            <v>6</v>
          </cell>
        </row>
        <row r="935">
          <cell r="L935">
            <v>6</v>
          </cell>
        </row>
        <row r="936">
          <cell r="L936">
            <v>120</v>
          </cell>
        </row>
        <row r="937">
          <cell r="L937">
            <v>120</v>
          </cell>
        </row>
        <row r="938">
          <cell r="L938">
            <v>111</v>
          </cell>
        </row>
        <row r="939">
          <cell r="L939">
            <v>120</v>
          </cell>
        </row>
        <row r="940">
          <cell r="L940">
            <v>120</v>
          </cell>
        </row>
        <row r="941">
          <cell r="L941">
            <v>2</v>
          </cell>
        </row>
        <row r="942">
          <cell r="L942">
            <v>12</v>
          </cell>
        </row>
        <row r="943">
          <cell r="L943">
            <v>34</v>
          </cell>
        </row>
        <row r="944">
          <cell r="L944">
            <v>81</v>
          </cell>
        </row>
        <row r="945">
          <cell r="L945">
            <v>71</v>
          </cell>
        </row>
        <row r="946">
          <cell r="L946">
            <v>71</v>
          </cell>
        </row>
        <row r="947">
          <cell r="L947">
            <v>71</v>
          </cell>
        </row>
        <row r="948">
          <cell r="L948">
            <v>35</v>
          </cell>
        </row>
        <row r="949">
          <cell r="L949">
            <v>90</v>
          </cell>
        </row>
        <row r="950">
          <cell r="L950">
            <v>90</v>
          </cell>
        </row>
        <row r="951">
          <cell r="L951">
            <v>90</v>
          </cell>
        </row>
        <row r="952">
          <cell r="L952">
            <v>98</v>
          </cell>
        </row>
        <row r="953">
          <cell r="L953">
            <v>157</v>
          </cell>
        </row>
        <row r="954">
          <cell r="L954">
            <v>157</v>
          </cell>
        </row>
        <row r="955">
          <cell r="L955">
            <v>157</v>
          </cell>
        </row>
        <row r="956">
          <cell r="L956">
            <v>157</v>
          </cell>
        </row>
        <row r="957">
          <cell r="L957">
            <v>157</v>
          </cell>
        </row>
        <row r="958">
          <cell r="L958">
            <v>157</v>
          </cell>
        </row>
        <row r="959">
          <cell r="L959">
            <v>157</v>
          </cell>
        </row>
        <row r="960">
          <cell r="L960">
            <v>157</v>
          </cell>
        </row>
        <row r="961">
          <cell r="L961">
            <v>2</v>
          </cell>
        </row>
        <row r="962">
          <cell r="L962">
            <v>5</v>
          </cell>
        </row>
        <row r="963">
          <cell r="L963">
            <v>6</v>
          </cell>
        </row>
        <row r="964">
          <cell r="L964">
            <v>39</v>
          </cell>
        </row>
        <row r="965">
          <cell r="L965">
            <v>39</v>
          </cell>
        </row>
        <row r="966">
          <cell r="L966">
            <v>112</v>
          </cell>
        </row>
        <row r="967">
          <cell r="L967">
            <v>112</v>
          </cell>
        </row>
        <row r="968">
          <cell r="L968">
            <v>112</v>
          </cell>
        </row>
        <row r="969">
          <cell r="L969">
            <v>37</v>
          </cell>
        </row>
        <row r="970">
          <cell r="L970">
            <v>37</v>
          </cell>
        </row>
        <row r="971">
          <cell r="L971">
            <v>37</v>
          </cell>
        </row>
        <row r="972">
          <cell r="L972">
            <v>40</v>
          </cell>
        </row>
        <row r="973">
          <cell r="L973">
            <v>40</v>
          </cell>
        </row>
        <row r="974">
          <cell r="L974">
            <v>114</v>
          </cell>
        </row>
        <row r="975">
          <cell r="L975">
            <v>47</v>
          </cell>
        </row>
        <row r="976">
          <cell r="L976">
            <v>35</v>
          </cell>
        </row>
        <row r="977">
          <cell r="L977">
            <v>6</v>
          </cell>
        </row>
        <row r="978">
          <cell r="L978">
            <v>89</v>
          </cell>
        </row>
        <row r="979">
          <cell r="L979">
            <v>47</v>
          </cell>
        </row>
        <row r="980">
          <cell r="L980">
            <v>157</v>
          </cell>
        </row>
        <row r="981">
          <cell r="L981">
            <v>94</v>
          </cell>
        </row>
        <row r="982">
          <cell r="L982">
            <v>95</v>
          </cell>
        </row>
        <row r="983">
          <cell r="L983">
            <v>47</v>
          </cell>
        </row>
        <row r="984">
          <cell r="L984">
            <v>120</v>
          </cell>
        </row>
        <row r="985">
          <cell r="L985">
            <v>120</v>
          </cell>
        </row>
        <row r="986">
          <cell r="L986">
            <v>93</v>
          </cell>
        </row>
        <row r="987">
          <cell r="L987">
            <v>93</v>
          </cell>
        </row>
        <row r="988">
          <cell r="L988">
            <v>36</v>
          </cell>
        </row>
        <row r="989">
          <cell r="L989">
            <v>37</v>
          </cell>
        </row>
        <row r="990">
          <cell r="L990">
            <v>36</v>
          </cell>
        </row>
        <row r="991">
          <cell r="L991">
            <v>40</v>
          </cell>
        </row>
        <row r="992">
          <cell r="L992">
            <v>157</v>
          </cell>
        </row>
        <row r="993">
          <cell r="L993">
            <v>34</v>
          </cell>
        </row>
        <row r="994">
          <cell r="L994">
            <v>200</v>
          </cell>
        </row>
        <row r="995">
          <cell r="L995">
            <v>200</v>
          </cell>
        </row>
        <row r="996">
          <cell r="L996">
            <v>200</v>
          </cell>
        </row>
        <row r="997">
          <cell r="L997">
            <v>200</v>
          </cell>
        </row>
        <row r="998">
          <cell r="L998">
            <v>109</v>
          </cell>
        </row>
        <row r="999">
          <cell r="L999">
            <v>13</v>
          </cell>
        </row>
        <row r="1000">
          <cell r="L1000">
            <v>13</v>
          </cell>
        </row>
        <row r="1001">
          <cell r="L1001">
            <v>13</v>
          </cell>
        </row>
        <row r="1002">
          <cell r="L1002">
            <v>13</v>
          </cell>
        </row>
        <row r="1003">
          <cell r="L1003">
            <v>13</v>
          </cell>
        </row>
        <row r="1004">
          <cell r="L1004">
            <v>37</v>
          </cell>
        </row>
        <row r="1005">
          <cell r="L1005">
            <v>27</v>
          </cell>
        </row>
        <row r="1006">
          <cell r="L1006">
            <v>74</v>
          </cell>
        </row>
        <row r="1007">
          <cell r="L1007">
            <v>157</v>
          </cell>
        </row>
        <row r="1008">
          <cell r="L1008">
            <v>104</v>
          </cell>
        </row>
        <row r="1009">
          <cell r="L1009">
            <v>101</v>
          </cell>
        </row>
        <row r="1010">
          <cell r="L1010">
            <v>101</v>
          </cell>
        </row>
        <row r="1011">
          <cell r="L1011">
            <v>74</v>
          </cell>
        </row>
        <row r="1012">
          <cell r="L1012">
            <v>74</v>
          </cell>
        </row>
        <row r="1013">
          <cell r="L1013">
            <v>74</v>
          </cell>
        </row>
        <row r="1014">
          <cell r="L1014">
            <v>2</v>
          </cell>
        </row>
        <row r="1015">
          <cell r="L1015">
            <v>15</v>
          </cell>
        </row>
        <row r="1016">
          <cell r="L1016">
            <v>16</v>
          </cell>
        </row>
        <row r="1017">
          <cell r="L1017">
            <v>15</v>
          </cell>
        </row>
        <row r="1018">
          <cell r="L1018">
            <v>6</v>
          </cell>
        </row>
        <row r="1019">
          <cell r="L1019">
            <v>6</v>
          </cell>
        </row>
        <row r="1020">
          <cell r="L1020">
            <v>125</v>
          </cell>
        </row>
        <row r="1021">
          <cell r="L1021">
            <v>9</v>
          </cell>
        </row>
        <row r="1022">
          <cell r="L1022">
            <v>14</v>
          </cell>
        </row>
        <row r="1023">
          <cell r="L1023">
            <v>6</v>
          </cell>
        </row>
        <row r="1024">
          <cell r="L1024">
            <v>6</v>
          </cell>
        </row>
        <row r="1025">
          <cell r="L1025">
            <v>37</v>
          </cell>
        </row>
        <row r="1026">
          <cell r="L1026">
            <v>27</v>
          </cell>
        </row>
        <row r="1027">
          <cell r="L1027">
            <v>157</v>
          </cell>
        </row>
        <row r="1028">
          <cell r="L1028">
            <v>37</v>
          </cell>
        </row>
        <row r="1029">
          <cell r="L1029">
            <v>27</v>
          </cell>
        </row>
        <row r="1030">
          <cell r="L1030">
            <v>157</v>
          </cell>
        </row>
        <row r="1031">
          <cell r="L1031">
            <v>110</v>
          </cell>
        </row>
        <row r="1032">
          <cell r="L1032">
            <v>110</v>
          </cell>
        </row>
        <row r="1033">
          <cell r="L1033">
            <v>67</v>
          </cell>
        </row>
        <row r="1034">
          <cell r="L1034">
            <v>104</v>
          </cell>
        </row>
        <row r="1035">
          <cell r="L1035">
            <v>14</v>
          </cell>
        </row>
        <row r="1036">
          <cell r="L1036">
            <v>3</v>
          </cell>
        </row>
        <row r="1037">
          <cell r="L1037">
            <v>35</v>
          </cell>
        </row>
        <row r="1038">
          <cell r="L1038">
            <v>106</v>
          </cell>
        </row>
        <row r="1039">
          <cell r="L1039">
            <v>6</v>
          </cell>
        </row>
        <row r="1040">
          <cell r="L1040">
            <v>101</v>
          </cell>
        </row>
        <row r="1041">
          <cell r="L1041">
            <v>101</v>
          </cell>
        </row>
        <row r="1042">
          <cell r="L1042">
            <v>104</v>
          </cell>
        </row>
        <row r="1043">
          <cell r="L1043">
            <v>104</v>
          </cell>
        </row>
        <row r="1044">
          <cell r="L1044">
            <v>106</v>
          </cell>
        </row>
        <row r="1045">
          <cell r="L1045">
            <v>106</v>
          </cell>
        </row>
        <row r="1046">
          <cell r="L1046">
            <v>112</v>
          </cell>
        </row>
        <row r="1047">
          <cell r="L1047">
            <v>46</v>
          </cell>
        </row>
        <row r="1048">
          <cell r="L1048">
            <v>111</v>
          </cell>
        </row>
        <row r="1049">
          <cell r="L1049">
            <v>111</v>
          </cell>
        </row>
        <row r="1050">
          <cell r="L1050">
            <v>111</v>
          </cell>
        </row>
        <row r="1051">
          <cell r="L1051">
            <v>120</v>
          </cell>
        </row>
        <row r="1052">
          <cell r="L1052">
            <v>120</v>
          </cell>
        </row>
        <row r="1053">
          <cell r="L1053">
            <v>101</v>
          </cell>
        </row>
        <row r="1054">
          <cell r="L1054">
            <v>101</v>
          </cell>
        </row>
        <row r="1055">
          <cell r="L1055">
            <v>13</v>
          </cell>
        </row>
        <row r="1056">
          <cell r="L1056">
            <v>35</v>
          </cell>
        </row>
        <row r="1057">
          <cell r="L1057">
            <v>63</v>
          </cell>
        </row>
        <row r="1058">
          <cell r="L1058">
            <v>63</v>
          </cell>
        </row>
        <row r="1059">
          <cell r="L1059">
            <v>63</v>
          </cell>
        </row>
        <row r="1060">
          <cell r="L1060">
            <v>63</v>
          </cell>
        </row>
        <row r="1061">
          <cell r="L1061">
            <v>63</v>
          </cell>
        </row>
        <row r="1062">
          <cell r="L1062">
            <v>63</v>
          </cell>
        </row>
        <row r="1063">
          <cell r="L1063">
            <v>63</v>
          </cell>
        </row>
        <row r="1064">
          <cell r="L1064">
            <v>63</v>
          </cell>
        </row>
        <row r="1065">
          <cell r="L1065">
            <v>63</v>
          </cell>
        </row>
        <row r="1066">
          <cell r="L1066">
            <v>63</v>
          </cell>
        </row>
        <row r="1067">
          <cell r="L1067">
            <v>63</v>
          </cell>
        </row>
        <row r="1068">
          <cell r="L1068">
            <v>63</v>
          </cell>
        </row>
        <row r="1069">
          <cell r="L1069">
            <v>63</v>
          </cell>
        </row>
        <row r="1070">
          <cell r="L1070">
            <v>63</v>
          </cell>
        </row>
        <row r="1071">
          <cell r="L1071">
            <v>63</v>
          </cell>
        </row>
        <row r="1072">
          <cell r="L1072">
            <v>63</v>
          </cell>
        </row>
        <row r="1073">
          <cell r="L1073">
            <v>63</v>
          </cell>
        </row>
        <row r="1074">
          <cell r="L1074">
            <v>63</v>
          </cell>
        </row>
        <row r="1075">
          <cell r="L1075">
            <v>63</v>
          </cell>
        </row>
        <row r="1076">
          <cell r="L1076">
            <v>63</v>
          </cell>
        </row>
        <row r="1077">
          <cell r="L1077">
            <v>63</v>
          </cell>
        </row>
        <row r="1078">
          <cell r="L1078">
            <v>63</v>
          </cell>
        </row>
        <row r="1079">
          <cell r="L1079">
            <v>63</v>
          </cell>
        </row>
        <row r="1080">
          <cell r="L1080">
            <v>63</v>
          </cell>
        </row>
        <row r="1081">
          <cell r="L1081">
            <v>63</v>
          </cell>
        </row>
        <row r="1082">
          <cell r="L1082">
            <v>63</v>
          </cell>
        </row>
        <row r="1083">
          <cell r="L1083">
            <v>157</v>
          </cell>
        </row>
        <row r="1084">
          <cell r="L1084">
            <v>157</v>
          </cell>
        </row>
        <row r="1085">
          <cell r="L1085">
            <v>157</v>
          </cell>
        </row>
        <row r="1086">
          <cell r="L1086">
            <v>63</v>
          </cell>
        </row>
        <row r="1087">
          <cell r="L1087">
            <v>63</v>
          </cell>
        </row>
        <row r="1088">
          <cell r="L1088">
            <v>59</v>
          </cell>
        </row>
        <row r="1089">
          <cell r="L1089">
            <v>60</v>
          </cell>
        </row>
        <row r="1090">
          <cell r="L1090">
            <v>60</v>
          </cell>
        </row>
        <row r="1091">
          <cell r="L1091">
            <v>60</v>
          </cell>
        </row>
        <row r="1092">
          <cell r="L1092">
            <v>60</v>
          </cell>
        </row>
        <row r="1093">
          <cell r="L1093">
            <v>61</v>
          </cell>
        </row>
        <row r="1094">
          <cell r="L1094">
            <v>61</v>
          </cell>
        </row>
        <row r="1095">
          <cell r="L1095">
            <v>65</v>
          </cell>
        </row>
        <row r="1096">
          <cell r="L1096">
            <v>65</v>
          </cell>
        </row>
        <row r="1097">
          <cell r="L1097">
            <v>65</v>
          </cell>
        </row>
        <row r="1098">
          <cell r="L1098">
            <v>65</v>
          </cell>
        </row>
        <row r="1099">
          <cell r="L1099">
            <v>65</v>
          </cell>
        </row>
        <row r="1100">
          <cell r="L1100">
            <v>65</v>
          </cell>
        </row>
        <row r="1101">
          <cell r="L1101">
            <v>65</v>
          </cell>
        </row>
        <row r="1102">
          <cell r="L1102">
            <v>157</v>
          </cell>
        </row>
        <row r="1103">
          <cell r="L1103">
            <v>49</v>
          </cell>
        </row>
        <row r="1104">
          <cell r="L1104">
            <v>49</v>
          </cell>
        </row>
        <row r="1105">
          <cell r="L1105">
            <v>49</v>
          </cell>
        </row>
        <row r="1106">
          <cell r="L1106">
            <v>49</v>
          </cell>
        </row>
        <row r="1107">
          <cell r="L1107">
            <v>49</v>
          </cell>
        </row>
        <row r="1108">
          <cell r="L1108">
            <v>49</v>
          </cell>
        </row>
        <row r="1109">
          <cell r="L1109">
            <v>49</v>
          </cell>
        </row>
        <row r="1110">
          <cell r="L1110">
            <v>49</v>
          </cell>
        </row>
        <row r="1111">
          <cell r="L1111">
            <v>49</v>
          </cell>
        </row>
        <row r="1112">
          <cell r="L1112">
            <v>49</v>
          </cell>
        </row>
        <row r="1113">
          <cell r="L1113">
            <v>49</v>
          </cell>
        </row>
        <row r="1114">
          <cell r="L1114">
            <v>49</v>
          </cell>
        </row>
        <row r="1115">
          <cell r="L1115">
            <v>49</v>
          </cell>
        </row>
        <row r="1116">
          <cell r="L1116">
            <v>50</v>
          </cell>
        </row>
        <row r="1117">
          <cell r="L1117">
            <v>50</v>
          </cell>
        </row>
        <row r="1118">
          <cell r="L1118">
            <v>50</v>
          </cell>
        </row>
        <row r="1119">
          <cell r="L1119">
            <v>50</v>
          </cell>
        </row>
        <row r="1120">
          <cell r="L1120">
            <v>50</v>
          </cell>
        </row>
        <row r="1121">
          <cell r="L1121">
            <v>50</v>
          </cell>
        </row>
        <row r="1122">
          <cell r="L1122">
            <v>50</v>
          </cell>
        </row>
        <row r="1123">
          <cell r="L1123">
            <v>53</v>
          </cell>
        </row>
        <row r="1124">
          <cell r="L1124">
            <v>53</v>
          </cell>
        </row>
        <row r="1125">
          <cell r="L1125">
            <v>53</v>
          </cell>
        </row>
        <row r="1126">
          <cell r="L1126">
            <v>53</v>
          </cell>
        </row>
        <row r="1127">
          <cell r="L1127">
            <v>51</v>
          </cell>
        </row>
        <row r="1128">
          <cell r="L1128">
            <v>51</v>
          </cell>
        </row>
        <row r="1129">
          <cell r="L1129">
            <v>51</v>
          </cell>
        </row>
        <row r="1130">
          <cell r="L1130">
            <v>51</v>
          </cell>
        </row>
        <row r="1131">
          <cell r="L1131">
            <v>52</v>
          </cell>
        </row>
        <row r="1132">
          <cell r="L1132">
            <v>52</v>
          </cell>
        </row>
        <row r="1133">
          <cell r="L1133">
            <v>52</v>
          </cell>
        </row>
        <row r="1134">
          <cell r="L1134">
            <v>52</v>
          </cell>
        </row>
        <row r="1135">
          <cell r="L1135">
            <v>52</v>
          </cell>
        </row>
        <row r="1136">
          <cell r="L1136">
            <v>52</v>
          </cell>
        </row>
        <row r="1137">
          <cell r="L1137">
            <v>55</v>
          </cell>
        </row>
        <row r="1138">
          <cell r="L1138">
            <v>55</v>
          </cell>
        </row>
        <row r="1139">
          <cell r="L1139">
            <v>55</v>
          </cell>
        </row>
        <row r="1140">
          <cell r="L1140">
            <v>48</v>
          </cell>
        </row>
        <row r="1141">
          <cell r="L1141">
            <v>48</v>
          </cell>
        </row>
        <row r="1142">
          <cell r="L1142">
            <v>48</v>
          </cell>
        </row>
        <row r="1143">
          <cell r="L1143">
            <v>48</v>
          </cell>
        </row>
        <row r="1144">
          <cell r="L1144">
            <v>56</v>
          </cell>
        </row>
        <row r="1145">
          <cell r="L1145">
            <v>56</v>
          </cell>
        </row>
        <row r="1146">
          <cell r="L1146">
            <v>56</v>
          </cell>
        </row>
        <row r="1147">
          <cell r="L1147">
            <v>56</v>
          </cell>
        </row>
        <row r="1148">
          <cell r="L1148">
            <v>56</v>
          </cell>
        </row>
        <row r="1149">
          <cell r="L1149">
            <v>56</v>
          </cell>
        </row>
        <row r="1150">
          <cell r="L1150">
            <v>56</v>
          </cell>
        </row>
        <row r="1151">
          <cell r="L1151">
            <v>57</v>
          </cell>
        </row>
        <row r="1152">
          <cell r="L1152">
            <v>58</v>
          </cell>
        </row>
        <row r="1153">
          <cell r="L1153">
            <v>49</v>
          </cell>
        </row>
        <row r="1154">
          <cell r="L1154">
            <v>50</v>
          </cell>
        </row>
        <row r="1155">
          <cell r="L1155">
            <v>50</v>
          </cell>
        </row>
        <row r="1156">
          <cell r="L1156">
            <v>63</v>
          </cell>
        </row>
        <row r="1157">
          <cell r="L1157">
            <v>63</v>
          </cell>
        </row>
        <row r="1158">
          <cell r="L1158">
            <v>63</v>
          </cell>
        </row>
        <row r="1159">
          <cell r="L1159">
            <v>63</v>
          </cell>
        </row>
        <row r="1160">
          <cell r="L1160">
            <v>63</v>
          </cell>
        </row>
        <row r="1161">
          <cell r="L1161">
            <v>58</v>
          </cell>
        </row>
        <row r="1162">
          <cell r="L1162">
            <v>58</v>
          </cell>
        </row>
        <row r="1163">
          <cell r="L1163">
            <v>58</v>
          </cell>
        </row>
        <row r="1164">
          <cell r="L1164">
            <v>58</v>
          </cell>
        </row>
        <row r="1165">
          <cell r="L1165">
            <v>58</v>
          </cell>
        </row>
        <row r="1166">
          <cell r="L1166">
            <v>1</v>
          </cell>
        </row>
        <row r="1167">
          <cell r="L1167">
            <v>17</v>
          </cell>
        </row>
        <row r="1168">
          <cell r="L1168">
            <v>28</v>
          </cell>
        </row>
        <row r="1169">
          <cell r="L1169">
            <v>2</v>
          </cell>
        </row>
        <row r="1170">
          <cell r="L1170">
            <v>23</v>
          </cell>
        </row>
        <row r="1171">
          <cell r="L1171">
            <v>24</v>
          </cell>
        </row>
        <row r="1172">
          <cell r="L1172">
            <v>29</v>
          </cell>
        </row>
        <row r="1173">
          <cell r="L1173">
            <v>3</v>
          </cell>
        </row>
        <row r="1174">
          <cell r="L1174">
            <v>4</v>
          </cell>
        </row>
        <row r="1175">
          <cell r="L1175">
            <v>58</v>
          </cell>
        </row>
        <row r="1176">
          <cell r="L1176">
            <v>58</v>
          </cell>
        </row>
        <row r="1177">
          <cell r="L1177">
            <v>64</v>
          </cell>
        </row>
        <row r="1178">
          <cell r="L1178">
            <v>2</v>
          </cell>
        </row>
        <row r="1179">
          <cell r="L1179">
            <v>1</v>
          </cell>
        </row>
        <row r="1180">
          <cell r="L1180">
            <v>1</v>
          </cell>
        </row>
        <row r="1181">
          <cell r="L1181">
            <v>3</v>
          </cell>
        </row>
        <row r="1182">
          <cell r="L1182">
            <v>58</v>
          </cell>
        </row>
        <row r="1183">
          <cell r="L1183">
            <v>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NTES Y USOS (2025)"/>
      <sheetName val="RENTAS 2025"/>
      <sheetName val="GASTOS 2025"/>
      <sheetName val="POR SECRETARIAS"/>
      <sheetName val="PROGRAMAS"/>
      <sheetName val="DEUDA"/>
      <sheetName val="SECRETARIAS"/>
    </sheetNames>
    <sheetDataSet>
      <sheetData sheetId="0">
        <row r="5">
          <cell r="D5" t="str">
            <v>ENLACE_GAS</v>
          </cell>
        </row>
        <row r="6">
          <cell r="D6">
            <v>11101</v>
          </cell>
        </row>
        <row r="7">
          <cell r="D7"/>
        </row>
        <row r="8">
          <cell r="D8"/>
        </row>
        <row r="9">
          <cell r="D9">
            <v>21101</v>
          </cell>
        </row>
        <row r="10">
          <cell r="D10">
            <v>25101</v>
          </cell>
        </row>
        <row r="11">
          <cell r="D11"/>
        </row>
        <row r="12">
          <cell r="D12">
            <v>11229</v>
          </cell>
        </row>
        <row r="13">
          <cell r="D13"/>
        </row>
        <row r="14">
          <cell r="D14">
            <v>11105</v>
          </cell>
        </row>
        <row r="15">
          <cell r="D15">
            <v>11211</v>
          </cell>
        </row>
        <row r="16">
          <cell r="D16">
            <v>11220</v>
          </cell>
        </row>
        <row r="17">
          <cell r="D17">
            <v>13301</v>
          </cell>
        </row>
        <row r="18">
          <cell r="D18">
            <v>13304</v>
          </cell>
        </row>
        <row r="19">
          <cell r="D19">
            <v>13401</v>
          </cell>
        </row>
        <row r="20">
          <cell r="D20">
            <v>13402</v>
          </cell>
        </row>
        <row r="21">
          <cell r="D21">
            <v>22328</v>
          </cell>
        </row>
        <row r="22">
          <cell r="D22">
            <v>23114</v>
          </cell>
        </row>
        <row r="23">
          <cell r="D23">
            <v>12612</v>
          </cell>
        </row>
        <row r="24">
          <cell r="D24">
            <v>22319</v>
          </cell>
        </row>
        <row r="25">
          <cell r="D25">
            <v>11221</v>
          </cell>
        </row>
        <row r="26">
          <cell r="D26">
            <v>22327</v>
          </cell>
        </row>
        <row r="27">
          <cell r="D27">
            <v>11225</v>
          </cell>
        </row>
        <row r="28">
          <cell r="D28">
            <v>11230</v>
          </cell>
        </row>
        <row r="29">
          <cell r="D29">
            <v>22333</v>
          </cell>
        </row>
        <row r="30">
          <cell r="D30">
            <v>23118</v>
          </cell>
        </row>
        <row r="31">
          <cell r="D31">
            <v>23123</v>
          </cell>
        </row>
        <row r="32">
          <cell r="D32"/>
        </row>
        <row r="33">
          <cell r="D33">
            <v>41440</v>
          </cell>
        </row>
        <row r="34">
          <cell r="D34">
            <v>41460</v>
          </cell>
        </row>
        <row r="35">
          <cell r="D35">
            <v>41482</v>
          </cell>
        </row>
        <row r="36">
          <cell r="D36"/>
        </row>
        <row r="37">
          <cell r="D37"/>
        </row>
        <row r="38">
          <cell r="D38">
            <v>23106</v>
          </cell>
        </row>
        <row r="39">
          <cell r="D39"/>
        </row>
        <row r="40">
          <cell r="D40"/>
        </row>
        <row r="41">
          <cell r="D41">
            <v>11102</v>
          </cell>
        </row>
        <row r="42">
          <cell r="D42">
            <v>12212</v>
          </cell>
        </row>
        <row r="43">
          <cell r="D43">
            <v>12603</v>
          </cell>
        </row>
        <row r="44">
          <cell r="D44">
            <v>22310</v>
          </cell>
        </row>
        <row r="45">
          <cell r="D45">
            <v>22311</v>
          </cell>
        </row>
        <row r="46">
          <cell r="D46">
            <v>22330</v>
          </cell>
        </row>
        <row r="47">
          <cell r="D47">
            <v>12611</v>
          </cell>
        </row>
        <row r="48">
          <cell r="D48">
            <v>12613</v>
          </cell>
        </row>
        <row r="49">
          <cell r="D49">
            <v>22318</v>
          </cell>
        </row>
        <row r="50">
          <cell r="D50"/>
        </row>
        <row r="51">
          <cell r="D51">
            <v>11222</v>
          </cell>
        </row>
        <row r="52">
          <cell r="D52">
            <v>22324</v>
          </cell>
        </row>
        <row r="53">
          <cell r="D53">
            <v>13173</v>
          </cell>
        </row>
        <row r="54">
          <cell r="D54">
            <v>22304</v>
          </cell>
        </row>
        <row r="55">
          <cell r="D55"/>
        </row>
        <row r="56">
          <cell r="D56">
            <v>12114</v>
          </cell>
        </row>
        <row r="57">
          <cell r="D57">
            <v>22305</v>
          </cell>
        </row>
        <row r="58">
          <cell r="D58"/>
        </row>
        <row r="59">
          <cell r="D59">
            <v>12205</v>
          </cell>
        </row>
        <row r="60">
          <cell r="D60">
            <v>21301</v>
          </cell>
        </row>
        <row r="61">
          <cell r="D61"/>
        </row>
        <row r="62">
          <cell r="D62">
            <v>12609</v>
          </cell>
        </row>
        <row r="63">
          <cell r="D63">
            <v>22307</v>
          </cell>
        </row>
        <row r="64">
          <cell r="D64">
            <v>25358</v>
          </cell>
        </row>
        <row r="65">
          <cell r="D65"/>
        </row>
        <row r="66">
          <cell r="D66">
            <v>12112</v>
          </cell>
        </row>
        <row r="67">
          <cell r="D67">
            <v>12201</v>
          </cell>
        </row>
        <row r="68">
          <cell r="D68">
            <v>12203</v>
          </cell>
        </row>
        <row r="69">
          <cell r="D69">
            <v>22335</v>
          </cell>
        </row>
        <row r="70">
          <cell r="D70">
            <v>12604</v>
          </cell>
        </row>
        <row r="71">
          <cell r="D71">
            <v>22308</v>
          </cell>
        </row>
        <row r="72">
          <cell r="D72">
            <v>22303</v>
          </cell>
        </row>
        <row r="73">
          <cell r="D73"/>
        </row>
        <row r="74">
          <cell r="D74">
            <v>11103</v>
          </cell>
        </row>
        <row r="75">
          <cell r="D75">
            <v>22321</v>
          </cell>
        </row>
        <row r="76">
          <cell r="D76">
            <v>12606</v>
          </cell>
        </row>
        <row r="77">
          <cell r="D77">
            <v>12610</v>
          </cell>
        </row>
        <row r="78">
          <cell r="D78">
            <v>22312</v>
          </cell>
        </row>
        <row r="79">
          <cell r="D79">
            <v>22317</v>
          </cell>
        </row>
        <row r="80">
          <cell r="D80">
            <v>11215</v>
          </cell>
        </row>
        <row r="81">
          <cell r="D81">
            <v>11229</v>
          </cell>
        </row>
        <row r="82">
          <cell r="D82">
            <v>22336</v>
          </cell>
        </row>
        <row r="83">
          <cell r="D83">
            <v>12211</v>
          </cell>
        </row>
        <row r="84">
          <cell r="D84">
            <v>22302</v>
          </cell>
        </row>
        <row r="85">
          <cell r="D85">
            <v>12303</v>
          </cell>
        </row>
        <row r="86">
          <cell r="D86">
            <v>12305</v>
          </cell>
        </row>
        <row r="87">
          <cell r="D87">
            <v>12401</v>
          </cell>
        </row>
        <row r="88">
          <cell r="D88"/>
        </row>
        <row r="89">
          <cell r="D89">
            <v>11218</v>
          </cell>
        </row>
        <row r="90">
          <cell r="D90">
            <v>12403</v>
          </cell>
        </row>
        <row r="91">
          <cell r="D91">
            <v>21111</v>
          </cell>
        </row>
        <row r="92">
          <cell r="D92">
            <v>22337</v>
          </cell>
        </row>
        <row r="93">
          <cell r="D93">
            <v>22322</v>
          </cell>
        </row>
        <row r="94">
          <cell r="D94"/>
        </row>
        <row r="95">
          <cell r="D95">
            <v>13177</v>
          </cell>
        </row>
        <row r="96">
          <cell r="D96"/>
        </row>
        <row r="97">
          <cell r="D97">
            <v>11219</v>
          </cell>
        </row>
        <row r="98">
          <cell r="D98">
            <v>21216</v>
          </cell>
        </row>
        <row r="99">
          <cell r="D99">
            <v>22314</v>
          </cell>
        </row>
        <row r="100">
          <cell r="D100">
            <v>11223</v>
          </cell>
        </row>
        <row r="101">
          <cell r="D101">
            <v>11224</v>
          </cell>
        </row>
        <row r="102">
          <cell r="D102">
            <v>22316</v>
          </cell>
        </row>
        <row r="103">
          <cell r="D103">
            <v>25379</v>
          </cell>
        </row>
        <row r="104">
          <cell r="D104"/>
        </row>
        <row r="105">
          <cell r="D105">
            <v>11217</v>
          </cell>
        </row>
        <row r="106">
          <cell r="D106">
            <v>12502</v>
          </cell>
        </row>
        <row r="107">
          <cell r="D107">
            <v>22320</v>
          </cell>
        </row>
        <row r="108">
          <cell r="D108"/>
        </row>
        <row r="109">
          <cell r="D109">
            <v>11206</v>
          </cell>
        </row>
        <row r="110">
          <cell r="D110">
            <v>12113</v>
          </cell>
        </row>
        <row r="111">
          <cell r="D111">
            <v>22306</v>
          </cell>
        </row>
        <row r="112">
          <cell r="D112">
            <v>22323</v>
          </cell>
        </row>
        <row r="113">
          <cell r="D113">
            <v>13204</v>
          </cell>
        </row>
        <row r="114">
          <cell r="D114">
            <v>12106</v>
          </cell>
        </row>
        <row r="115">
          <cell r="D115">
            <v>22329</v>
          </cell>
        </row>
        <row r="116">
          <cell r="D116"/>
        </row>
        <row r="117">
          <cell r="D117">
            <v>41140</v>
          </cell>
        </row>
        <row r="118">
          <cell r="D118">
            <v>41143</v>
          </cell>
        </row>
        <row r="119">
          <cell r="D119">
            <v>41145</v>
          </cell>
        </row>
        <row r="120">
          <cell r="D120">
            <v>41151</v>
          </cell>
        </row>
        <row r="121">
          <cell r="D121">
            <v>41162</v>
          </cell>
        </row>
        <row r="122">
          <cell r="D122">
            <v>41163</v>
          </cell>
        </row>
        <row r="123">
          <cell r="D123">
            <v>41182</v>
          </cell>
        </row>
        <row r="124">
          <cell r="D124">
            <v>41180</v>
          </cell>
        </row>
        <row r="125">
          <cell r="D125">
            <v>41181</v>
          </cell>
        </row>
        <row r="126">
          <cell r="D126">
            <v>41183</v>
          </cell>
        </row>
        <row r="127">
          <cell r="D127">
            <v>41184</v>
          </cell>
        </row>
        <row r="128">
          <cell r="D128">
            <v>41380</v>
          </cell>
        </row>
        <row r="129">
          <cell r="D129">
            <v>41420</v>
          </cell>
        </row>
        <row r="130">
          <cell r="D130">
            <v>41480</v>
          </cell>
        </row>
        <row r="131">
          <cell r="D131">
            <v>41481</v>
          </cell>
        </row>
        <row r="132">
          <cell r="D132"/>
        </row>
        <row r="133">
          <cell r="D133">
            <v>42101</v>
          </cell>
        </row>
        <row r="134">
          <cell r="D134">
            <v>42201</v>
          </cell>
        </row>
        <row r="135">
          <cell r="D135"/>
        </row>
        <row r="136">
          <cell r="D136"/>
        </row>
        <row r="137">
          <cell r="D137"/>
        </row>
        <row r="138">
          <cell r="D138">
            <v>13108</v>
          </cell>
        </row>
        <row r="139">
          <cell r="D139"/>
        </row>
        <row r="140">
          <cell r="D140"/>
        </row>
        <row r="141">
          <cell r="D141">
            <v>22204</v>
          </cell>
        </row>
        <row r="142">
          <cell r="D142">
            <v>13160</v>
          </cell>
        </row>
        <row r="143">
          <cell r="D143"/>
        </row>
        <row r="144">
          <cell r="D144"/>
        </row>
        <row r="145">
          <cell r="D145">
            <v>13162</v>
          </cell>
        </row>
        <row r="146">
          <cell r="D146"/>
        </row>
        <row r="147">
          <cell r="D147">
            <v>25240</v>
          </cell>
        </row>
        <row r="148">
          <cell r="D148"/>
        </row>
        <row r="149">
          <cell r="D149">
            <v>13152</v>
          </cell>
        </row>
        <row r="150">
          <cell r="D150">
            <v>22209</v>
          </cell>
        </row>
        <row r="151">
          <cell r="D151"/>
        </row>
        <row r="152">
          <cell r="D152">
            <v>13152</v>
          </cell>
        </row>
        <row r="153">
          <cell r="D153"/>
        </row>
        <row r="154">
          <cell r="D154">
            <v>13101</v>
          </cell>
        </row>
        <row r="155">
          <cell r="D155">
            <v>13103</v>
          </cell>
        </row>
        <row r="156">
          <cell r="D156">
            <v>13104</v>
          </cell>
        </row>
        <row r="157">
          <cell r="D157">
            <v>13105</v>
          </cell>
        </row>
        <row r="158">
          <cell r="D158">
            <v>13107</v>
          </cell>
        </row>
        <row r="159">
          <cell r="D159">
            <v>13110</v>
          </cell>
        </row>
        <row r="160">
          <cell r="D160">
            <v>13112</v>
          </cell>
        </row>
        <row r="161">
          <cell r="D161">
            <v>13115</v>
          </cell>
        </row>
        <row r="162">
          <cell r="D162">
            <v>13116</v>
          </cell>
        </row>
        <row r="163">
          <cell r="D163">
            <v>13125</v>
          </cell>
        </row>
        <row r="164">
          <cell r="D164">
            <v>13150</v>
          </cell>
        </row>
        <row r="165">
          <cell r="D165">
            <v>22202</v>
          </cell>
        </row>
        <row r="166">
          <cell r="D166">
            <v>22203</v>
          </cell>
        </row>
        <row r="167">
          <cell r="D167">
            <v>25203</v>
          </cell>
        </row>
        <row r="168">
          <cell r="D168"/>
        </row>
        <row r="169">
          <cell r="D169">
            <v>13161</v>
          </cell>
        </row>
        <row r="170">
          <cell r="D170"/>
        </row>
        <row r="171">
          <cell r="D171">
            <v>41131</v>
          </cell>
        </row>
        <row r="172">
          <cell r="D172">
            <v>41230</v>
          </cell>
        </row>
        <row r="173">
          <cell r="D173">
            <v>41280</v>
          </cell>
        </row>
        <row r="174">
          <cell r="D174"/>
        </row>
        <row r="175">
          <cell r="D175"/>
        </row>
        <row r="176">
          <cell r="D176"/>
        </row>
        <row r="177">
          <cell r="D177">
            <v>26102</v>
          </cell>
        </row>
        <row r="178">
          <cell r="D178">
            <v>26104</v>
          </cell>
        </row>
        <row r="179">
          <cell r="D179"/>
        </row>
        <row r="180">
          <cell r="D180">
            <v>26101</v>
          </cell>
        </row>
        <row r="181">
          <cell r="D181">
            <v>26103</v>
          </cell>
        </row>
        <row r="182">
          <cell r="D182"/>
        </row>
        <row r="183">
          <cell r="D183"/>
        </row>
        <row r="184">
          <cell r="D184"/>
        </row>
        <row r="185">
          <cell r="D185"/>
        </row>
      </sheetData>
      <sheetData sheetId="1">
        <row r="9">
          <cell r="B9">
            <v>11101</v>
          </cell>
        </row>
        <row r="10">
          <cell r="B10">
            <v>11101</v>
          </cell>
        </row>
        <row r="11">
          <cell r="B11">
            <v>11101</v>
          </cell>
        </row>
        <row r="12">
          <cell r="B12">
            <v>11101</v>
          </cell>
        </row>
        <row r="13">
          <cell r="B13">
            <v>11105</v>
          </cell>
        </row>
        <row r="14">
          <cell r="B14">
            <v>11101</v>
          </cell>
        </row>
        <row r="15">
          <cell r="B15">
            <v>11105</v>
          </cell>
        </row>
        <row r="16">
          <cell r="B16">
            <v>11101</v>
          </cell>
        </row>
        <row r="17">
          <cell r="B17">
            <v>11101</v>
          </cell>
        </row>
        <row r="19">
          <cell r="B19">
            <v>11101</v>
          </cell>
        </row>
        <row r="20">
          <cell r="B20">
            <v>11101</v>
          </cell>
        </row>
        <row r="21">
          <cell r="B21">
            <v>11206</v>
          </cell>
        </row>
        <row r="22">
          <cell r="B22">
            <v>11101</v>
          </cell>
        </row>
        <row r="23">
          <cell r="B23">
            <v>11101</v>
          </cell>
        </row>
        <row r="24">
          <cell r="B24">
            <v>11211</v>
          </cell>
        </row>
        <row r="25">
          <cell r="B25">
            <v>11101</v>
          </cell>
        </row>
        <row r="26">
          <cell r="B26">
            <v>11215</v>
          </cell>
        </row>
        <row r="27">
          <cell r="B27">
            <v>11217</v>
          </cell>
        </row>
        <row r="28">
          <cell r="B28">
            <v>11218</v>
          </cell>
        </row>
        <row r="29">
          <cell r="B29">
            <v>11219</v>
          </cell>
        </row>
        <row r="30">
          <cell r="B30">
            <v>11220</v>
          </cell>
        </row>
        <row r="31">
          <cell r="B31">
            <v>11221</v>
          </cell>
        </row>
        <row r="32">
          <cell r="B32">
            <v>11222</v>
          </cell>
        </row>
        <row r="33">
          <cell r="B33">
            <v>11223</v>
          </cell>
        </row>
        <row r="34">
          <cell r="B34">
            <v>11224</v>
          </cell>
        </row>
        <row r="35">
          <cell r="B35">
            <v>11225</v>
          </cell>
        </row>
        <row r="36">
          <cell r="B36">
            <v>11101</v>
          </cell>
        </row>
        <row r="37">
          <cell r="B37">
            <v>11229</v>
          </cell>
        </row>
        <row r="38">
          <cell r="B38">
            <v>11230</v>
          </cell>
        </row>
        <row r="39">
          <cell r="B39">
            <v>11101</v>
          </cell>
        </row>
        <row r="40">
          <cell r="B40">
            <v>11101</v>
          </cell>
        </row>
        <row r="41">
          <cell r="B41">
            <v>11101</v>
          </cell>
        </row>
        <row r="42">
          <cell r="B42">
            <v>11101</v>
          </cell>
        </row>
        <row r="43">
          <cell r="B43">
            <v>11101</v>
          </cell>
        </row>
        <row r="44">
          <cell r="B44">
            <v>11101</v>
          </cell>
        </row>
        <row r="45">
          <cell r="B45">
            <v>11101</v>
          </cell>
        </row>
        <row r="46">
          <cell r="B46">
            <v>11101</v>
          </cell>
        </row>
        <row r="47">
          <cell r="B47">
            <v>11101</v>
          </cell>
        </row>
        <row r="48">
          <cell r="B48">
            <v>11101</v>
          </cell>
        </row>
        <row r="49">
          <cell r="B49">
            <v>11101</v>
          </cell>
        </row>
        <row r="50">
          <cell r="B50">
            <v>11101</v>
          </cell>
        </row>
        <row r="51">
          <cell r="B51">
            <v>11101</v>
          </cell>
        </row>
        <row r="52">
          <cell r="B52">
            <v>11101</v>
          </cell>
        </row>
        <row r="53">
          <cell r="B53">
            <v>11101</v>
          </cell>
        </row>
        <row r="56">
          <cell r="B56">
            <v>11101</v>
          </cell>
        </row>
        <row r="57">
          <cell r="B57">
            <v>11101</v>
          </cell>
        </row>
        <row r="58">
          <cell r="B58">
            <v>11101</v>
          </cell>
        </row>
        <row r="59">
          <cell r="B59">
            <v>11101</v>
          </cell>
        </row>
        <row r="60">
          <cell r="B60">
            <v>11101</v>
          </cell>
        </row>
        <row r="61">
          <cell r="B61">
            <v>12106</v>
          </cell>
        </row>
        <row r="62">
          <cell r="B62">
            <v>11101</v>
          </cell>
        </row>
        <row r="63">
          <cell r="B63">
            <v>11101</v>
          </cell>
        </row>
        <row r="64">
          <cell r="B64">
            <v>11101</v>
          </cell>
        </row>
        <row r="65">
          <cell r="B65">
            <v>12112</v>
          </cell>
        </row>
        <row r="66">
          <cell r="B66">
            <v>12113</v>
          </cell>
        </row>
        <row r="67">
          <cell r="B67">
            <v>12114</v>
          </cell>
        </row>
        <row r="69">
          <cell r="B69">
            <v>12201</v>
          </cell>
        </row>
        <row r="70">
          <cell r="B70">
            <v>12201</v>
          </cell>
        </row>
        <row r="71">
          <cell r="B71">
            <v>12203</v>
          </cell>
        </row>
        <row r="72">
          <cell r="B72">
            <v>11101</v>
          </cell>
        </row>
        <row r="73">
          <cell r="B73">
            <v>12205</v>
          </cell>
        </row>
        <row r="74">
          <cell r="B74">
            <v>11101</v>
          </cell>
        </row>
        <row r="75">
          <cell r="B75">
            <v>11101</v>
          </cell>
        </row>
        <row r="76">
          <cell r="B76">
            <v>12212</v>
          </cell>
        </row>
        <row r="77">
          <cell r="B77">
            <v>12211</v>
          </cell>
        </row>
        <row r="79">
          <cell r="B79">
            <v>11101</v>
          </cell>
        </row>
        <row r="80">
          <cell r="B80">
            <v>11211</v>
          </cell>
        </row>
        <row r="81">
          <cell r="B81">
            <v>12303</v>
          </cell>
        </row>
        <row r="82">
          <cell r="B82">
            <v>12305</v>
          </cell>
        </row>
        <row r="84">
          <cell r="B84">
            <v>12401</v>
          </cell>
        </row>
        <row r="85">
          <cell r="B85">
            <v>11101</v>
          </cell>
        </row>
        <row r="86">
          <cell r="B86">
            <v>12403</v>
          </cell>
        </row>
        <row r="88">
          <cell r="B88">
            <v>12502</v>
          </cell>
        </row>
        <row r="90">
          <cell r="B90">
            <v>12603</v>
          </cell>
        </row>
        <row r="91">
          <cell r="B91">
            <v>12604</v>
          </cell>
        </row>
        <row r="92">
          <cell r="B92">
            <v>12606</v>
          </cell>
        </row>
        <row r="93">
          <cell r="B93">
            <v>12609</v>
          </cell>
        </row>
        <row r="94">
          <cell r="B94">
            <v>12610</v>
          </cell>
        </row>
        <row r="95">
          <cell r="B95">
            <v>12611</v>
          </cell>
        </row>
        <row r="96">
          <cell r="B96">
            <v>12612</v>
          </cell>
        </row>
        <row r="97">
          <cell r="B97">
            <v>12613</v>
          </cell>
        </row>
        <row r="100">
          <cell r="B100">
            <v>13101</v>
          </cell>
        </row>
        <row r="101">
          <cell r="B101">
            <v>13103</v>
          </cell>
        </row>
        <row r="102">
          <cell r="B102">
            <v>13104</v>
          </cell>
        </row>
        <row r="103">
          <cell r="B103">
            <v>13105</v>
          </cell>
        </row>
        <row r="104">
          <cell r="B104">
            <v>13107</v>
          </cell>
        </row>
        <row r="105">
          <cell r="B105">
            <v>13108</v>
          </cell>
        </row>
        <row r="106">
          <cell r="B106">
            <v>13110</v>
          </cell>
        </row>
        <row r="107">
          <cell r="B107">
            <v>13112</v>
          </cell>
        </row>
        <row r="108">
          <cell r="B108">
            <v>13115</v>
          </cell>
        </row>
        <row r="109">
          <cell r="B109">
            <v>13116</v>
          </cell>
        </row>
        <row r="110">
          <cell r="B110">
            <v>13125</v>
          </cell>
        </row>
        <row r="111">
          <cell r="B111">
            <v>13150</v>
          </cell>
        </row>
        <row r="112">
          <cell r="B112">
            <v>13150</v>
          </cell>
        </row>
        <row r="113">
          <cell r="B113">
            <v>13152</v>
          </cell>
        </row>
        <row r="114">
          <cell r="B114">
            <v>13152</v>
          </cell>
        </row>
        <row r="115">
          <cell r="B115">
            <v>13160</v>
          </cell>
        </row>
        <row r="116">
          <cell r="B116">
            <v>13161</v>
          </cell>
        </row>
        <row r="117">
          <cell r="B117">
            <v>13162</v>
          </cell>
        </row>
        <row r="118">
          <cell r="B118">
            <v>13160</v>
          </cell>
        </row>
        <row r="119">
          <cell r="B119">
            <v>13161</v>
          </cell>
        </row>
        <row r="120">
          <cell r="B120">
            <v>13162</v>
          </cell>
        </row>
        <row r="121">
          <cell r="B121">
            <v>13173</v>
          </cell>
        </row>
        <row r="122">
          <cell r="B122">
            <v>13177</v>
          </cell>
        </row>
        <row r="124">
          <cell r="B124">
            <v>13204</v>
          </cell>
        </row>
        <row r="125">
          <cell r="B125">
            <v>11101</v>
          </cell>
        </row>
        <row r="127">
          <cell r="B127">
            <v>13301</v>
          </cell>
        </row>
        <row r="128">
          <cell r="B128">
            <v>13304</v>
          </cell>
        </row>
        <row r="129">
          <cell r="B129">
            <v>13304</v>
          </cell>
        </row>
        <row r="130">
          <cell r="B130">
            <v>13304</v>
          </cell>
        </row>
        <row r="131">
          <cell r="B131">
            <v>13304</v>
          </cell>
        </row>
        <row r="132">
          <cell r="B132">
            <v>13304</v>
          </cell>
        </row>
        <row r="133">
          <cell r="B133">
            <v>13304</v>
          </cell>
        </row>
        <row r="134">
          <cell r="B134">
            <v>13304</v>
          </cell>
        </row>
        <row r="136">
          <cell r="B136">
            <v>13401</v>
          </cell>
        </row>
        <row r="137">
          <cell r="B137">
            <v>13402</v>
          </cell>
        </row>
        <row r="141">
          <cell r="B141">
            <v>41131</v>
          </cell>
        </row>
        <row r="142">
          <cell r="B142">
            <v>41131</v>
          </cell>
        </row>
        <row r="143">
          <cell r="B143">
            <v>41140</v>
          </cell>
        </row>
        <row r="144">
          <cell r="B144">
            <v>41143</v>
          </cell>
        </row>
        <row r="145">
          <cell r="B145">
            <v>41145</v>
          </cell>
        </row>
        <row r="146">
          <cell r="B146">
            <v>41151</v>
          </cell>
        </row>
        <row r="147">
          <cell r="B147">
            <v>41162</v>
          </cell>
        </row>
        <row r="148">
          <cell r="B148">
            <v>41163</v>
          </cell>
        </row>
        <row r="150">
          <cell r="B150">
            <v>41230</v>
          </cell>
        </row>
        <row r="151">
          <cell r="B151">
            <v>41230</v>
          </cell>
        </row>
        <row r="153">
          <cell r="B153">
            <v>41420</v>
          </cell>
        </row>
        <row r="154">
          <cell r="B154">
            <v>41440</v>
          </cell>
        </row>
        <row r="155">
          <cell r="B155">
            <v>41460</v>
          </cell>
        </row>
        <row r="158">
          <cell r="B158">
            <v>42201</v>
          </cell>
        </row>
        <row r="162">
          <cell r="B162">
            <v>21111</v>
          </cell>
        </row>
        <row r="164">
          <cell r="B164">
            <v>21216</v>
          </cell>
        </row>
        <row r="166">
          <cell r="B166">
            <v>21301</v>
          </cell>
        </row>
        <row r="169">
          <cell r="B169">
            <v>21101</v>
          </cell>
        </row>
        <row r="170">
          <cell r="B170">
            <v>21101</v>
          </cell>
        </row>
        <row r="171">
          <cell r="B171">
            <v>21101</v>
          </cell>
        </row>
        <row r="173">
          <cell r="B173">
            <v>22202</v>
          </cell>
        </row>
        <row r="174">
          <cell r="B174">
            <v>22203</v>
          </cell>
        </row>
        <row r="175">
          <cell r="B175">
            <v>22204</v>
          </cell>
        </row>
        <row r="176">
          <cell r="B176">
            <v>22209</v>
          </cell>
        </row>
        <row r="178">
          <cell r="B178">
            <v>22302</v>
          </cell>
        </row>
        <row r="179">
          <cell r="B179">
            <v>22303</v>
          </cell>
        </row>
        <row r="180">
          <cell r="B180">
            <v>22304</v>
          </cell>
        </row>
        <row r="181">
          <cell r="B181">
            <v>22305</v>
          </cell>
        </row>
        <row r="182">
          <cell r="B182">
            <v>22306</v>
          </cell>
        </row>
        <row r="183">
          <cell r="B183">
            <v>22307</v>
          </cell>
        </row>
        <row r="184">
          <cell r="B184">
            <v>22308</v>
          </cell>
        </row>
        <row r="185">
          <cell r="B185">
            <v>22310</v>
          </cell>
        </row>
        <row r="186">
          <cell r="B186">
            <v>22311</v>
          </cell>
        </row>
        <row r="187">
          <cell r="B187">
            <v>22312</v>
          </cell>
        </row>
        <row r="188">
          <cell r="B188">
            <v>22314</v>
          </cell>
        </row>
        <row r="189">
          <cell r="B189">
            <v>22316</v>
          </cell>
        </row>
        <row r="190">
          <cell r="B190">
            <v>22317</v>
          </cell>
        </row>
        <row r="191">
          <cell r="B191">
            <v>22318</v>
          </cell>
        </row>
        <row r="192">
          <cell r="B192">
            <v>22319</v>
          </cell>
        </row>
        <row r="193">
          <cell r="B193">
            <v>22320</v>
          </cell>
        </row>
        <row r="194">
          <cell r="B194">
            <v>22321</v>
          </cell>
        </row>
        <row r="195">
          <cell r="B195">
            <v>22322</v>
          </cell>
        </row>
        <row r="196">
          <cell r="B196">
            <v>22323</v>
          </cell>
        </row>
        <row r="197">
          <cell r="B197">
            <v>22324</v>
          </cell>
        </row>
        <row r="198">
          <cell r="B198">
            <v>22327</v>
          </cell>
        </row>
        <row r="199">
          <cell r="B199">
            <v>22328</v>
          </cell>
        </row>
        <row r="200">
          <cell r="B200">
            <v>22329</v>
          </cell>
        </row>
        <row r="201">
          <cell r="B201">
            <v>22330</v>
          </cell>
        </row>
        <row r="202">
          <cell r="B202">
            <v>22333</v>
          </cell>
        </row>
        <row r="203">
          <cell r="B203">
            <v>22335</v>
          </cell>
        </row>
        <row r="204">
          <cell r="B204">
            <v>22336</v>
          </cell>
        </row>
        <row r="205">
          <cell r="B205">
            <v>22337</v>
          </cell>
        </row>
        <row r="208">
          <cell r="B208">
            <v>21101</v>
          </cell>
        </row>
        <row r="209">
          <cell r="B209">
            <v>21101</v>
          </cell>
        </row>
        <row r="210">
          <cell r="B210">
            <v>23106</v>
          </cell>
        </row>
        <row r="211">
          <cell r="B211">
            <v>21101</v>
          </cell>
        </row>
        <row r="212">
          <cell r="B212">
            <v>21101</v>
          </cell>
        </row>
        <row r="213">
          <cell r="B213">
            <v>21101</v>
          </cell>
        </row>
        <row r="214">
          <cell r="B214">
            <v>23114</v>
          </cell>
        </row>
        <row r="215">
          <cell r="B215">
            <v>23118</v>
          </cell>
        </row>
        <row r="216">
          <cell r="B216">
            <v>23123</v>
          </cell>
        </row>
        <row r="219">
          <cell r="B219">
            <v>21101</v>
          </cell>
        </row>
        <row r="222">
          <cell r="B222">
            <v>25101</v>
          </cell>
        </row>
        <row r="224">
          <cell r="B224">
            <v>25203</v>
          </cell>
        </row>
        <row r="225">
          <cell r="B225">
            <v>25240</v>
          </cell>
        </row>
        <row r="227">
          <cell r="B227">
            <v>25358</v>
          </cell>
        </row>
        <row r="228">
          <cell r="B228">
            <v>25379</v>
          </cell>
        </row>
        <row r="231">
          <cell r="B231">
            <v>26101</v>
          </cell>
        </row>
        <row r="232">
          <cell r="B232">
            <v>26102</v>
          </cell>
        </row>
        <row r="233">
          <cell r="B233">
            <v>26103</v>
          </cell>
        </row>
        <row r="234">
          <cell r="B234">
            <v>26104</v>
          </cell>
        </row>
        <row r="238">
          <cell r="B238">
            <v>41180</v>
          </cell>
        </row>
        <row r="239">
          <cell r="B239">
            <v>41181</v>
          </cell>
        </row>
        <row r="240">
          <cell r="B240">
            <v>41182</v>
          </cell>
        </row>
        <row r="241">
          <cell r="B241">
            <v>41183</v>
          </cell>
        </row>
        <row r="242">
          <cell r="B242">
            <v>41184</v>
          </cell>
        </row>
        <row r="244">
          <cell r="B244">
            <v>41280</v>
          </cell>
        </row>
        <row r="246">
          <cell r="B246">
            <v>41380</v>
          </cell>
        </row>
        <row r="248">
          <cell r="B248">
            <v>41480</v>
          </cell>
        </row>
        <row r="249">
          <cell r="B249">
            <v>41481</v>
          </cell>
        </row>
        <row r="250">
          <cell r="B250">
            <v>41482</v>
          </cell>
        </row>
        <row r="253">
          <cell r="B253">
            <v>42101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RESUMEN-PROGRAMAS"/>
      <sheetName val="POAI"/>
      <sheetName val="SALUD"/>
      <sheetName val="MEDIO AMB"/>
      <sheetName val="MEDIO AMB INFRAEST"/>
      <sheetName val="CULTURA"/>
      <sheetName val="GENERAL - JUVENTUD - DISCAP"/>
      <sheetName val="SERV ADMIN"/>
      <sheetName val="PLANEACIÓN"/>
      <sheetName val="MOVILIDAD"/>
      <sheetName val="INTERIOR"/>
      <sheetName val="HACIENDA"/>
      <sheetName val="INFRAESTRUCTURA OK"/>
      <sheetName val="MUJER"/>
      <sheetName val="EDUCACIÓN"/>
      <sheetName val="DLLO SOC"/>
      <sheetName val="AGRICULTURA"/>
      <sheetName val="UGR"/>
      <sheetName val="TIC Y COMP"/>
      <sheetName val="DEPORTES"/>
      <sheetName val="INFRA DEPORTE"/>
      <sheetName val="RESUMEN"/>
      <sheetName val="RESUMEN X PDM"/>
      <sheetName val="RESUMEN CON INGRESOS X SECRE"/>
      <sheetName val="PROGRAMAS"/>
      <sheetName val="distribucion"/>
      <sheetName val="HONORARIOS CPS"/>
    </sheetNames>
    <sheetDataSet>
      <sheetData sheetId="0"/>
      <sheetData sheetId="1">
        <row r="3">
          <cell r="AA3" t="str">
            <v>SECRETARÍA DE INFRAESTRUCTURA</v>
          </cell>
        </row>
        <row r="4">
          <cell r="AA4" t="str">
            <v xml:space="preserve">SECRETARÍA DE EDUCACIÓN </v>
          </cell>
        </row>
        <row r="5">
          <cell r="AA5" t="str">
            <v xml:space="preserve">SECRETARÍA DE EDUCACIÓN </v>
          </cell>
        </row>
        <row r="6">
          <cell r="AA6" t="str">
            <v xml:space="preserve">SECRETARÍA DE EDUCACIÓN </v>
          </cell>
        </row>
        <row r="7">
          <cell r="AA7" t="str">
            <v xml:space="preserve">SECRETARÍA DE EDUCACIÓN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958"/>
  <sheetViews>
    <sheetView workbookViewId="0"/>
  </sheetViews>
  <sheetFormatPr baseColWidth="10" defaultRowHeight="14.4" x14ac:dyDescent="0.3"/>
  <cols>
    <col min="1" max="1" width="10.109375" bestFit="1" customWidth="1"/>
    <col min="2" max="9" width="9.5546875" bestFit="1" customWidth="1"/>
    <col min="10" max="10" width="17.109375" bestFit="1" customWidth="1"/>
    <col min="11" max="11" width="11.44140625" bestFit="1" customWidth="1"/>
    <col min="12" max="12" width="68.5546875" bestFit="1" customWidth="1"/>
    <col min="13" max="13" width="19.44140625" style="3" customWidth="1"/>
    <col min="14" max="256" width="9.109375" customWidth="1"/>
  </cols>
  <sheetData>
    <row r="1" spans="1:13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s="1" customFormat="1" hidden="1" x14ac:dyDescent="0.3">
      <c r="A2" s="1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L2" s="1" t="s">
        <v>13</v>
      </c>
      <c r="M2" s="2">
        <v>1184743598923</v>
      </c>
    </row>
    <row r="3" spans="1:13" s="1" customFormat="1" hidden="1" x14ac:dyDescent="0.3">
      <c r="A3" s="1">
        <v>1</v>
      </c>
      <c r="B3" s="1">
        <v>0</v>
      </c>
      <c r="C3" s="1">
        <v>0</v>
      </c>
      <c r="D3" s="1">
        <v>0</v>
      </c>
      <c r="E3" s="1">
        <v>11</v>
      </c>
      <c r="F3" s="1">
        <v>0</v>
      </c>
      <c r="G3" s="1">
        <v>0</v>
      </c>
      <c r="H3" s="1">
        <v>0</v>
      </c>
      <c r="I3" s="1">
        <v>0</v>
      </c>
      <c r="L3" s="1" t="s">
        <v>14</v>
      </c>
      <c r="M3" s="2">
        <v>363821132247</v>
      </c>
    </row>
    <row r="4" spans="1:13" s="1" customFormat="1" hidden="1" x14ac:dyDescent="0.3">
      <c r="A4" s="1">
        <v>1</v>
      </c>
      <c r="B4" s="1">
        <v>0</v>
      </c>
      <c r="C4" s="1">
        <v>0</v>
      </c>
      <c r="D4" s="1">
        <v>0</v>
      </c>
      <c r="E4" s="1">
        <v>22</v>
      </c>
      <c r="F4" s="1">
        <v>0</v>
      </c>
      <c r="G4" s="1">
        <v>0</v>
      </c>
      <c r="H4" s="1">
        <v>0</v>
      </c>
      <c r="I4" s="1">
        <v>0</v>
      </c>
      <c r="L4" s="1" t="s">
        <v>15</v>
      </c>
      <c r="M4" s="2">
        <v>296534304669</v>
      </c>
    </row>
    <row r="5" spans="1:13" s="1" customFormat="1" hidden="1" x14ac:dyDescent="0.3">
      <c r="A5" s="1">
        <v>1</v>
      </c>
      <c r="B5" s="1">
        <v>0</v>
      </c>
      <c r="C5" s="1">
        <v>0</v>
      </c>
      <c r="D5" s="1">
        <v>0</v>
      </c>
      <c r="E5" s="1">
        <v>33</v>
      </c>
      <c r="F5" s="1">
        <v>0</v>
      </c>
      <c r="G5" s="1">
        <v>0</v>
      </c>
      <c r="H5" s="1">
        <v>0</v>
      </c>
      <c r="I5" s="1">
        <v>0</v>
      </c>
      <c r="L5" s="1" t="s">
        <v>16</v>
      </c>
      <c r="M5" s="2">
        <v>347527841667</v>
      </c>
    </row>
    <row r="6" spans="1:13" s="1" customFormat="1" hidden="1" x14ac:dyDescent="0.3">
      <c r="A6" s="1">
        <v>1</v>
      </c>
      <c r="B6" s="1">
        <v>0</v>
      </c>
      <c r="C6" s="1">
        <v>0</v>
      </c>
      <c r="D6" s="1">
        <v>0</v>
      </c>
      <c r="E6" s="1">
        <v>44</v>
      </c>
      <c r="F6" s="1">
        <v>0</v>
      </c>
      <c r="G6" s="1">
        <v>0</v>
      </c>
      <c r="H6" s="1">
        <v>0</v>
      </c>
      <c r="I6" s="1">
        <v>0</v>
      </c>
      <c r="L6" s="1" t="s">
        <v>17</v>
      </c>
      <c r="M6" s="2">
        <v>19640842899</v>
      </c>
    </row>
    <row r="7" spans="1:13" s="1" customFormat="1" hidden="1" x14ac:dyDescent="0.3">
      <c r="A7" s="1">
        <v>1</v>
      </c>
      <c r="B7" s="1">
        <v>0</v>
      </c>
      <c r="C7" s="1">
        <v>0</v>
      </c>
      <c r="D7" s="1">
        <v>0</v>
      </c>
      <c r="E7" s="1">
        <v>55</v>
      </c>
      <c r="F7" s="1">
        <v>0</v>
      </c>
      <c r="G7" s="1">
        <v>0</v>
      </c>
      <c r="H7" s="1">
        <v>0</v>
      </c>
      <c r="I7" s="1">
        <v>0</v>
      </c>
      <c r="L7" s="1" t="s">
        <v>18</v>
      </c>
      <c r="M7" s="2">
        <v>70000000000</v>
      </c>
    </row>
    <row r="8" spans="1:13" s="1" customFormat="1" hidden="1" x14ac:dyDescent="0.3">
      <c r="A8" s="1">
        <v>1</v>
      </c>
      <c r="B8" s="1">
        <v>0</v>
      </c>
      <c r="C8" s="1">
        <v>0</v>
      </c>
      <c r="D8" s="1">
        <v>0</v>
      </c>
      <c r="E8" s="1">
        <v>81</v>
      </c>
      <c r="F8" s="1">
        <v>0</v>
      </c>
      <c r="G8" s="1">
        <v>0</v>
      </c>
      <c r="H8" s="1">
        <v>0</v>
      </c>
      <c r="I8" s="1">
        <v>0</v>
      </c>
      <c r="L8" s="1" t="s">
        <v>19</v>
      </c>
      <c r="M8" s="2">
        <v>82808952069</v>
      </c>
    </row>
    <row r="9" spans="1:13" s="1" customFormat="1" hidden="1" x14ac:dyDescent="0.3">
      <c r="A9" s="1">
        <v>1</v>
      </c>
      <c r="B9" s="1">
        <v>0</v>
      </c>
      <c r="C9" s="1">
        <v>0</v>
      </c>
      <c r="D9" s="1">
        <v>0</v>
      </c>
      <c r="E9" s="1">
        <v>82</v>
      </c>
      <c r="F9" s="1">
        <v>0</v>
      </c>
      <c r="G9" s="1">
        <v>0</v>
      </c>
      <c r="H9" s="1">
        <v>0</v>
      </c>
      <c r="I9" s="1">
        <v>0</v>
      </c>
      <c r="L9" s="1" t="s">
        <v>20</v>
      </c>
      <c r="M9" s="2">
        <v>3310525372</v>
      </c>
    </row>
    <row r="10" spans="1:13" s="1" customFormat="1" hidden="1" x14ac:dyDescent="0.3">
      <c r="A10" s="1">
        <v>1</v>
      </c>
      <c r="B10" s="1">
        <v>0</v>
      </c>
      <c r="C10" s="1">
        <v>0</v>
      </c>
      <c r="D10" s="1">
        <v>0</v>
      </c>
      <c r="E10" s="1">
        <v>83</v>
      </c>
      <c r="F10" s="1">
        <v>0</v>
      </c>
      <c r="G10" s="1">
        <v>0</v>
      </c>
      <c r="H10" s="1">
        <v>0</v>
      </c>
      <c r="I10" s="1">
        <v>0</v>
      </c>
      <c r="L10" s="1" t="s">
        <v>21</v>
      </c>
      <c r="M10" s="2">
        <v>1100000000</v>
      </c>
    </row>
    <row r="11" spans="1:13" s="1" customFormat="1" hidden="1" x14ac:dyDescent="0.3">
      <c r="A11" s="1">
        <v>1</v>
      </c>
      <c r="B11" s="1">
        <v>0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L11" s="1" t="s">
        <v>22</v>
      </c>
      <c r="M11" s="2">
        <v>193955617201</v>
      </c>
    </row>
    <row r="12" spans="1:13" s="1" customFormat="1" hidden="1" x14ac:dyDescent="0.3">
      <c r="A12" s="1">
        <v>1</v>
      </c>
      <c r="B12" s="1">
        <v>0</v>
      </c>
      <c r="C12" s="1">
        <v>0</v>
      </c>
      <c r="D12" s="1">
        <v>1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L12" s="1" t="s">
        <v>23</v>
      </c>
      <c r="M12" s="2">
        <v>85944371322.279999</v>
      </c>
    </row>
    <row r="13" spans="1:13" s="1" customFormat="1" hidden="1" x14ac:dyDescent="0.3">
      <c r="A13" s="1">
        <v>1</v>
      </c>
      <c r="B13" s="1">
        <v>0</v>
      </c>
      <c r="C13" s="1">
        <v>0</v>
      </c>
      <c r="D13" s="1">
        <v>1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L13" s="1" t="s">
        <v>24</v>
      </c>
      <c r="M13" s="2">
        <v>62578158367.279999</v>
      </c>
    </row>
    <row r="14" spans="1:13" s="1" customFormat="1" hidden="1" x14ac:dyDescent="0.3">
      <c r="A14" s="1">
        <v>1</v>
      </c>
      <c r="B14" s="1">
        <v>0</v>
      </c>
      <c r="C14" s="1">
        <v>0</v>
      </c>
      <c r="D14" s="1">
        <v>1</v>
      </c>
      <c r="E14" s="1">
        <v>0</v>
      </c>
      <c r="F14" s="1">
        <v>1</v>
      </c>
      <c r="G14" s="1">
        <v>2</v>
      </c>
      <c r="H14" s="1">
        <v>0</v>
      </c>
      <c r="I14" s="1">
        <v>0</v>
      </c>
      <c r="L14" s="1" t="s">
        <v>25</v>
      </c>
      <c r="M14" s="2">
        <v>1851914557</v>
      </c>
    </row>
    <row r="15" spans="1:13" s="1" customFormat="1" hidden="1" x14ac:dyDescent="0.3">
      <c r="A15" s="1">
        <v>1</v>
      </c>
      <c r="B15" s="1">
        <v>0</v>
      </c>
      <c r="C15" s="1">
        <v>0</v>
      </c>
      <c r="D15" s="1">
        <v>1</v>
      </c>
      <c r="E15" s="1">
        <v>0</v>
      </c>
      <c r="F15" s="1">
        <v>1</v>
      </c>
      <c r="G15" s="1">
        <v>3</v>
      </c>
      <c r="H15" s="1">
        <v>0</v>
      </c>
      <c r="I15" s="1">
        <v>0</v>
      </c>
      <c r="L15" s="1" t="s">
        <v>26</v>
      </c>
      <c r="M15" s="2">
        <v>21514298398</v>
      </c>
    </row>
    <row r="16" spans="1:13" s="1" customFormat="1" hidden="1" x14ac:dyDescent="0.3">
      <c r="A16" s="1">
        <v>1</v>
      </c>
      <c r="B16" s="1">
        <v>0</v>
      </c>
      <c r="C16" s="1">
        <v>0</v>
      </c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L16" s="1" t="s">
        <v>27</v>
      </c>
      <c r="M16" s="2">
        <v>18726384327.720001</v>
      </c>
    </row>
    <row r="17" spans="1:13" s="1" customFormat="1" hidden="1" x14ac:dyDescent="0.3">
      <c r="A17" s="1">
        <v>1</v>
      </c>
      <c r="B17" s="1">
        <v>0</v>
      </c>
      <c r="C17" s="1">
        <v>0</v>
      </c>
      <c r="D17" s="1">
        <v>1</v>
      </c>
      <c r="E17" s="1">
        <v>0</v>
      </c>
      <c r="F17" s="1">
        <v>2</v>
      </c>
      <c r="G17" s="1">
        <v>1</v>
      </c>
      <c r="H17" s="1">
        <v>0</v>
      </c>
      <c r="I17" s="1">
        <v>0</v>
      </c>
      <c r="L17" s="1" t="s">
        <v>28</v>
      </c>
      <c r="M17" s="2">
        <v>17547988579.720001</v>
      </c>
    </row>
    <row r="18" spans="1:13" s="1" customFormat="1" hidden="1" x14ac:dyDescent="0.3">
      <c r="A18" s="1">
        <v>1</v>
      </c>
      <c r="B18" s="1">
        <v>0</v>
      </c>
      <c r="C18" s="1">
        <v>0</v>
      </c>
      <c r="D18" s="1">
        <v>1</v>
      </c>
      <c r="E18" s="1">
        <v>0</v>
      </c>
      <c r="F18" s="1">
        <v>2</v>
      </c>
      <c r="G18" s="1">
        <v>2</v>
      </c>
      <c r="H18" s="1">
        <v>0</v>
      </c>
      <c r="I18" s="1">
        <v>0</v>
      </c>
      <c r="L18" s="1" t="s">
        <v>29</v>
      </c>
      <c r="M18" s="2">
        <v>1178395748</v>
      </c>
    </row>
    <row r="19" spans="1:13" s="1" customFormat="1" hidden="1" x14ac:dyDescent="0.3">
      <c r="A19" s="1">
        <v>1</v>
      </c>
      <c r="B19" s="1">
        <v>0</v>
      </c>
      <c r="C19" s="1">
        <v>0</v>
      </c>
      <c r="D19" s="1">
        <v>1</v>
      </c>
      <c r="E19" s="1">
        <v>0</v>
      </c>
      <c r="F19" s="1">
        <v>3</v>
      </c>
      <c r="G19" s="1">
        <v>0</v>
      </c>
      <c r="H19" s="1">
        <v>0</v>
      </c>
      <c r="I19" s="1">
        <v>0</v>
      </c>
      <c r="L19" s="1" t="s">
        <v>30</v>
      </c>
      <c r="M19" s="2">
        <v>89284861551</v>
      </c>
    </row>
    <row r="20" spans="1:13" s="1" customFormat="1" hidden="1" x14ac:dyDescent="0.3">
      <c r="A20" s="1">
        <v>1</v>
      </c>
      <c r="B20" s="1">
        <v>0</v>
      </c>
      <c r="C20" s="1">
        <v>0</v>
      </c>
      <c r="D20" s="1">
        <v>1</v>
      </c>
      <c r="E20" s="1">
        <v>0</v>
      </c>
      <c r="F20" s="1">
        <v>3</v>
      </c>
      <c r="G20" s="1">
        <v>1</v>
      </c>
      <c r="H20" s="1">
        <v>0</v>
      </c>
      <c r="I20" s="1">
        <v>0</v>
      </c>
      <c r="L20" s="1" t="s">
        <v>31</v>
      </c>
      <c r="M20" s="2">
        <v>17501398007</v>
      </c>
    </row>
    <row r="21" spans="1:13" s="1" customFormat="1" hidden="1" x14ac:dyDescent="0.3">
      <c r="A21" s="1">
        <v>1</v>
      </c>
      <c r="B21" s="1">
        <v>0</v>
      </c>
      <c r="C21" s="1">
        <v>0</v>
      </c>
      <c r="D21" s="1">
        <v>1</v>
      </c>
      <c r="E21" s="1">
        <v>0</v>
      </c>
      <c r="F21" s="1">
        <v>3</v>
      </c>
      <c r="G21" s="1">
        <v>2</v>
      </c>
      <c r="H21" s="1">
        <v>0</v>
      </c>
      <c r="I21" s="1">
        <v>0</v>
      </c>
      <c r="L21" s="1" t="s">
        <v>32</v>
      </c>
      <c r="M21" s="2">
        <v>17483849266</v>
      </c>
    </row>
    <row r="22" spans="1:13" s="1" customFormat="1" hidden="1" x14ac:dyDescent="0.3">
      <c r="A22" s="1">
        <v>1</v>
      </c>
      <c r="B22" s="1">
        <v>0</v>
      </c>
      <c r="C22" s="1">
        <v>0</v>
      </c>
      <c r="D22" s="1">
        <v>1</v>
      </c>
      <c r="E22" s="1">
        <v>0</v>
      </c>
      <c r="F22" s="1">
        <v>3</v>
      </c>
      <c r="G22" s="1">
        <v>3</v>
      </c>
      <c r="H22" s="1">
        <v>0</v>
      </c>
      <c r="I22" s="1">
        <v>0</v>
      </c>
      <c r="L22" s="1" t="s">
        <v>33</v>
      </c>
      <c r="M22" s="2">
        <v>54299614278</v>
      </c>
    </row>
    <row r="23" spans="1:13" s="1" customFormat="1" hidden="1" x14ac:dyDescent="0.3">
      <c r="A23" s="1">
        <v>1</v>
      </c>
      <c r="B23" s="1">
        <v>0</v>
      </c>
      <c r="C23" s="1">
        <v>0</v>
      </c>
      <c r="D23" s="1">
        <v>1</v>
      </c>
      <c r="E23" s="1">
        <v>11</v>
      </c>
      <c r="F23" s="1">
        <v>0</v>
      </c>
      <c r="G23" s="1">
        <v>0</v>
      </c>
      <c r="H23" s="1">
        <v>0</v>
      </c>
      <c r="I23" s="1">
        <v>0</v>
      </c>
      <c r="L23" s="1" t="s">
        <v>14</v>
      </c>
      <c r="M23" s="2">
        <v>118957763060</v>
      </c>
    </row>
    <row r="24" spans="1:13" s="1" customFormat="1" hidden="1" x14ac:dyDescent="0.3">
      <c r="A24" s="1">
        <v>1</v>
      </c>
      <c r="B24" s="1">
        <v>0</v>
      </c>
      <c r="C24" s="1">
        <v>0</v>
      </c>
      <c r="D24" s="1">
        <v>1</v>
      </c>
      <c r="E24" s="1">
        <v>11</v>
      </c>
      <c r="F24" s="1">
        <v>1</v>
      </c>
      <c r="G24" s="1">
        <v>0</v>
      </c>
      <c r="H24" s="1">
        <v>0</v>
      </c>
      <c r="I24" s="1">
        <v>0</v>
      </c>
      <c r="L24" s="1" t="s">
        <v>23</v>
      </c>
      <c r="M24" s="2">
        <v>80425817946</v>
      </c>
    </row>
    <row r="25" spans="1:13" s="1" customFormat="1" hidden="1" x14ac:dyDescent="0.3">
      <c r="A25" s="1">
        <v>1</v>
      </c>
      <c r="B25" s="1">
        <v>0</v>
      </c>
      <c r="C25" s="1">
        <v>0</v>
      </c>
      <c r="D25" s="1">
        <v>1</v>
      </c>
      <c r="E25" s="1">
        <v>11</v>
      </c>
      <c r="F25" s="1">
        <v>1</v>
      </c>
      <c r="G25" s="1">
        <v>1</v>
      </c>
      <c r="H25" s="1">
        <v>0</v>
      </c>
      <c r="I25" s="1">
        <v>0</v>
      </c>
      <c r="L25" s="1" t="s">
        <v>24</v>
      </c>
      <c r="M25" s="2">
        <v>57059604991</v>
      </c>
    </row>
    <row r="26" spans="1:13" s="1" customFormat="1" hidden="1" x14ac:dyDescent="0.3">
      <c r="A26" s="1">
        <v>1</v>
      </c>
      <c r="B26" s="1">
        <v>0</v>
      </c>
      <c r="C26" s="1">
        <v>0</v>
      </c>
      <c r="D26" s="1">
        <v>1</v>
      </c>
      <c r="E26" s="1">
        <v>11</v>
      </c>
      <c r="F26" s="1">
        <v>1</v>
      </c>
      <c r="G26" s="1">
        <v>2</v>
      </c>
      <c r="H26" s="1">
        <v>0</v>
      </c>
      <c r="I26" s="1">
        <v>0</v>
      </c>
      <c r="L26" s="1" t="s">
        <v>25</v>
      </c>
      <c r="M26" s="2">
        <v>1851914557</v>
      </c>
    </row>
    <row r="27" spans="1:13" s="1" customFormat="1" hidden="1" x14ac:dyDescent="0.3">
      <c r="A27" s="1">
        <v>1</v>
      </c>
      <c r="B27" s="1">
        <v>0</v>
      </c>
      <c r="C27" s="1">
        <v>0</v>
      </c>
      <c r="D27" s="1">
        <v>1</v>
      </c>
      <c r="E27" s="1">
        <v>11</v>
      </c>
      <c r="F27" s="1">
        <v>1</v>
      </c>
      <c r="G27" s="1">
        <v>3</v>
      </c>
      <c r="H27" s="1">
        <v>0</v>
      </c>
      <c r="I27" s="1">
        <v>0</v>
      </c>
      <c r="L27" s="1" t="s">
        <v>26</v>
      </c>
      <c r="M27" s="2">
        <v>21514298398</v>
      </c>
    </row>
    <row r="28" spans="1:13" s="1" customFormat="1" hidden="1" x14ac:dyDescent="0.3">
      <c r="A28" s="1">
        <v>1</v>
      </c>
      <c r="B28" s="1">
        <v>0</v>
      </c>
      <c r="C28" s="1">
        <v>0</v>
      </c>
      <c r="D28" s="1">
        <v>1</v>
      </c>
      <c r="E28" s="1">
        <v>11</v>
      </c>
      <c r="F28" s="1">
        <v>2</v>
      </c>
      <c r="G28" s="1">
        <v>0</v>
      </c>
      <c r="H28" s="1">
        <v>0</v>
      </c>
      <c r="I28" s="1">
        <v>0</v>
      </c>
      <c r="L28" s="1" t="s">
        <v>27</v>
      </c>
      <c r="M28" s="2">
        <v>18121538149</v>
      </c>
    </row>
    <row r="29" spans="1:13" s="1" customFormat="1" hidden="1" x14ac:dyDescent="0.3">
      <c r="A29" s="1">
        <v>1</v>
      </c>
      <c r="B29" s="1">
        <v>0</v>
      </c>
      <c r="C29" s="1">
        <v>0</v>
      </c>
      <c r="D29" s="1">
        <v>1</v>
      </c>
      <c r="E29" s="1">
        <v>11</v>
      </c>
      <c r="F29" s="1">
        <v>2</v>
      </c>
      <c r="G29" s="1">
        <v>1</v>
      </c>
      <c r="H29" s="1">
        <v>0</v>
      </c>
      <c r="I29" s="1">
        <v>0</v>
      </c>
      <c r="L29" s="1" t="s">
        <v>28</v>
      </c>
      <c r="M29" s="2">
        <v>17088314810</v>
      </c>
    </row>
    <row r="30" spans="1:13" s="1" customFormat="1" hidden="1" x14ac:dyDescent="0.3">
      <c r="A30" s="1">
        <v>1</v>
      </c>
      <c r="B30" s="1">
        <v>0</v>
      </c>
      <c r="C30" s="1">
        <v>0</v>
      </c>
      <c r="D30" s="1">
        <v>1</v>
      </c>
      <c r="E30" s="1">
        <v>11</v>
      </c>
      <c r="F30" s="1">
        <v>2</v>
      </c>
      <c r="G30" s="1">
        <v>2</v>
      </c>
      <c r="H30" s="1">
        <v>0</v>
      </c>
      <c r="I30" s="1">
        <v>0</v>
      </c>
      <c r="L30" s="1" t="s">
        <v>29</v>
      </c>
      <c r="M30" s="2">
        <v>1033223339</v>
      </c>
    </row>
    <row r="31" spans="1:13" s="1" customFormat="1" hidden="1" x14ac:dyDescent="0.3">
      <c r="A31" s="1">
        <v>1</v>
      </c>
      <c r="B31" s="1">
        <v>0</v>
      </c>
      <c r="C31" s="1">
        <v>0</v>
      </c>
      <c r="D31" s="1">
        <v>1</v>
      </c>
      <c r="E31" s="1">
        <v>11</v>
      </c>
      <c r="F31" s="1">
        <v>3</v>
      </c>
      <c r="G31" s="1">
        <v>0</v>
      </c>
      <c r="H31" s="1">
        <v>0</v>
      </c>
      <c r="I31" s="1">
        <v>0</v>
      </c>
      <c r="L31" s="1" t="s">
        <v>30</v>
      </c>
      <c r="M31" s="2">
        <v>20410406965</v>
      </c>
    </row>
    <row r="32" spans="1:13" s="1" customFormat="1" hidden="1" x14ac:dyDescent="0.3">
      <c r="A32" s="1">
        <v>1</v>
      </c>
      <c r="B32" s="1">
        <v>0</v>
      </c>
      <c r="C32" s="1">
        <v>0</v>
      </c>
      <c r="D32" s="1">
        <v>1</v>
      </c>
      <c r="E32" s="1">
        <v>11</v>
      </c>
      <c r="F32" s="1">
        <v>3</v>
      </c>
      <c r="G32" s="1">
        <v>1</v>
      </c>
      <c r="H32" s="1">
        <v>0</v>
      </c>
      <c r="I32" s="1">
        <v>0</v>
      </c>
      <c r="L32" s="1" t="s">
        <v>31</v>
      </c>
      <c r="M32" s="2">
        <v>16020509881</v>
      </c>
    </row>
    <row r="33" spans="1:13" s="1" customFormat="1" hidden="1" x14ac:dyDescent="0.3">
      <c r="A33" s="1">
        <v>1</v>
      </c>
      <c r="B33" s="1">
        <v>0</v>
      </c>
      <c r="C33" s="1">
        <v>0</v>
      </c>
      <c r="D33" s="1">
        <v>1</v>
      </c>
      <c r="E33" s="1">
        <v>11</v>
      </c>
      <c r="F33" s="1">
        <v>3</v>
      </c>
      <c r="G33" s="1">
        <v>2</v>
      </c>
      <c r="H33" s="1">
        <v>0</v>
      </c>
      <c r="I33" s="1">
        <v>0</v>
      </c>
      <c r="L33" s="1" t="s">
        <v>32</v>
      </c>
      <c r="M33" s="2">
        <v>2135212701</v>
      </c>
    </row>
    <row r="34" spans="1:13" s="1" customFormat="1" hidden="1" x14ac:dyDescent="0.3">
      <c r="A34" s="1">
        <v>1</v>
      </c>
      <c r="B34" s="1">
        <v>0</v>
      </c>
      <c r="C34" s="1">
        <v>0</v>
      </c>
      <c r="D34" s="1">
        <v>1</v>
      </c>
      <c r="E34" s="1">
        <v>11</v>
      </c>
      <c r="F34" s="1">
        <v>3</v>
      </c>
      <c r="G34" s="1">
        <v>3</v>
      </c>
      <c r="H34" s="1">
        <v>0</v>
      </c>
      <c r="I34" s="1">
        <v>0</v>
      </c>
      <c r="L34" s="1" t="s">
        <v>33</v>
      </c>
      <c r="M34" s="2">
        <v>2254684383</v>
      </c>
    </row>
    <row r="35" spans="1:13" s="1" customFormat="1" hidden="1" x14ac:dyDescent="0.3">
      <c r="A35" s="1">
        <v>1</v>
      </c>
      <c r="B35" s="1">
        <v>0</v>
      </c>
      <c r="C35" s="1">
        <v>0</v>
      </c>
      <c r="D35" s="1">
        <v>1</v>
      </c>
      <c r="E35" s="1">
        <v>22</v>
      </c>
      <c r="F35" s="1">
        <v>0</v>
      </c>
      <c r="G35" s="1">
        <v>0</v>
      </c>
      <c r="H35" s="1">
        <v>0</v>
      </c>
      <c r="I35" s="1">
        <v>0</v>
      </c>
      <c r="L35" s="1" t="s">
        <v>15</v>
      </c>
      <c r="M35" s="2">
        <v>73293705316</v>
      </c>
    </row>
    <row r="36" spans="1:13" s="1" customFormat="1" hidden="1" x14ac:dyDescent="0.3">
      <c r="A36" s="1">
        <v>1</v>
      </c>
      <c r="B36" s="1">
        <v>0</v>
      </c>
      <c r="C36" s="1">
        <v>0</v>
      </c>
      <c r="D36" s="1">
        <v>1</v>
      </c>
      <c r="E36" s="1">
        <v>22</v>
      </c>
      <c r="F36" s="1">
        <v>1</v>
      </c>
      <c r="G36" s="1">
        <v>0</v>
      </c>
      <c r="H36" s="1">
        <v>0</v>
      </c>
      <c r="I36" s="1">
        <v>0</v>
      </c>
      <c r="L36" s="1" t="s">
        <v>23</v>
      </c>
      <c r="M36" s="2">
        <v>3814404551.2800002</v>
      </c>
    </row>
    <row r="37" spans="1:13" s="1" customFormat="1" hidden="1" x14ac:dyDescent="0.3">
      <c r="A37" s="1">
        <v>1</v>
      </c>
      <c r="B37" s="1">
        <v>0</v>
      </c>
      <c r="C37" s="1">
        <v>0</v>
      </c>
      <c r="D37" s="1">
        <v>1</v>
      </c>
      <c r="E37" s="1">
        <v>22</v>
      </c>
      <c r="F37" s="1">
        <v>1</v>
      </c>
      <c r="G37" s="1">
        <v>1</v>
      </c>
      <c r="H37" s="1">
        <v>0</v>
      </c>
      <c r="I37" s="1">
        <v>0</v>
      </c>
      <c r="L37" s="1" t="s">
        <v>24</v>
      </c>
      <c r="M37" s="2">
        <v>3814404551.2800002</v>
      </c>
    </row>
    <row r="38" spans="1:13" s="1" customFormat="1" hidden="1" x14ac:dyDescent="0.3">
      <c r="A38" s="1">
        <v>1</v>
      </c>
      <c r="B38" s="1">
        <v>0</v>
      </c>
      <c r="C38" s="1">
        <v>0</v>
      </c>
      <c r="D38" s="1">
        <v>1</v>
      </c>
      <c r="E38" s="1">
        <v>22</v>
      </c>
      <c r="F38" s="1">
        <v>2</v>
      </c>
      <c r="G38" s="1">
        <v>0</v>
      </c>
      <c r="H38" s="1">
        <v>0</v>
      </c>
      <c r="I38" s="1">
        <v>0</v>
      </c>
      <c r="L38" s="1" t="s">
        <v>27</v>
      </c>
      <c r="M38" s="2">
        <v>604846178.72000003</v>
      </c>
    </row>
    <row r="39" spans="1:13" s="1" customFormat="1" hidden="1" x14ac:dyDescent="0.3">
      <c r="A39" s="1">
        <v>1</v>
      </c>
      <c r="B39" s="1">
        <v>0</v>
      </c>
      <c r="C39" s="1">
        <v>0</v>
      </c>
      <c r="D39" s="1">
        <v>1</v>
      </c>
      <c r="E39" s="1">
        <v>22</v>
      </c>
      <c r="F39" s="1">
        <v>2</v>
      </c>
      <c r="G39" s="1">
        <v>1</v>
      </c>
      <c r="H39" s="1">
        <v>0</v>
      </c>
      <c r="I39" s="1">
        <v>0</v>
      </c>
      <c r="L39" s="1" t="s">
        <v>28</v>
      </c>
      <c r="M39" s="2">
        <v>459673769.72000003</v>
      </c>
    </row>
    <row r="40" spans="1:13" s="1" customFormat="1" hidden="1" x14ac:dyDescent="0.3">
      <c r="A40" s="1">
        <v>1</v>
      </c>
      <c r="B40" s="1">
        <v>0</v>
      </c>
      <c r="C40" s="1">
        <v>0</v>
      </c>
      <c r="D40" s="1">
        <v>1</v>
      </c>
      <c r="E40" s="1">
        <v>22</v>
      </c>
      <c r="F40" s="1">
        <v>2</v>
      </c>
      <c r="G40" s="1">
        <v>2</v>
      </c>
      <c r="H40" s="1">
        <v>0</v>
      </c>
      <c r="I40" s="1">
        <v>0</v>
      </c>
      <c r="L40" s="1" t="s">
        <v>29</v>
      </c>
      <c r="M40" s="2">
        <v>145172409</v>
      </c>
    </row>
    <row r="41" spans="1:13" s="1" customFormat="1" hidden="1" x14ac:dyDescent="0.3">
      <c r="A41" s="1">
        <v>1</v>
      </c>
      <c r="B41" s="1">
        <v>0</v>
      </c>
      <c r="C41" s="1">
        <v>0</v>
      </c>
      <c r="D41" s="1">
        <v>1</v>
      </c>
      <c r="E41" s="1">
        <v>22</v>
      </c>
      <c r="F41" s="1">
        <v>3</v>
      </c>
      <c r="G41" s="1">
        <v>0</v>
      </c>
      <c r="H41" s="1">
        <v>0</v>
      </c>
      <c r="I41" s="1">
        <v>0</v>
      </c>
      <c r="L41" s="1" t="s">
        <v>30</v>
      </c>
      <c r="M41" s="2">
        <v>68874454586</v>
      </c>
    </row>
    <row r="42" spans="1:13" s="1" customFormat="1" hidden="1" x14ac:dyDescent="0.3">
      <c r="A42" s="1">
        <v>1</v>
      </c>
      <c r="B42" s="1">
        <v>0</v>
      </c>
      <c r="C42" s="1">
        <v>0</v>
      </c>
      <c r="D42" s="1">
        <v>1</v>
      </c>
      <c r="E42" s="1">
        <v>22</v>
      </c>
      <c r="F42" s="1">
        <v>3</v>
      </c>
      <c r="G42" s="1">
        <v>1</v>
      </c>
      <c r="H42" s="1">
        <v>0</v>
      </c>
      <c r="I42" s="1">
        <v>0</v>
      </c>
      <c r="L42" s="1" t="s">
        <v>31</v>
      </c>
      <c r="M42" s="2">
        <v>1480888126</v>
      </c>
    </row>
    <row r="43" spans="1:13" s="1" customFormat="1" hidden="1" x14ac:dyDescent="0.3">
      <c r="A43" s="1">
        <v>1</v>
      </c>
      <c r="B43" s="1">
        <v>0</v>
      </c>
      <c r="C43" s="1">
        <v>0</v>
      </c>
      <c r="D43" s="1">
        <v>1</v>
      </c>
      <c r="E43" s="1">
        <v>22</v>
      </c>
      <c r="F43" s="1">
        <v>3</v>
      </c>
      <c r="G43" s="1">
        <v>2</v>
      </c>
      <c r="H43" s="1">
        <v>0</v>
      </c>
      <c r="I43" s="1">
        <v>0</v>
      </c>
      <c r="L43" s="1" t="s">
        <v>32</v>
      </c>
      <c r="M43" s="2">
        <v>15348636565</v>
      </c>
    </row>
    <row r="44" spans="1:13" s="1" customFormat="1" hidden="1" x14ac:dyDescent="0.3">
      <c r="A44" s="1">
        <v>1</v>
      </c>
      <c r="B44" s="1">
        <v>0</v>
      </c>
      <c r="C44" s="1">
        <v>0</v>
      </c>
      <c r="D44" s="1">
        <v>1</v>
      </c>
      <c r="E44" s="1">
        <v>22</v>
      </c>
      <c r="F44" s="1">
        <v>3</v>
      </c>
      <c r="G44" s="1">
        <v>3</v>
      </c>
      <c r="H44" s="1">
        <v>0</v>
      </c>
      <c r="I44" s="1">
        <v>0</v>
      </c>
      <c r="L44" s="1" t="s">
        <v>33</v>
      </c>
      <c r="M44" s="2">
        <v>52044929895</v>
      </c>
    </row>
    <row r="45" spans="1:13" s="1" customFormat="1" hidden="1" x14ac:dyDescent="0.3">
      <c r="A45" s="1">
        <v>1</v>
      </c>
      <c r="B45" s="1">
        <v>0</v>
      </c>
      <c r="C45" s="1">
        <v>0</v>
      </c>
      <c r="D45" s="1">
        <v>1</v>
      </c>
      <c r="E45" s="1">
        <v>33</v>
      </c>
      <c r="F45" s="1">
        <v>0</v>
      </c>
      <c r="G45" s="1">
        <v>0</v>
      </c>
      <c r="H45" s="1">
        <v>0</v>
      </c>
      <c r="I45" s="1">
        <v>0</v>
      </c>
      <c r="L45" s="1" t="s">
        <v>16</v>
      </c>
      <c r="M45" s="2">
        <v>1704148825</v>
      </c>
    </row>
    <row r="46" spans="1:13" s="1" customFormat="1" hidden="1" x14ac:dyDescent="0.3">
      <c r="A46" s="1">
        <v>1</v>
      </c>
      <c r="B46" s="1">
        <v>0</v>
      </c>
      <c r="C46" s="1">
        <v>0</v>
      </c>
      <c r="D46" s="1">
        <v>1</v>
      </c>
      <c r="E46" s="1">
        <v>33</v>
      </c>
      <c r="F46" s="1">
        <v>1</v>
      </c>
      <c r="G46" s="1">
        <v>0</v>
      </c>
      <c r="H46" s="1">
        <v>0</v>
      </c>
      <c r="I46" s="1">
        <v>0</v>
      </c>
      <c r="L46" s="1" t="s">
        <v>23</v>
      </c>
      <c r="M46" s="2">
        <v>1704148825</v>
      </c>
    </row>
    <row r="47" spans="1:13" s="1" customFormat="1" hidden="1" x14ac:dyDescent="0.3">
      <c r="A47" s="1">
        <v>1</v>
      </c>
      <c r="B47" s="1">
        <v>0</v>
      </c>
      <c r="C47" s="1">
        <v>0</v>
      </c>
      <c r="D47" s="1">
        <v>1</v>
      </c>
      <c r="E47" s="1">
        <v>33</v>
      </c>
      <c r="F47" s="1">
        <v>1</v>
      </c>
      <c r="G47" s="1">
        <v>1</v>
      </c>
      <c r="H47" s="1">
        <v>0</v>
      </c>
      <c r="I47" s="1">
        <v>0</v>
      </c>
      <c r="L47" s="1" t="s">
        <v>24</v>
      </c>
      <c r="M47" s="2">
        <v>1704148825</v>
      </c>
    </row>
    <row r="48" spans="1:13" s="1" customFormat="1" hidden="1" x14ac:dyDescent="0.3">
      <c r="A48" s="1">
        <v>1</v>
      </c>
      <c r="B48" s="1">
        <v>0</v>
      </c>
      <c r="C48" s="1">
        <v>0</v>
      </c>
      <c r="D48" s="1">
        <v>2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L48" s="1" t="s">
        <v>34</v>
      </c>
      <c r="M48" s="2">
        <v>43360324583</v>
      </c>
    </row>
    <row r="49" spans="1:13" s="1" customFormat="1" hidden="1" x14ac:dyDescent="0.3">
      <c r="A49" s="1">
        <v>1</v>
      </c>
      <c r="B49" s="1">
        <v>0</v>
      </c>
      <c r="C49" s="1">
        <v>0</v>
      </c>
      <c r="D49" s="1">
        <v>2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L49" s="1" t="s">
        <v>35</v>
      </c>
      <c r="M49" s="2">
        <v>43360324583</v>
      </c>
    </row>
    <row r="50" spans="1:13" s="1" customFormat="1" hidden="1" x14ac:dyDescent="0.3">
      <c r="A50" s="1">
        <v>1</v>
      </c>
      <c r="B50" s="1">
        <v>0</v>
      </c>
      <c r="C50" s="1">
        <v>0</v>
      </c>
      <c r="D50" s="1">
        <v>2</v>
      </c>
      <c r="E50" s="1">
        <v>0</v>
      </c>
      <c r="F50" s="1">
        <v>1</v>
      </c>
      <c r="G50" s="1">
        <v>1</v>
      </c>
      <c r="H50" s="1">
        <v>0</v>
      </c>
      <c r="I50" s="1">
        <v>0</v>
      </c>
      <c r="L50" s="1" t="s">
        <v>36</v>
      </c>
      <c r="M50" s="2">
        <v>38250174146</v>
      </c>
    </row>
    <row r="51" spans="1:13" s="1" customFormat="1" hidden="1" x14ac:dyDescent="0.3">
      <c r="A51" s="1">
        <v>1</v>
      </c>
      <c r="B51" s="1">
        <v>0</v>
      </c>
      <c r="C51" s="1">
        <v>0</v>
      </c>
      <c r="D51" s="1">
        <v>2</v>
      </c>
      <c r="E51" s="1">
        <v>0</v>
      </c>
      <c r="F51" s="1">
        <v>1</v>
      </c>
      <c r="G51" s="1">
        <v>2</v>
      </c>
      <c r="H51" s="1">
        <v>0</v>
      </c>
      <c r="I51" s="1">
        <v>0</v>
      </c>
      <c r="L51" s="1" t="s">
        <v>37</v>
      </c>
      <c r="M51" s="2">
        <v>4010150437</v>
      </c>
    </row>
    <row r="52" spans="1:13" s="1" customFormat="1" hidden="1" x14ac:dyDescent="0.3">
      <c r="A52" s="1">
        <v>1</v>
      </c>
      <c r="B52" s="1">
        <v>0</v>
      </c>
      <c r="C52" s="1">
        <v>0</v>
      </c>
      <c r="D52" s="1">
        <v>2</v>
      </c>
      <c r="E52" s="1">
        <v>0</v>
      </c>
      <c r="F52" s="1">
        <v>1</v>
      </c>
      <c r="G52" s="1">
        <v>3</v>
      </c>
      <c r="H52" s="1">
        <v>0</v>
      </c>
      <c r="I52" s="1">
        <v>0</v>
      </c>
      <c r="L52" s="1" t="s">
        <v>38</v>
      </c>
      <c r="M52" s="2">
        <v>1100000000</v>
      </c>
    </row>
    <row r="53" spans="1:13" s="1" customFormat="1" hidden="1" x14ac:dyDescent="0.3">
      <c r="A53" s="1">
        <v>1</v>
      </c>
      <c r="B53" s="1">
        <v>0</v>
      </c>
      <c r="C53" s="1">
        <v>0</v>
      </c>
      <c r="D53" s="1">
        <v>2</v>
      </c>
      <c r="E53" s="1">
        <v>11</v>
      </c>
      <c r="F53" s="1">
        <v>0</v>
      </c>
      <c r="G53" s="1">
        <v>0</v>
      </c>
      <c r="H53" s="1">
        <v>0</v>
      </c>
      <c r="I53" s="1">
        <v>0</v>
      </c>
      <c r="L53" s="1" t="s">
        <v>14</v>
      </c>
      <c r="M53" s="2">
        <v>23960605464</v>
      </c>
    </row>
    <row r="54" spans="1:13" s="1" customFormat="1" hidden="1" x14ac:dyDescent="0.3">
      <c r="A54" s="1">
        <v>1</v>
      </c>
      <c r="B54" s="1">
        <v>0</v>
      </c>
      <c r="C54" s="1">
        <v>0</v>
      </c>
      <c r="D54" s="1">
        <v>2</v>
      </c>
      <c r="E54" s="1">
        <v>11</v>
      </c>
      <c r="F54" s="1">
        <v>1</v>
      </c>
      <c r="G54" s="1">
        <v>0</v>
      </c>
      <c r="H54" s="1">
        <v>0</v>
      </c>
      <c r="I54" s="1">
        <v>0</v>
      </c>
      <c r="L54" s="1" t="s">
        <v>35</v>
      </c>
      <c r="M54" s="2">
        <v>23960605464</v>
      </c>
    </row>
    <row r="55" spans="1:13" s="1" customFormat="1" hidden="1" x14ac:dyDescent="0.3">
      <c r="A55" s="1">
        <v>1</v>
      </c>
      <c r="B55" s="1">
        <v>0</v>
      </c>
      <c r="C55" s="1">
        <v>0</v>
      </c>
      <c r="D55" s="1">
        <v>2</v>
      </c>
      <c r="E55" s="1">
        <v>11</v>
      </c>
      <c r="F55" s="1">
        <v>1</v>
      </c>
      <c r="G55" s="1">
        <v>1</v>
      </c>
      <c r="H55" s="1">
        <v>0</v>
      </c>
      <c r="I55" s="1">
        <v>0</v>
      </c>
      <c r="L55" s="1" t="s">
        <v>36</v>
      </c>
      <c r="M55" s="2">
        <v>22527370531</v>
      </c>
    </row>
    <row r="56" spans="1:13" s="1" customFormat="1" hidden="1" x14ac:dyDescent="0.3">
      <c r="A56" s="1">
        <v>1</v>
      </c>
      <c r="B56" s="1">
        <v>0</v>
      </c>
      <c r="C56" s="1">
        <v>0</v>
      </c>
      <c r="D56" s="1">
        <v>2</v>
      </c>
      <c r="E56" s="1">
        <v>11</v>
      </c>
      <c r="F56" s="1">
        <v>1</v>
      </c>
      <c r="G56" s="1">
        <v>2</v>
      </c>
      <c r="H56" s="1">
        <v>0</v>
      </c>
      <c r="I56" s="1">
        <v>0</v>
      </c>
      <c r="L56" s="1" t="s">
        <v>37</v>
      </c>
      <c r="M56" s="2">
        <v>1433234933</v>
      </c>
    </row>
    <row r="57" spans="1:13" s="1" customFormat="1" hidden="1" x14ac:dyDescent="0.3">
      <c r="A57" s="1">
        <v>1</v>
      </c>
      <c r="B57" s="1">
        <v>0</v>
      </c>
      <c r="C57" s="1">
        <v>0</v>
      </c>
      <c r="D57" s="1">
        <v>2</v>
      </c>
      <c r="E57" s="1">
        <v>22</v>
      </c>
      <c r="F57" s="1">
        <v>0</v>
      </c>
      <c r="G57" s="1">
        <v>0</v>
      </c>
      <c r="H57" s="1">
        <v>0</v>
      </c>
      <c r="I57" s="1">
        <v>0</v>
      </c>
      <c r="L57" s="1" t="s">
        <v>15</v>
      </c>
      <c r="M57" s="2">
        <v>10852604797</v>
      </c>
    </row>
    <row r="58" spans="1:13" s="1" customFormat="1" hidden="1" x14ac:dyDescent="0.3">
      <c r="A58" s="1">
        <v>1</v>
      </c>
      <c r="B58" s="1">
        <v>0</v>
      </c>
      <c r="C58" s="1">
        <v>0</v>
      </c>
      <c r="D58" s="1">
        <v>2</v>
      </c>
      <c r="E58" s="1">
        <v>22</v>
      </c>
      <c r="F58" s="1">
        <v>1</v>
      </c>
      <c r="G58" s="1">
        <v>0</v>
      </c>
      <c r="H58" s="1">
        <v>0</v>
      </c>
      <c r="I58" s="1">
        <v>0</v>
      </c>
      <c r="L58" s="1" t="s">
        <v>35</v>
      </c>
      <c r="M58" s="2">
        <v>10852604797</v>
      </c>
    </row>
    <row r="59" spans="1:13" s="1" customFormat="1" hidden="1" x14ac:dyDescent="0.3">
      <c r="A59" s="1">
        <v>1</v>
      </c>
      <c r="B59" s="1">
        <v>0</v>
      </c>
      <c r="C59" s="1">
        <v>0</v>
      </c>
      <c r="D59" s="1">
        <v>2</v>
      </c>
      <c r="E59" s="1">
        <v>22</v>
      </c>
      <c r="F59" s="1">
        <v>1</v>
      </c>
      <c r="G59" s="1">
        <v>1</v>
      </c>
      <c r="H59" s="1">
        <v>0</v>
      </c>
      <c r="I59" s="1">
        <v>0</v>
      </c>
      <c r="L59" s="1" t="s">
        <v>36</v>
      </c>
      <c r="M59" s="2">
        <v>9752604797</v>
      </c>
    </row>
    <row r="60" spans="1:13" s="1" customFormat="1" hidden="1" x14ac:dyDescent="0.3">
      <c r="A60" s="1">
        <v>1</v>
      </c>
      <c r="B60" s="1">
        <v>0</v>
      </c>
      <c r="C60" s="1">
        <v>0</v>
      </c>
      <c r="D60" s="1">
        <v>2</v>
      </c>
      <c r="E60" s="1">
        <v>22</v>
      </c>
      <c r="F60" s="1">
        <v>1</v>
      </c>
      <c r="G60" s="1">
        <v>3</v>
      </c>
      <c r="H60" s="1">
        <v>0</v>
      </c>
      <c r="I60" s="1">
        <v>0</v>
      </c>
      <c r="L60" s="1" t="s">
        <v>38</v>
      </c>
      <c r="M60" s="2">
        <v>1100000000</v>
      </c>
    </row>
    <row r="61" spans="1:13" s="1" customFormat="1" hidden="1" x14ac:dyDescent="0.3">
      <c r="A61" s="1">
        <v>1</v>
      </c>
      <c r="B61" s="1">
        <v>0</v>
      </c>
      <c r="C61" s="1">
        <v>0</v>
      </c>
      <c r="D61" s="1">
        <v>2</v>
      </c>
      <c r="E61" s="1">
        <v>33</v>
      </c>
      <c r="F61" s="1">
        <v>0</v>
      </c>
      <c r="G61" s="1">
        <v>0</v>
      </c>
      <c r="H61" s="1">
        <v>0</v>
      </c>
      <c r="I61" s="1">
        <v>0</v>
      </c>
      <c r="L61" s="1" t="s">
        <v>16</v>
      </c>
      <c r="M61" s="2">
        <v>8547114322</v>
      </c>
    </row>
    <row r="62" spans="1:13" s="1" customFormat="1" hidden="1" x14ac:dyDescent="0.3">
      <c r="A62" s="1">
        <v>1</v>
      </c>
      <c r="B62" s="1">
        <v>0</v>
      </c>
      <c r="C62" s="1">
        <v>0</v>
      </c>
      <c r="D62" s="1">
        <v>2</v>
      </c>
      <c r="E62" s="1">
        <v>33</v>
      </c>
      <c r="F62" s="1">
        <v>1</v>
      </c>
      <c r="G62" s="1">
        <v>0</v>
      </c>
      <c r="H62" s="1">
        <v>0</v>
      </c>
      <c r="I62" s="1">
        <v>0</v>
      </c>
      <c r="L62" s="1" t="s">
        <v>35</v>
      </c>
      <c r="M62" s="2">
        <v>8547114322</v>
      </c>
    </row>
    <row r="63" spans="1:13" s="1" customFormat="1" hidden="1" x14ac:dyDescent="0.3">
      <c r="A63" s="1">
        <v>1</v>
      </c>
      <c r="B63" s="1">
        <v>0</v>
      </c>
      <c r="C63" s="1">
        <v>0</v>
      </c>
      <c r="D63" s="1">
        <v>2</v>
      </c>
      <c r="E63" s="1">
        <v>33</v>
      </c>
      <c r="F63" s="1">
        <v>1</v>
      </c>
      <c r="G63" s="1">
        <v>1</v>
      </c>
      <c r="H63" s="1">
        <v>0</v>
      </c>
      <c r="I63" s="1">
        <v>0</v>
      </c>
      <c r="L63" s="1" t="s">
        <v>36</v>
      </c>
      <c r="M63" s="2">
        <v>5970198818</v>
      </c>
    </row>
    <row r="64" spans="1:13" s="1" customFormat="1" hidden="1" x14ac:dyDescent="0.3">
      <c r="A64" s="1">
        <v>1</v>
      </c>
      <c r="B64" s="1">
        <v>0</v>
      </c>
      <c r="C64" s="1">
        <v>0</v>
      </c>
      <c r="D64" s="1">
        <v>2</v>
      </c>
      <c r="E64" s="1">
        <v>33</v>
      </c>
      <c r="F64" s="1">
        <v>1</v>
      </c>
      <c r="G64" s="1">
        <v>2</v>
      </c>
      <c r="H64" s="1">
        <v>0</v>
      </c>
      <c r="I64" s="1">
        <v>0</v>
      </c>
      <c r="L64" s="1" t="s">
        <v>37</v>
      </c>
      <c r="M64" s="2">
        <v>2576915504</v>
      </c>
    </row>
    <row r="65" spans="1:13" s="1" customFormat="1" hidden="1" x14ac:dyDescent="0.3">
      <c r="A65" s="1">
        <v>1</v>
      </c>
      <c r="B65" s="1">
        <v>0</v>
      </c>
      <c r="C65" s="1">
        <v>0</v>
      </c>
      <c r="D65" s="1">
        <v>3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L65" s="1" t="s">
        <v>39</v>
      </c>
      <c r="M65" s="2">
        <v>947427657139</v>
      </c>
    </row>
    <row r="66" spans="1:13" s="1" customFormat="1" hidden="1" x14ac:dyDescent="0.3">
      <c r="A66" s="1">
        <v>1</v>
      </c>
      <c r="B66" s="1">
        <v>0</v>
      </c>
      <c r="C66" s="1">
        <v>0</v>
      </c>
      <c r="D66" s="1">
        <v>3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L66" s="1" t="s">
        <v>40</v>
      </c>
      <c r="M66" s="2">
        <v>644197099269</v>
      </c>
    </row>
    <row r="67" spans="1:13" s="1" customFormat="1" hidden="1" x14ac:dyDescent="0.3">
      <c r="A67" s="1">
        <v>1</v>
      </c>
      <c r="B67" s="1">
        <v>0</v>
      </c>
      <c r="C67" s="1">
        <v>0</v>
      </c>
      <c r="D67" s="1">
        <v>3</v>
      </c>
      <c r="E67" s="1">
        <v>0</v>
      </c>
      <c r="F67" s="1">
        <v>1</v>
      </c>
      <c r="G67" s="1">
        <v>101</v>
      </c>
      <c r="H67" s="1">
        <v>0</v>
      </c>
      <c r="I67" s="1">
        <v>0</v>
      </c>
      <c r="L67" s="1" t="s">
        <v>41</v>
      </c>
      <c r="M67" s="2">
        <v>12446483328</v>
      </c>
    </row>
    <row r="68" spans="1:13" s="1" customFormat="1" hidden="1" x14ac:dyDescent="0.3">
      <c r="A68" s="1">
        <v>1</v>
      </c>
      <c r="B68" s="1">
        <v>0</v>
      </c>
      <c r="C68" s="1">
        <v>0</v>
      </c>
      <c r="D68" s="1">
        <v>3</v>
      </c>
      <c r="E68" s="1">
        <v>0</v>
      </c>
      <c r="F68" s="1">
        <v>1</v>
      </c>
      <c r="G68" s="1">
        <v>101</v>
      </c>
      <c r="H68" s="1">
        <v>28</v>
      </c>
      <c r="I68" s="1">
        <v>0</v>
      </c>
      <c r="L68" s="1" t="s">
        <v>42</v>
      </c>
      <c r="M68" s="2">
        <v>12446483328</v>
      </c>
    </row>
    <row r="69" spans="1:13" s="1" customFormat="1" hidden="1" x14ac:dyDescent="0.3">
      <c r="A69" s="1">
        <v>1</v>
      </c>
      <c r="B69" s="1">
        <v>0</v>
      </c>
      <c r="C69" s="1">
        <v>0</v>
      </c>
      <c r="D69" s="1">
        <v>3</v>
      </c>
      <c r="E69" s="1">
        <v>0</v>
      </c>
      <c r="F69" s="1">
        <v>1</v>
      </c>
      <c r="G69" s="1">
        <v>102</v>
      </c>
      <c r="H69" s="1">
        <v>0</v>
      </c>
      <c r="I69" s="1">
        <v>0</v>
      </c>
      <c r="L69" s="1" t="s">
        <v>43</v>
      </c>
      <c r="M69" s="2">
        <v>292110541372</v>
      </c>
    </row>
    <row r="70" spans="1:13" s="1" customFormat="1" hidden="1" x14ac:dyDescent="0.3">
      <c r="A70" s="1">
        <v>1</v>
      </c>
      <c r="B70" s="1">
        <v>0</v>
      </c>
      <c r="C70" s="1">
        <v>0</v>
      </c>
      <c r="D70" s="1">
        <v>3</v>
      </c>
      <c r="E70" s="1">
        <v>0</v>
      </c>
      <c r="F70" s="1">
        <v>1</v>
      </c>
      <c r="G70" s="1">
        <v>102</v>
      </c>
      <c r="H70" s="1">
        <v>29</v>
      </c>
      <c r="I70" s="1">
        <v>0</v>
      </c>
      <c r="L70" s="1" t="s">
        <v>44</v>
      </c>
      <c r="M70" s="2">
        <v>259636343302</v>
      </c>
    </row>
    <row r="71" spans="1:13" s="1" customFormat="1" hidden="1" x14ac:dyDescent="0.3">
      <c r="A71" s="1">
        <v>1</v>
      </c>
      <c r="B71" s="1">
        <v>0</v>
      </c>
      <c r="C71" s="1">
        <v>0</v>
      </c>
      <c r="D71" s="1">
        <v>3</v>
      </c>
      <c r="E71" s="1">
        <v>0</v>
      </c>
      <c r="F71" s="1">
        <v>1</v>
      </c>
      <c r="G71" s="1">
        <v>102</v>
      </c>
      <c r="H71" s="1">
        <v>30</v>
      </c>
      <c r="I71" s="1">
        <v>0</v>
      </c>
      <c r="L71" s="1" t="s">
        <v>45</v>
      </c>
      <c r="M71" s="2">
        <v>25267520000</v>
      </c>
    </row>
    <row r="72" spans="1:13" s="1" customFormat="1" hidden="1" x14ac:dyDescent="0.3">
      <c r="A72" s="1">
        <v>1</v>
      </c>
      <c r="B72" s="1">
        <v>0</v>
      </c>
      <c r="C72" s="1">
        <v>0</v>
      </c>
      <c r="D72" s="1">
        <v>3</v>
      </c>
      <c r="E72" s="1">
        <v>0</v>
      </c>
      <c r="F72" s="1">
        <v>1</v>
      </c>
      <c r="G72" s="1">
        <v>102</v>
      </c>
      <c r="H72" s="1">
        <v>32</v>
      </c>
      <c r="I72" s="1">
        <v>0</v>
      </c>
      <c r="L72" s="1" t="s">
        <v>46</v>
      </c>
      <c r="M72" s="2">
        <v>7206678070</v>
      </c>
    </row>
    <row r="73" spans="1:13" s="1" customFormat="1" hidden="1" x14ac:dyDescent="0.3">
      <c r="A73" s="1">
        <v>1</v>
      </c>
      <c r="B73" s="1">
        <v>0</v>
      </c>
      <c r="C73" s="1">
        <v>0</v>
      </c>
      <c r="D73" s="1">
        <v>3</v>
      </c>
      <c r="E73" s="1">
        <v>0</v>
      </c>
      <c r="F73" s="1">
        <v>1</v>
      </c>
      <c r="G73" s="1">
        <v>103</v>
      </c>
      <c r="H73" s="1">
        <v>0</v>
      </c>
      <c r="I73" s="1">
        <v>0</v>
      </c>
      <c r="L73" s="1" t="s">
        <v>47</v>
      </c>
      <c r="M73" s="2">
        <v>1607200000</v>
      </c>
    </row>
    <row r="74" spans="1:13" s="1" customFormat="1" hidden="1" x14ac:dyDescent="0.3">
      <c r="A74" s="1">
        <v>1</v>
      </c>
      <c r="B74" s="1">
        <v>0</v>
      </c>
      <c r="C74" s="1">
        <v>0</v>
      </c>
      <c r="D74" s="1">
        <v>3</v>
      </c>
      <c r="E74" s="1">
        <v>0</v>
      </c>
      <c r="F74" s="1">
        <v>1</v>
      </c>
      <c r="G74" s="1">
        <v>103</v>
      </c>
      <c r="H74" s="1">
        <v>31</v>
      </c>
      <c r="I74" s="1">
        <v>0</v>
      </c>
      <c r="L74" s="1" t="s">
        <v>48</v>
      </c>
      <c r="M74" s="2">
        <v>1607200000</v>
      </c>
    </row>
    <row r="75" spans="1:13" s="1" customFormat="1" hidden="1" x14ac:dyDescent="0.3">
      <c r="A75" s="1">
        <v>1</v>
      </c>
      <c r="B75" s="1">
        <v>0</v>
      </c>
      <c r="C75" s="1">
        <v>0</v>
      </c>
      <c r="D75" s="1">
        <v>3</v>
      </c>
      <c r="E75" s="1">
        <v>0</v>
      </c>
      <c r="F75" s="1">
        <v>1</v>
      </c>
      <c r="G75" s="1">
        <v>201</v>
      </c>
      <c r="H75" s="1">
        <v>0</v>
      </c>
      <c r="I75" s="1">
        <v>0</v>
      </c>
      <c r="L75" s="1" t="s">
        <v>49</v>
      </c>
      <c r="M75" s="2">
        <v>1228200000</v>
      </c>
    </row>
    <row r="76" spans="1:13" s="1" customFormat="1" hidden="1" x14ac:dyDescent="0.3">
      <c r="A76" s="1">
        <v>1</v>
      </c>
      <c r="B76" s="1">
        <v>0</v>
      </c>
      <c r="C76" s="1">
        <v>0</v>
      </c>
      <c r="D76" s="1">
        <v>3</v>
      </c>
      <c r="E76" s="1">
        <v>0</v>
      </c>
      <c r="F76" s="1">
        <v>1</v>
      </c>
      <c r="G76" s="1">
        <v>201</v>
      </c>
      <c r="H76" s="1">
        <v>45</v>
      </c>
      <c r="I76" s="1">
        <v>0</v>
      </c>
      <c r="L76" s="1" t="s">
        <v>50</v>
      </c>
      <c r="M76" s="2">
        <v>400000000</v>
      </c>
    </row>
    <row r="77" spans="1:13" s="1" customFormat="1" hidden="1" x14ac:dyDescent="0.3">
      <c r="A77" s="1">
        <v>1</v>
      </c>
      <c r="B77" s="1">
        <v>0</v>
      </c>
      <c r="C77" s="1">
        <v>0</v>
      </c>
      <c r="D77" s="1">
        <v>3</v>
      </c>
      <c r="E77" s="1">
        <v>0</v>
      </c>
      <c r="F77" s="1">
        <v>1</v>
      </c>
      <c r="G77" s="1">
        <v>201</v>
      </c>
      <c r="H77" s="1">
        <v>49</v>
      </c>
      <c r="I77" s="1">
        <v>0</v>
      </c>
      <c r="L77" s="1" t="s">
        <v>51</v>
      </c>
      <c r="M77" s="2">
        <v>828200000</v>
      </c>
    </row>
    <row r="78" spans="1:13" s="1" customFormat="1" hidden="1" x14ac:dyDescent="0.3">
      <c r="A78" s="1">
        <v>1</v>
      </c>
      <c r="B78" s="1">
        <v>0</v>
      </c>
      <c r="C78" s="1">
        <v>0</v>
      </c>
      <c r="D78" s="1">
        <v>3</v>
      </c>
      <c r="E78" s="1">
        <v>0</v>
      </c>
      <c r="F78" s="1">
        <v>1</v>
      </c>
      <c r="G78" s="1">
        <v>202</v>
      </c>
      <c r="H78" s="1">
        <v>0</v>
      </c>
      <c r="I78" s="1">
        <v>0</v>
      </c>
      <c r="L78" s="1" t="s">
        <v>52</v>
      </c>
      <c r="M78" s="2">
        <v>7571126807</v>
      </c>
    </row>
    <row r="79" spans="1:13" s="1" customFormat="1" hidden="1" x14ac:dyDescent="0.3">
      <c r="A79" s="1">
        <v>1</v>
      </c>
      <c r="B79" s="1">
        <v>0</v>
      </c>
      <c r="C79" s="1">
        <v>0</v>
      </c>
      <c r="D79" s="1">
        <v>3</v>
      </c>
      <c r="E79" s="1">
        <v>0</v>
      </c>
      <c r="F79" s="1">
        <v>1</v>
      </c>
      <c r="G79" s="1">
        <v>202</v>
      </c>
      <c r="H79" s="1">
        <v>46</v>
      </c>
      <c r="I79" s="1">
        <v>0</v>
      </c>
      <c r="L79" s="1" t="s">
        <v>53</v>
      </c>
      <c r="M79" s="2">
        <v>159040000</v>
      </c>
    </row>
    <row r="80" spans="1:13" s="1" customFormat="1" hidden="1" x14ac:dyDescent="0.3">
      <c r="A80" s="1">
        <v>1</v>
      </c>
      <c r="B80" s="1">
        <v>0</v>
      </c>
      <c r="C80" s="1">
        <v>0</v>
      </c>
      <c r="D80" s="1">
        <v>3</v>
      </c>
      <c r="E80" s="1">
        <v>0</v>
      </c>
      <c r="F80" s="1">
        <v>1</v>
      </c>
      <c r="G80" s="1">
        <v>202</v>
      </c>
      <c r="H80" s="1">
        <v>48</v>
      </c>
      <c r="I80" s="1">
        <v>0</v>
      </c>
      <c r="L80" s="1" t="s">
        <v>54</v>
      </c>
      <c r="M80" s="2">
        <v>476019026</v>
      </c>
    </row>
    <row r="81" spans="1:13" s="1" customFormat="1" hidden="1" x14ac:dyDescent="0.3">
      <c r="A81" s="1">
        <v>1</v>
      </c>
      <c r="B81" s="1">
        <v>0</v>
      </c>
      <c r="C81" s="1">
        <v>0</v>
      </c>
      <c r="D81" s="1">
        <v>3</v>
      </c>
      <c r="E81" s="1">
        <v>0</v>
      </c>
      <c r="F81" s="1">
        <v>1</v>
      </c>
      <c r="G81" s="1">
        <v>202</v>
      </c>
      <c r="H81" s="1">
        <v>50</v>
      </c>
      <c r="I81" s="1">
        <v>0</v>
      </c>
      <c r="L81" s="1" t="s">
        <v>55</v>
      </c>
      <c r="M81" s="2">
        <v>5650634981</v>
      </c>
    </row>
    <row r="82" spans="1:13" s="1" customFormat="1" hidden="1" x14ac:dyDescent="0.3">
      <c r="A82" s="1">
        <v>1</v>
      </c>
      <c r="B82" s="1">
        <v>0</v>
      </c>
      <c r="C82" s="1">
        <v>0</v>
      </c>
      <c r="D82" s="1">
        <v>3</v>
      </c>
      <c r="E82" s="1">
        <v>0</v>
      </c>
      <c r="F82" s="1">
        <v>1</v>
      </c>
      <c r="G82" s="1">
        <v>202</v>
      </c>
      <c r="H82" s="1">
        <v>51</v>
      </c>
      <c r="I82" s="1">
        <v>0</v>
      </c>
      <c r="L82" s="1" t="s">
        <v>56</v>
      </c>
      <c r="M82" s="2">
        <v>430000000</v>
      </c>
    </row>
    <row r="83" spans="1:13" s="1" customFormat="1" hidden="1" x14ac:dyDescent="0.3">
      <c r="A83" s="1">
        <v>1</v>
      </c>
      <c r="B83" s="1">
        <v>0</v>
      </c>
      <c r="C83" s="1">
        <v>0</v>
      </c>
      <c r="D83" s="1">
        <v>3</v>
      </c>
      <c r="E83" s="1">
        <v>0</v>
      </c>
      <c r="F83" s="1">
        <v>1</v>
      </c>
      <c r="G83" s="1">
        <v>202</v>
      </c>
      <c r="H83" s="1">
        <v>52</v>
      </c>
      <c r="I83" s="1">
        <v>0</v>
      </c>
      <c r="L83" s="1" t="s">
        <v>57</v>
      </c>
      <c r="M83" s="2">
        <v>855432800</v>
      </c>
    </row>
    <row r="84" spans="1:13" s="1" customFormat="1" hidden="1" x14ac:dyDescent="0.3">
      <c r="A84" s="1">
        <v>1</v>
      </c>
      <c r="B84" s="1">
        <v>0</v>
      </c>
      <c r="C84" s="1">
        <v>0</v>
      </c>
      <c r="D84" s="1">
        <v>3</v>
      </c>
      <c r="E84" s="1">
        <v>0</v>
      </c>
      <c r="F84" s="1">
        <v>1</v>
      </c>
      <c r="G84" s="1">
        <v>203</v>
      </c>
      <c r="H84" s="1">
        <v>0</v>
      </c>
      <c r="I84" s="1">
        <v>0</v>
      </c>
      <c r="L84" s="1" t="s">
        <v>58</v>
      </c>
      <c r="M84" s="2">
        <v>214833502499</v>
      </c>
    </row>
    <row r="85" spans="1:13" s="1" customFormat="1" hidden="1" x14ac:dyDescent="0.3">
      <c r="A85" s="1">
        <v>1</v>
      </c>
      <c r="B85" s="1">
        <v>0</v>
      </c>
      <c r="C85" s="1">
        <v>0</v>
      </c>
      <c r="D85" s="1">
        <v>3</v>
      </c>
      <c r="E85" s="1">
        <v>0</v>
      </c>
      <c r="F85" s="1">
        <v>1</v>
      </c>
      <c r="G85" s="1">
        <v>203</v>
      </c>
      <c r="H85" s="1">
        <v>47</v>
      </c>
      <c r="I85" s="1">
        <v>0</v>
      </c>
      <c r="L85" s="1" t="s">
        <v>59</v>
      </c>
      <c r="M85" s="2">
        <v>310808430</v>
      </c>
    </row>
    <row r="86" spans="1:13" s="1" customFormat="1" hidden="1" x14ac:dyDescent="0.3">
      <c r="A86" s="1">
        <v>1</v>
      </c>
      <c r="B86" s="1">
        <v>0</v>
      </c>
      <c r="C86" s="1">
        <v>0</v>
      </c>
      <c r="D86" s="1">
        <v>3</v>
      </c>
      <c r="E86" s="1">
        <v>0</v>
      </c>
      <c r="F86" s="1">
        <v>1</v>
      </c>
      <c r="G86" s="1">
        <v>203</v>
      </c>
      <c r="H86" s="1">
        <v>53</v>
      </c>
      <c r="I86" s="1">
        <v>0</v>
      </c>
      <c r="L86" s="1" t="s">
        <v>60</v>
      </c>
      <c r="M86" s="2">
        <v>214522694069</v>
      </c>
    </row>
    <row r="87" spans="1:13" s="1" customFormat="1" hidden="1" x14ac:dyDescent="0.3">
      <c r="A87" s="1">
        <v>1</v>
      </c>
      <c r="B87" s="1">
        <v>0</v>
      </c>
      <c r="C87" s="1">
        <v>0</v>
      </c>
      <c r="D87" s="1">
        <v>3</v>
      </c>
      <c r="E87" s="1">
        <v>0</v>
      </c>
      <c r="F87" s="1">
        <v>1</v>
      </c>
      <c r="G87" s="1">
        <v>301</v>
      </c>
      <c r="H87" s="1">
        <v>0</v>
      </c>
      <c r="I87" s="1">
        <v>0</v>
      </c>
      <c r="L87" s="1" t="s">
        <v>61</v>
      </c>
      <c r="M87" s="2">
        <v>3591481200</v>
      </c>
    </row>
    <row r="88" spans="1:13" s="1" customFormat="1" hidden="1" x14ac:dyDescent="0.3">
      <c r="A88" s="1">
        <v>1</v>
      </c>
      <c r="B88" s="1">
        <v>0</v>
      </c>
      <c r="C88" s="1">
        <v>0</v>
      </c>
      <c r="D88" s="1">
        <v>3</v>
      </c>
      <c r="E88" s="1">
        <v>0</v>
      </c>
      <c r="F88" s="1">
        <v>1</v>
      </c>
      <c r="G88" s="1">
        <v>301</v>
      </c>
      <c r="H88" s="1">
        <v>27</v>
      </c>
      <c r="I88" s="1">
        <v>0</v>
      </c>
      <c r="L88" s="1" t="s">
        <v>62</v>
      </c>
      <c r="M88" s="2">
        <v>3591481200</v>
      </c>
    </row>
    <row r="89" spans="1:13" s="1" customFormat="1" hidden="1" x14ac:dyDescent="0.3">
      <c r="A89" s="1">
        <v>1</v>
      </c>
      <c r="B89" s="1">
        <v>0</v>
      </c>
      <c r="C89" s="1">
        <v>0</v>
      </c>
      <c r="D89" s="1">
        <v>3</v>
      </c>
      <c r="E89" s="1">
        <v>0</v>
      </c>
      <c r="F89" s="1">
        <v>1</v>
      </c>
      <c r="G89" s="1">
        <v>302</v>
      </c>
      <c r="H89" s="1">
        <v>0</v>
      </c>
      <c r="I89" s="1">
        <v>0</v>
      </c>
      <c r="L89" s="1" t="s">
        <v>63</v>
      </c>
      <c r="M89" s="2">
        <v>2472800000</v>
      </c>
    </row>
    <row r="90" spans="1:13" s="1" customFormat="1" hidden="1" x14ac:dyDescent="0.3">
      <c r="A90" s="1">
        <v>1</v>
      </c>
      <c r="B90" s="1">
        <v>0</v>
      </c>
      <c r="C90" s="1">
        <v>0</v>
      </c>
      <c r="D90" s="1">
        <v>3</v>
      </c>
      <c r="E90" s="1">
        <v>0</v>
      </c>
      <c r="F90" s="1">
        <v>1</v>
      </c>
      <c r="G90" s="1">
        <v>302</v>
      </c>
      <c r="H90" s="1">
        <v>7</v>
      </c>
      <c r="I90" s="1">
        <v>0</v>
      </c>
      <c r="L90" s="1" t="s">
        <v>64</v>
      </c>
      <c r="M90" s="2">
        <v>2472800000</v>
      </c>
    </row>
    <row r="91" spans="1:13" s="1" customFormat="1" hidden="1" x14ac:dyDescent="0.3">
      <c r="A91" s="1">
        <v>1</v>
      </c>
      <c r="B91" s="1">
        <v>0</v>
      </c>
      <c r="C91" s="1">
        <v>0</v>
      </c>
      <c r="D91" s="1">
        <v>3</v>
      </c>
      <c r="E91" s="1">
        <v>0</v>
      </c>
      <c r="F91" s="1">
        <v>1</v>
      </c>
      <c r="G91" s="1">
        <v>303</v>
      </c>
      <c r="H91" s="1">
        <v>0</v>
      </c>
      <c r="I91" s="1">
        <v>0</v>
      </c>
      <c r="L91" s="1" t="s">
        <v>65</v>
      </c>
      <c r="M91" s="2">
        <v>1043426965</v>
      </c>
    </row>
    <row r="92" spans="1:13" s="1" customFormat="1" hidden="1" x14ac:dyDescent="0.3">
      <c r="A92" s="1">
        <v>1</v>
      </c>
      <c r="B92" s="1">
        <v>0</v>
      </c>
      <c r="C92" s="1">
        <v>0</v>
      </c>
      <c r="D92" s="1">
        <v>3</v>
      </c>
      <c r="E92" s="1">
        <v>0</v>
      </c>
      <c r="F92" s="1">
        <v>1</v>
      </c>
      <c r="G92" s="1">
        <v>303</v>
      </c>
      <c r="H92" s="1">
        <v>9</v>
      </c>
      <c r="I92" s="1">
        <v>0</v>
      </c>
      <c r="L92" s="1" t="s">
        <v>66</v>
      </c>
      <c r="M92" s="2">
        <v>1043426965</v>
      </c>
    </row>
    <row r="93" spans="1:13" s="1" customFormat="1" hidden="1" x14ac:dyDescent="0.3">
      <c r="A93" s="1">
        <v>1</v>
      </c>
      <c r="B93" s="1">
        <v>0</v>
      </c>
      <c r="C93" s="1">
        <v>0</v>
      </c>
      <c r="D93" s="1">
        <v>3</v>
      </c>
      <c r="E93" s="1">
        <v>0</v>
      </c>
      <c r="F93" s="1">
        <v>1</v>
      </c>
      <c r="G93" s="1">
        <v>304</v>
      </c>
      <c r="H93" s="1">
        <v>0</v>
      </c>
      <c r="I93" s="1">
        <v>0</v>
      </c>
      <c r="L93" s="1" t="s">
        <v>67</v>
      </c>
      <c r="M93" s="2">
        <v>5753731847</v>
      </c>
    </row>
    <row r="94" spans="1:13" s="1" customFormat="1" hidden="1" x14ac:dyDescent="0.3">
      <c r="A94" s="1">
        <v>1</v>
      </c>
      <c r="B94" s="1">
        <v>0</v>
      </c>
      <c r="C94" s="1">
        <v>0</v>
      </c>
      <c r="D94" s="1">
        <v>3</v>
      </c>
      <c r="E94" s="1">
        <v>0</v>
      </c>
      <c r="F94" s="1">
        <v>1</v>
      </c>
      <c r="G94" s="1">
        <v>304</v>
      </c>
      <c r="H94" s="1">
        <v>24</v>
      </c>
      <c r="I94" s="1">
        <v>0</v>
      </c>
      <c r="L94" s="1" t="s">
        <v>68</v>
      </c>
      <c r="M94" s="2">
        <v>4212134579</v>
      </c>
    </row>
    <row r="95" spans="1:13" s="1" customFormat="1" hidden="1" x14ac:dyDescent="0.3">
      <c r="A95" s="1">
        <v>1</v>
      </c>
      <c r="B95" s="1">
        <v>0</v>
      </c>
      <c r="C95" s="1">
        <v>0</v>
      </c>
      <c r="D95" s="1">
        <v>3</v>
      </c>
      <c r="E95" s="1">
        <v>0</v>
      </c>
      <c r="F95" s="1">
        <v>1</v>
      </c>
      <c r="G95" s="1">
        <v>304</v>
      </c>
      <c r="H95" s="1">
        <v>35</v>
      </c>
      <c r="I95" s="1">
        <v>0</v>
      </c>
      <c r="L95" s="1" t="s">
        <v>69</v>
      </c>
      <c r="M95" s="2">
        <v>1541597268</v>
      </c>
    </row>
    <row r="96" spans="1:13" s="1" customFormat="1" hidden="1" x14ac:dyDescent="0.3">
      <c r="A96" s="1">
        <v>1</v>
      </c>
      <c r="B96" s="1">
        <v>0</v>
      </c>
      <c r="C96" s="1">
        <v>0</v>
      </c>
      <c r="D96" s="1">
        <v>3</v>
      </c>
      <c r="E96" s="1">
        <v>0</v>
      </c>
      <c r="F96" s="1">
        <v>1</v>
      </c>
      <c r="G96" s="1">
        <v>305</v>
      </c>
      <c r="H96" s="1">
        <v>0</v>
      </c>
      <c r="I96" s="1">
        <v>0</v>
      </c>
      <c r="L96" s="1" t="s">
        <v>70</v>
      </c>
      <c r="M96" s="2">
        <v>11866659200</v>
      </c>
    </row>
    <row r="97" spans="1:13" s="1" customFormat="1" hidden="1" x14ac:dyDescent="0.3">
      <c r="A97" s="1">
        <v>1</v>
      </c>
      <c r="B97" s="1">
        <v>0</v>
      </c>
      <c r="C97" s="1">
        <v>0</v>
      </c>
      <c r="D97" s="1">
        <v>3</v>
      </c>
      <c r="E97" s="1">
        <v>0</v>
      </c>
      <c r="F97" s="1">
        <v>1</v>
      </c>
      <c r="G97" s="1">
        <v>305</v>
      </c>
      <c r="H97" s="1">
        <v>34</v>
      </c>
      <c r="I97" s="1">
        <v>0</v>
      </c>
      <c r="L97" s="1" t="s">
        <v>71</v>
      </c>
      <c r="M97" s="2">
        <v>11866659200</v>
      </c>
    </row>
    <row r="98" spans="1:13" s="1" customFormat="1" hidden="1" x14ac:dyDescent="0.3">
      <c r="A98" s="1">
        <v>1</v>
      </c>
      <c r="B98" s="1">
        <v>0</v>
      </c>
      <c r="C98" s="1">
        <v>0</v>
      </c>
      <c r="D98" s="1">
        <v>3</v>
      </c>
      <c r="E98" s="1">
        <v>0</v>
      </c>
      <c r="F98" s="1">
        <v>1</v>
      </c>
      <c r="G98" s="1">
        <v>306</v>
      </c>
      <c r="H98" s="1">
        <v>0</v>
      </c>
      <c r="I98" s="1">
        <v>0</v>
      </c>
      <c r="L98" s="1" t="s">
        <v>72</v>
      </c>
      <c r="M98" s="2">
        <v>5977207124</v>
      </c>
    </row>
    <row r="99" spans="1:13" s="1" customFormat="1" hidden="1" x14ac:dyDescent="0.3">
      <c r="A99" s="1">
        <v>1</v>
      </c>
      <c r="B99" s="1">
        <v>0</v>
      </c>
      <c r="C99" s="1">
        <v>0</v>
      </c>
      <c r="D99" s="1">
        <v>3</v>
      </c>
      <c r="E99" s="1">
        <v>0</v>
      </c>
      <c r="F99" s="1">
        <v>1</v>
      </c>
      <c r="G99" s="1">
        <v>306</v>
      </c>
      <c r="H99" s="1">
        <v>33</v>
      </c>
      <c r="I99" s="1">
        <v>0</v>
      </c>
      <c r="L99" s="1" t="s">
        <v>73</v>
      </c>
      <c r="M99" s="2">
        <v>5977207124</v>
      </c>
    </row>
    <row r="100" spans="1:13" s="1" customFormat="1" hidden="1" x14ac:dyDescent="0.3">
      <c r="A100" s="1">
        <v>1</v>
      </c>
      <c r="B100" s="1">
        <v>0</v>
      </c>
      <c r="C100" s="1">
        <v>0</v>
      </c>
      <c r="D100" s="1">
        <v>3</v>
      </c>
      <c r="E100" s="1">
        <v>0</v>
      </c>
      <c r="F100" s="1">
        <v>1</v>
      </c>
      <c r="G100" s="1">
        <v>401</v>
      </c>
      <c r="H100" s="1">
        <v>0</v>
      </c>
      <c r="I100" s="1">
        <v>0</v>
      </c>
      <c r="L100" s="1" t="s">
        <v>74</v>
      </c>
      <c r="M100" s="2">
        <v>16673050095</v>
      </c>
    </row>
    <row r="101" spans="1:13" s="1" customFormat="1" hidden="1" x14ac:dyDescent="0.3">
      <c r="A101" s="1">
        <v>1</v>
      </c>
      <c r="B101" s="1">
        <v>0</v>
      </c>
      <c r="C101" s="1">
        <v>0</v>
      </c>
      <c r="D101" s="1">
        <v>3</v>
      </c>
      <c r="E101" s="1">
        <v>0</v>
      </c>
      <c r="F101" s="1">
        <v>1</v>
      </c>
      <c r="G101" s="1">
        <v>401</v>
      </c>
      <c r="H101" s="1">
        <v>17</v>
      </c>
      <c r="I101" s="1">
        <v>0</v>
      </c>
      <c r="L101" s="1" t="s">
        <v>75</v>
      </c>
      <c r="M101" s="2">
        <v>2373050095</v>
      </c>
    </row>
    <row r="102" spans="1:13" s="1" customFormat="1" hidden="1" x14ac:dyDescent="0.3">
      <c r="A102" s="1">
        <v>1</v>
      </c>
      <c r="B102" s="1">
        <v>0</v>
      </c>
      <c r="C102" s="1">
        <v>0</v>
      </c>
      <c r="D102" s="1">
        <v>3</v>
      </c>
      <c r="E102" s="1">
        <v>0</v>
      </c>
      <c r="F102" s="1">
        <v>1</v>
      </c>
      <c r="G102" s="1">
        <v>401</v>
      </c>
      <c r="H102" s="1">
        <v>44</v>
      </c>
      <c r="I102" s="1">
        <v>0</v>
      </c>
      <c r="L102" s="1" t="s">
        <v>76</v>
      </c>
      <c r="M102" s="2">
        <v>14300000000</v>
      </c>
    </row>
    <row r="103" spans="1:13" s="1" customFormat="1" hidden="1" x14ac:dyDescent="0.3">
      <c r="A103" s="1">
        <v>1</v>
      </c>
      <c r="B103" s="1">
        <v>0</v>
      </c>
      <c r="C103" s="1">
        <v>0</v>
      </c>
      <c r="D103" s="1">
        <v>3</v>
      </c>
      <c r="E103" s="1">
        <v>0</v>
      </c>
      <c r="F103" s="1">
        <v>1</v>
      </c>
      <c r="G103" s="1">
        <v>402</v>
      </c>
      <c r="H103" s="1">
        <v>0</v>
      </c>
      <c r="I103" s="1">
        <v>0</v>
      </c>
      <c r="L103" s="1" t="s">
        <v>77</v>
      </c>
      <c r="M103" s="2">
        <v>2152561190</v>
      </c>
    </row>
    <row r="104" spans="1:13" s="1" customFormat="1" hidden="1" x14ac:dyDescent="0.3">
      <c r="A104" s="1">
        <v>1</v>
      </c>
      <c r="B104" s="1">
        <v>0</v>
      </c>
      <c r="C104" s="1">
        <v>0</v>
      </c>
      <c r="D104" s="1">
        <v>3</v>
      </c>
      <c r="E104" s="1">
        <v>0</v>
      </c>
      <c r="F104" s="1">
        <v>1</v>
      </c>
      <c r="G104" s="1">
        <v>402</v>
      </c>
      <c r="H104" s="1">
        <v>43</v>
      </c>
      <c r="I104" s="1">
        <v>0</v>
      </c>
      <c r="L104" s="1" t="s">
        <v>78</v>
      </c>
      <c r="M104" s="2">
        <v>2152561190</v>
      </c>
    </row>
    <row r="105" spans="1:13" s="1" customFormat="1" hidden="1" x14ac:dyDescent="0.3">
      <c r="A105" s="1">
        <v>1</v>
      </c>
      <c r="B105" s="1">
        <v>0</v>
      </c>
      <c r="C105" s="1">
        <v>0</v>
      </c>
      <c r="D105" s="1">
        <v>3</v>
      </c>
      <c r="E105" s="1">
        <v>0</v>
      </c>
      <c r="F105" s="1">
        <v>1</v>
      </c>
      <c r="G105" s="1">
        <v>403</v>
      </c>
      <c r="H105" s="1">
        <v>0</v>
      </c>
      <c r="I105" s="1">
        <v>0</v>
      </c>
      <c r="L105" s="1" t="s">
        <v>79</v>
      </c>
      <c r="M105" s="2">
        <v>5512925816</v>
      </c>
    </row>
    <row r="106" spans="1:13" s="1" customFormat="1" hidden="1" x14ac:dyDescent="0.3">
      <c r="A106" s="1">
        <v>1</v>
      </c>
      <c r="B106" s="1">
        <v>0</v>
      </c>
      <c r="C106" s="1">
        <v>0</v>
      </c>
      <c r="D106" s="1">
        <v>3</v>
      </c>
      <c r="E106" s="1">
        <v>0</v>
      </c>
      <c r="F106" s="1">
        <v>1</v>
      </c>
      <c r="G106" s="1">
        <v>403</v>
      </c>
      <c r="H106" s="1">
        <v>43</v>
      </c>
      <c r="I106" s="1">
        <v>0</v>
      </c>
      <c r="L106" s="1" t="s">
        <v>78</v>
      </c>
      <c r="M106" s="2">
        <v>5512925816</v>
      </c>
    </row>
    <row r="107" spans="1:13" s="1" customFormat="1" hidden="1" x14ac:dyDescent="0.3">
      <c r="A107" s="1">
        <v>1</v>
      </c>
      <c r="B107" s="1">
        <v>0</v>
      </c>
      <c r="C107" s="1">
        <v>0</v>
      </c>
      <c r="D107" s="1">
        <v>3</v>
      </c>
      <c r="E107" s="1">
        <v>0</v>
      </c>
      <c r="F107" s="1">
        <v>1</v>
      </c>
      <c r="G107" s="1">
        <v>501</v>
      </c>
      <c r="H107" s="1">
        <v>0</v>
      </c>
      <c r="I107" s="1">
        <v>0</v>
      </c>
      <c r="L107" s="1" t="s">
        <v>80</v>
      </c>
      <c r="M107" s="2">
        <v>22255948083</v>
      </c>
    </row>
    <row r="108" spans="1:13" s="1" customFormat="1" hidden="1" x14ac:dyDescent="0.3">
      <c r="A108" s="1">
        <v>1</v>
      </c>
      <c r="B108" s="1">
        <v>0</v>
      </c>
      <c r="C108" s="1">
        <v>0</v>
      </c>
      <c r="D108" s="1">
        <v>3</v>
      </c>
      <c r="E108" s="1">
        <v>0</v>
      </c>
      <c r="F108" s="1">
        <v>1</v>
      </c>
      <c r="G108" s="1">
        <v>501</v>
      </c>
      <c r="H108" s="1">
        <v>25</v>
      </c>
      <c r="I108" s="1">
        <v>0</v>
      </c>
      <c r="L108" s="1" t="s">
        <v>81</v>
      </c>
      <c r="M108" s="2">
        <v>4089281416</v>
      </c>
    </row>
    <row r="109" spans="1:13" s="1" customFormat="1" hidden="1" x14ac:dyDescent="0.3">
      <c r="A109" s="1">
        <v>1</v>
      </c>
      <c r="B109" s="1">
        <v>0</v>
      </c>
      <c r="C109" s="1">
        <v>0</v>
      </c>
      <c r="D109" s="1">
        <v>3</v>
      </c>
      <c r="E109" s="1">
        <v>0</v>
      </c>
      <c r="F109" s="1">
        <v>1</v>
      </c>
      <c r="G109" s="1">
        <v>501</v>
      </c>
      <c r="H109" s="1">
        <v>62</v>
      </c>
      <c r="I109" s="1">
        <v>0</v>
      </c>
      <c r="L109" s="1" t="s">
        <v>82</v>
      </c>
      <c r="M109" s="2">
        <v>18166666667</v>
      </c>
    </row>
    <row r="110" spans="1:13" s="1" customFormat="1" hidden="1" x14ac:dyDescent="0.3">
      <c r="A110" s="1">
        <v>1</v>
      </c>
      <c r="B110" s="1">
        <v>0</v>
      </c>
      <c r="C110" s="1">
        <v>0</v>
      </c>
      <c r="D110" s="1">
        <v>3</v>
      </c>
      <c r="E110" s="1">
        <v>0</v>
      </c>
      <c r="F110" s="1">
        <v>1</v>
      </c>
      <c r="G110" s="1">
        <v>502</v>
      </c>
      <c r="H110" s="1">
        <v>0</v>
      </c>
      <c r="I110" s="1">
        <v>0</v>
      </c>
      <c r="L110" s="1" t="s">
        <v>83</v>
      </c>
      <c r="M110" s="2">
        <v>18221044542</v>
      </c>
    </row>
    <row r="111" spans="1:13" s="1" customFormat="1" hidden="1" x14ac:dyDescent="0.3">
      <c r="A111" s="1">
        <v>1</v>
      </c>
      <c r="B111" s="1">
        <v>0</v>
      </c>
      <c r="C111" s="1">
        <v>0</v>
      </c>
      <c r="D111" s="1">
        <v>3</v>
      </c>
      <c r="E111" s="1">
        <v>0</v>
      </c>
      <c r="F111" s="1">
        <v>1</v>
      </c>
      <c r="G111" s="1">
        <v>502</v>
      </c>
      <c r="H111" s="1">
        <v>6</v>
      </c>
      <c r="I111" s="1">
        <v>0</v>
      </c>
      <c r="L111" s="1" t="s">
        <v>84</v>
      </c>
      <c r="M111" s="2">
        <v>18221044542</v>
      </c>
    </row>
    <row r="112" spans="1:13" s="1" customFormat="1" hidden="1" x14ac:dyDescent="0.3">
      <c r="A112" s="1">
        <v>1</v>
      </c>
      <c r="B112" s="1">
        <v>0</v>
      </c>
      <c r="C112" s="1">
        <v>0</v>
      </c>
      <c r="D112" s="1">
        <v>3</v>
      </c>
      <c r="E112" s="1">
        <v>0</v>
      </c>
      <c r="F112" s="1">
        <v>1</v>
      </c>
      <c r="G112" s="1">
        <v>601</v>
      </c>
      <c r="H112" s="1">
        <v>0</v>
      </c>
      <c r="I112" s="1">
        <v>0</v>
      </c>
      <c r="L112" s="1" t="s">
        <v>85</v>
      </c>
      <c r="M112" s="2">
        <v>1039320000</v>
      </c>
    </row>
    <row r="113" spans="1:13" s="1" customFormat="1" hidden="1" x14ac:dyDescent="0.3">
      <c r="A113" s="1">
        <v>1</v>
      </c>
      <c r="B113" s="1">
        <v>0</v>
      </c>
      <c r="C113" s="1">
        <v>0</v>
      </c>
      <c r="D113" s="1">
        <v>3</v>
      </c>
      <c r="E113" s="1">
        <v>0</v>
      </c>
      <c r="F113" s="1">
        <v>1</v>
      </c>
      <c r="G113" s="1">
        <v>601</v>
      </c>
      <c r="H113" s="1">
        <v>18</v>
      </c>
      <c r="I113" s="1">
        <v>0</v>
      </c>
      <c r="L113" s="1" t="s">
        <v>86</v>
      </c>
      <c r="M113" s="2">
        <v>250000000</v>
      </c>
    </row>
    <row r="114" spans="1:13" s="1" customFormat="1" hidden="1" x14ac:dyDescent="0.3">
      <c r="A114" s="1">
        <v>1</v>
      </c>
      <c r="B114" s="1">
        <v>0</v>
      </c>
      <c r="C114" s="1">
        <v>0</v>
      </c>
      <c r="D114" s="1">
        <v>3</v>
      </c>
      <c r="E114" s="1">
        <v>0</v>
      </c>
      <c r="F114" s="1">
        <v>1</v>
      </c>
      <c r="G114" s="1">
        <v>601</v>
      </c>
      <c r="H114" s="1">
        <v>20</v>
      </c>
      <c r="I114" s="1">
        <v>0</v>
      </c>
      <c r="L114" s="1" t="s">
        <v>87</v>
      </c>
      <c r="M114" s="2">
        <v>789320000</v>
      </c>
    </row>
    <row r="115" spans="1:13" s="1" customFormat="1" hidden="1" x14ac:dyDescent="0.3">
      <c r="A115" s="1">
        <v>1</v>
      </c>
      <c r="B115" s="1">
        <v>0</v>
      </c>
      <c r="C115" s="1">
        <v>0</v>
      </c>
      <c r="D115" s="1">
        <v>3</v>
      </c>
      <c r="E115" s="1">
        <v>0</v>
      </c>
      <c r="F115" s="1">
        <v>1</v>
      </c>
      <c r="G115" s="1">
        <v>602</v>
      </c>
      <c r="H115" s="1">
        <v>0</v>
      </c>
      <c r="I115" s="1">
        <v>0</v>
      </c>
      <c r="L115" s="1" t="s">
        <v>88</v>
      </c>
      <c r="M115" s="2">
        <v>17839889201</v>
      </c>
    </row>
    <row r="116" spans="1:13" s="1" customFormat="1" hidden="1" x14ac:dyDescent="0.3">
      <c r="A116" s="1">
        <v>1</v>
      </c>
      <c r="B116" s="1">
        <v>0</v>
      </c>
      <c r="C116" s="1">
        <v>0</v>
      </c>
      <c r="D116" s="1">
        <v>3</v>
      </c>
      <c r="E116" s="1">
        <v>0</v>
      </c>
      <c r="F116" s="1">
        <v>1</v>
      </c>
      <c r="G116" s="1">
        <v>602</v>
      </c>
      <c r="H116" s="1">
        <v>19</v>
      </c>
      <c r="I116" s="1">
        <v>0</v>
      </c>
      <c r="L116" s="1" t="s">
        <v>89</v>
      </c>
      <c r="M116" s="2">
        <v>17039889201</v>
      </c>
    </row>
    <row r="117" spans="1:13" s="1" customFormat="1" hidden="1" x14ac:dyDescent="0.3">
      <c r="A117" s="1">
        <v>1</v>
      </c>
      <c r="B117" s="1">
        <v>0</v>
      </c>
      <c r="C117" s="1">
        <v>0</v>
      </c>
      <c r="D117" s="1">
        <v>3</v>
      </c>
      <c r="E117" s="1">
        <v>0</v>
      </c>
      <c r="F117" s="1">
        <v>1</v>
      </c>
      <c r="G117" s="1">
        <v>602</v>
      </c>
      <c r="H117" s="1">
        <v>21</v>
      </c>
      <c r="I117" s="1">
        <v>0</v>
      </c>
      <c r="L117" s="1" t="s">
        <v>90</v>
      </c>
      <c r="M117" s="2">
        <v>800000000</v>
      </c>
    </row>
    <row r="118" spans="1:13" s="1" customFormat="1" hidden="1" x14ac:dyDescent="0.3">
      <c r="A118" s="1">
        <v>1</v>
      </c>
      <c r="B118" s="1">
        <v>0</v>
      </c>
      <c r="C118" s="1">
        <v>0</v>
      </c>
      <c r="D118" s="1">
        <v>3</v>
      </c>
      <c r="E118" s="1">
        <v>0</v>
      </c>
      <c r="F118" s="1">
        <v>2</v>
      </c>
      <c r="G118" s="1">
        <v>0</v>
      </c>
      <c r="H118" s="1">
        <v>0</v>
      </c>
      <c r="I118" s="1">
        <v>0</v>
      </c>
      <c r="L118" s="1" t="s">
        <v>91</v>
      </c>
      <c r="M118" s="2">
        <v>55265426227</v>
      </c>
    </row>
    <row r="119" spans="1:13" s="1" customFormat="1" hidden="1" x14ac:dyDescent="0.3">
      <c r="A119" s="1">
        <v>1</v>
      </c>
      <c r="B119" s="1">
        <v>0</v>
      </c>
      <c r="C119" s="1">
        <v>0</v>
      </c>
      <c r="D119" s="1">
        <v>3</v>
      </c>
      <c r="E119" s="1">
        <v>0</v>
      </c>
      <c r="F119" s="1">
        <v>2</v>
      </c>
      <c r="G119" s="1">
        <v>101</v>
      </c>
      <c r="H119" s="1">
        <v>0</v>
      </c>
      <c r="I119" s="1">
        <v>0</v>
      </c>
      <c r="L119" s="1" t="s">
        <v>92</v>
      </c>
      <c r="M119" s="2">
        <v>27539800000</v>
      </c>
    </row>
    <row r="120" spans="1:13" s="1" customFormat="1" hidden="1" x14ac:dyDescent="0.3">
      <c r="A120" s="1">
        <v>1</v>
      </c>
      <c r="B120" s="1">
        <v>0</v>
      </c>
      <c r="C120" s="1">
        <v>0</v>
      </c>
      <c r="D120" s="1">
        <v>3</v>
      </c>
      <c r="E120" s="1">
        <v>0</v>
      </c>
      <c r="F120" s="1">
        <v>2</v>
      </c>
      <c r="G120" s="1">
        <v>101</v>
      </c>
      <c r="H120" s="1">
        <v>40</v>
      </c>
      <c r="I120" s="1">
        <v>0</v>
      </c>
      <c r="L120" s="1" t="s">
        <v>93</v>
      </c>
      <c r="M120" s="2">
        <v>511000000</v>
      </c>
    </row>
    <row r="121" spans="1:13" s="1" customFormat="1" hidden="1" x14ac:dyDescent="0.3">
      <c r="A121" s="1">
        <v>1</v>
      </c>
      <c r="B121" s="1">
        <v>0</v>
      </c>
      <c r="C121" s="1">
        <v>0</v>
      </c>
      <c r="D121" s="1">
        <v>3</v>
      </c>
      <c r="E121" s="1">
        <v>0</v>
      </c>
      <c r="F121" s="1">
        <v>2</v>
      </c>
      <c r="G121" s="1">
        <v>101</v>
      </c>
      <c r="H121" s="1">
        <v>41</v>
      </c>
      <c r="I121" s="1">
        <v>0</v>
      </c>
      <c r="L121" s="1" t="s">
        <v>94</v>
      </c>
      <c r="M121" s="2">
        <v>2028800000</v>
      </c>
    </row>
    <row r="122" spans="1:13" s="1" customFormat="1" hidden="1" x14ac:dyDescent="0.3">
      <c r="A122" s="1">
        <v>1</v>
      </c>
      <c r="B122" s="1">
        <v>0</v>
      </c>
      <c r="C122" s="1">
        <v>0</v>
      </c>
      <c r="D122" s="1">
        <v>3</v>
      </c>
      <c r="E122" s="1">
        <v>0</v>
      </c>
      <c r="F122" s="1">
        <v>2</v>
      </c>
      <c r="G122" s="1">
        <v>101</v>
      </c>
      <c r="H122" s="1">
        <v>42</v>
      </c>
      <c r="I122" s="1">
        <v>0</v>
      </c>
      <c r="L122" s="1" t="s">
        <v>95</v>
      </c>
      <c r="M122" s="2">
        <v>20000000000</v>
      </c>
    </row>
    <row r="123" spans="1:13" s="1" customFormat="1" hidden="1" x14ac:dyDescent="0.3">
      <c r="A123" s="1">
        <v>1</v>
      </c>
      <c r="B123" s="1">
        <v>0</v>
      </c>
      <c r="C123" s="1">
        <v>0</v>
      </c>
      <c r="D123" s="1">
        <v>3</v>
      </c>
      <c r="E123" s="1">
        <v>0</v>
      </c>
      <c r="F123" s="1">
        <v>2</v>
      </c>
      <c r="G123" s="1">
        <v>101</v>
      </c>
      <c r="H123" s="1">
        <v>55</v>
      </c>
      <c r="I123" s="1">
        <v>0</v>
      </c>
      <c r="L123" s="1" t="s">
        <v>96</v>
      </c>
      <c r="M123" s="2">
        <v>5000000000</v>
      </c>
    </row>
    <row r="124" spans="1:13" s="1" customFormat="1" hidden="1" x14ac:dyDescent="0.3">
      <c r="A124" s="1">
        <v>1</v>
      </c>
      <c r="B124" s="1">
        <v>0</v>
      </c>
      <c r="C124" s="1">
        <v>0</v>
      </c>
      <c r="D124" s="1">
        <v>3</v>
      </c>
      <c r="E124" s="1">
        <v>0</v>
      </c>
      <c r="F124" s="1">
        <v>2</v>
      </c>
      <c r="G124" s="1">
        <v>201</v>
      </c>
      <c r="H124" s="1">
        <v>0</v>
      </c>
      <c r="I124" s="1">
        <v>0</v>
      </c>
      <c r="L124" s="1" t="s">
        <v>97</v>
      </c>
      <c r="M124" s="2">
        <v>1056000000</v>
      </c>
    </row>
    <row r="125" spans="1:13" s="1" customFormat="1" hidden="1" x14ac:dyDescent="0.3">
      <c r="A125" s="1">
        <v>1</v>
      </c>
      <c r="B125" s="1">
        <v>0</v>
      </c>
      <c r="C125" s="1">
        <v>0</v>
      </c>
      <c r="D125" s="1">
        <v>3</v>
      </c>
      <c r="E125" s="1">
        <v>0</v>
      </c>
      <c r="F125" s="1">
        <v>2</v>
      </c>
      <c r="G125" s="1">
        <v>201</v>
      </c>
      <c r="H125" s="1">
        <v>38</v>
      </c>
      <c r="I125" s="1">
        <v>0</v>
      </c>
      <c r="L125" s="1" t="s">
        <v>98</v>
      </c>
      <c r="M125" s="2">
        <v>1056000000</v>
      </c>
    </row>
    <row r="126" spans="1:13" s="1" customFormat="1" hidden="1" x14ac:dyDescent="0.3">
      <c r="A126" s="1">
        <v>1</v>
      </c>
      <c r="B126" s="1">
        <v>0</v>
      </c>
      <c r="C126" s="1">
        <v>0</v>
      </c>
      <c r="D126" s="1">
        <v>3</v>
      </c>
      <c r="E126" s="1">
        <v>0</v>
      </c>
      <c r="F126" s="1">
        <v>2</v>
      </c>
      <c r="G126" s="1">
        <v>301</v>
      </c>
      <c r="H126" s="1">
        <v>0</v>
      </c>
      <c r="I126" s="1">
        <v>0</v>
      </c>
      <c r="L126" s="1" t="s">
        <v>99</v>
      </c>
      <c r="M126" s="2">
        <v>4121903727</v>
      </c>
    </row>
    <row r="127" spans="1:13" s="1" customFormat="1" hidden="1" x14ac:dyDescent="0.3">
      <c r="A127" s="1">
        <v>1</v>
      </c>
      <c r="B127" s="1">
        <v>0</v>
      </c>
      <c r="C127" s="1">
        <v>0</v>
      </c>
      <c r="D127" s="1">
        <v>3</v>
      </c>
      <c r="E127" s="1">
        <v>0</v>
      </c>
      <c r="F127" s="1">
        <v>2</v>
      </c>
      <c r="G127" s="1">
        <v>301</v>
      </c>
      <c r="H127" s="1">
        <v>36</v>
      </c>
      <c r="I127" s="1">
        <v>0</v>
      </c>
      <c r="L127" s="1" t="s">
        <v>100</v>
      </c>
      <c r="M127" s="2">
        <v>4121903727</v>
      </c>
    </row>
    <row r="128" spans="1:13" s="1" customFormat="1" hidden="1" x14ac:dyDescent="0.3">
      <c r="A128" s="1">
        <v>1</v>
      </c>
      <c r="B128" s="1">
        <v>0</v>
      </c>
      <c r="C128" s="1">
        <v>0</v>
      </c>
      <c r="D128" s="1">
        <v>3</v>
      </c>
      <c r="E128" s="1">
        <v>0</v>
      </c>
      <c r="F128" s="1">
        <v>2</v>
      </c>
      <c r="G128" s="1">
        <v>302</v>
      </c>
      <c r="H128" s="1">
        <v>0</v>
      </c>
      <c r="I128" s="1">
        <v>0</v>
      </c>
      <c r="L128" s="1" t="s">
        <v>101</v>
      </c>
      <c r="M128" s="2">
        <v>10000000000</v>
      </c>
    </row>
    <row r="129" spans="1:13" s="1" customFormat="1" hidden="1" x14ac:dyDescent="0.3">
      <c r="A129" s="1">
        <v>1</v>
      </c>
      <c r="B129" s="1">
        <v>0</v>
      </c>
      <c r="C129" s="1">
        <v>0</v>
      </c>
      <c r="D129" s="1">
        <v>3</v>
      </c>
      <c r="E129" s="1">
        <v>0</v>
      </c>
      <c r="F129" s="1">
        <v>2</v>
      </c>
      <c r="G129" s="1">
        <v>302</v>
      </c>
      <c r="H129" s="1">
        <v>56</v>
      </c>
      <c r="I129" s="1">
        <v>0</v>
      </c>
      <c r="L129" s="1" t="s">
        <v>102</v>
      </c>
      <c r="M129" s="2">
        <v>10000000000</v>
      </c>
    </row>
    <row r="130" spans="1:13" s="1" customFormat="1" hidden="1" x14ac:dyDescent="0.3">
      <c r="A130" s="1">
        <v>1</v>
      </c>
      <c r="B130" s="1">
        <v>0</v>
      </c>
      <c r="C130" s="1">
        <v>0</v>
      </c>
      <c r="D130" s="1">
        <v>3</v>
      </c>
      <c r="E130" s="1">
        <v>0</v>
      </c>
      <c r="F130" s="1">
        <v>2</v>
      </c>
      <c r="G130" s="1">
        <v>303</v>
      </c>
      <c r="H130" s="1">
        <v>0</v>
      </c>
      <c r="I130" s="1">
        <v>0</v>
      </c>
      <c r="L130" s="1" t="s">
        <v>103</v>
      </c>
      <c r="M130" s="2">
        <v>2244562500</v>
      </c>
    </row>
    <row r="131" spans="1:13" s="1" customFormat="1" hidden="1" x14ac:dyDescent="0.3">
      <c r="A131" s="1">
        <v>1</v>
      </c>
      <c r="B131" s="1">
        <v>0</v>
      </c>
      <c r="C131" s="1">
        <v>0</v>
      </c>
      <c r="D131" s="1">
        <v>3</v>
      </c>
      <c r="E131" s="1">
        <v>0</v>
      </c>
      <c r="F131" s="1">
        <v>2</v>
      </c>
      <c r="G131" s="1">
        <v>303</v>
      </c>
      <c r="H131" s="1">
        <v>58</v>
      </c>
      <c r="I131" s="1">
        <v>0</v>
      </c>
      <c r="L131" s="1" t="s">
        <v>104</v>
      </c>
      <c r="M131" s="2">
        <v>2244562500</v>
      </c>
    </row>
    <row r="132" spans="1:13" s="1" customFormat="1" hidden="1" x14ac:dyDescent="0.3">
      <c r="A132" s="1">
        <v>1</v>
      </c>
      <c r="B132" s="1">
        <v>0</v>
      </c>
      <c r="C132" s="1">
        <v>0</v>
      </c>
      <c r="D132" s="1">
        <v>3</v>
      </c>
      <c r="E132" s="1">
        <v>0</v>
      </c>
      <c r="F132" s="1">
        <v>2</v>
      </c>
      <c r="G132" s="1">
        <v>401</v>
      </c>
      <c r="H132" s="1">
        <v>0</v>
      </c>
      <c r="I132" s="1">
        <v>0</v>
      </c>
      <c r="L132" s="1" t="s">
        <v>105</v>
      </c>
      <c r="M132" s="2">
        <v>10303160000</v>
      </c>
    </row>
    <row r="133" spans="1:13" s="1" customFormat="1" hidden="1" x14ac:dyDescent="0.3">
      <c r="A133" s="1">
        <v>1</v>
      </c>
      <c r="B133" s="1">
        <v>0</v>
      </c>
      <c r="C133" s="1">
        <v>0</v>
      </c>
      <c r="D133" s="1">
        <v>3</v>
      </c>
      <c r="E133" s="1">
        <v>0</v>
      </c>
      <c r="F133" s="1">
        <v>2</v>
      </c>
      <c r="G133" s="1">
        <v>401</v>
      </c>
      <c r="H133" s="1">
        <v>39</v>
      </c>
      <c r="I133" s="1">
        <v>0</v>
      </c>
      <c r="L133" s="1" t="s">
        <v>106</v>
      </c>
      <c r="M133" s="2">
        <v>7303160000</v>
      </c>
    </row>
    <row r="134" spans="1:13" s="1" customFormat="1" hidden="1" x14ac:dyDescent="0.3">
      <c r="A134" s="1">
        <v>1</v>
      </c>
      <c r="B134" s="1">
        <v>0</v>
      </c>
      <c r="C134" s="1">
        <v>0</v>
      </c>
      <c r="D134" s="1">
        <v>3</v>
      </c>
      <c r="E134" s="1">
        <v>0</v>
      </c>
      <c r="F134" s="1">
        <v>2</v>
      </c>
      <c r="G134" s="1">
        <v>401</v>
      </c>
      <c r="H134" s="1">
        <v>42</v>
      </c>
      <c r="I134" s="1">
        <v>0</v>
      </c>
      <c r="L134" s="1" t="s">
        <v>95</v>
      </c>
      <c r="M134" s="2">
        <v>3000000000</v>
      </c>
    </row>
    <row r="135" spans="1:13" s="1" customFormat="1" hidden="1" x14ac:dyDescent="0.3">
      <c r="A135" s="1">
        <v>1</v>
      </c>
      <c r="B135" s="1">
        <v>0</v>
      </c>
      <c r="C135" s="1">
        <v>0</v>
      </c>
      <c r="D135" s="1">
        <v>3</v>
      </c>
      <c r="E135" s="1">
        <v>0</v>
      </c>
      <c r="F135" s="1">
        <v>3</v>
      </c>
      <c r="G135" s="1">
        <v>0</v>
      </c>
      <c r="H135" s="1">
        <v>0</v>
      </c>
      <c r="I135" s="1">
        <v>0</v>
      </c>
      <c r="L135" s="1" t="s">
        <v>107</v>
      </c>
      <c r="M135" s="2">
        <v>213292242459</v>
      </c>
    </row>
    <row r="136" spans="1:13" s="1" customFormat="1" hidden="1" x14ac:dyDescent="0.3">
      <c r="A136" s="1">
        <v>1</v>
      </c>
      <c r="B136" s="1">
        <v>0</v>
      </c>
      <c r="C136" s="1">
        <v>0</v>
      </c>
      <c r="D136" s="1">
        <v>3</v>
      </c>
      <c r="E136" s="1">
        <v>0</v>
      </c>
      <c r="F136" s="1">
        <v>3</v>
      </c>
      <c r="G136" s="1">
        <v>101</v>
      </c>
      <c r="H136" s="1">
        <v>0</v>
      </c>
      <c r="I136" s="1">
        <v>0</v>
      </c>
      <c r="L136" s="1" t="s">
        <v>108</v>
      </c>
      <c r="M136" s="2">
        <v>3666698775</v>
      </c>
    </row>
    <row r="137" spans="1:13" s="1" customFormat="1" hidden="1" x14ac:dyDescent="0.3">
      <c r="A137" s="1">
        <v>1</v>
      </c>
      <c r="B137" s="1">
        <v>0</v>
      </c>
      <c r="C137" s="1">
        <v>0</v>
      </c>
      <c r="D137" s="1">
        <v>3</v>
      </c>
      <c r="E137" s="1">
        <v>0</v>
      </c>
      <c r="F137" s="1">
        <v>3</v>
      </c>
      <c r="G137" s="1">
        <v>101</v>
      </c>
      <c r="H137" s="1">
        <v>3</v>
      </c>
      <c r="I137" s="1">
        <v>0</v>
      </c>
      <c r="L137" s="1" t="s">
        <v>109</v>
      </c>
      <c r="M137" s="2">
        <v>3666698775</v>
      </c>
    </row>
    <row r="138" spans="1:13" s="1" customFormat="1" hidden="1" x14ac:dyDescent="0.3">
      <c r="A138" s="1">
        <v>1</v>
      </c>
      <c r="B138" s="1">
        <v>0</v>
      </c>
      <c r="C138" s="1">
        <v>0</v>
      </c>
      <c r="D138" s="1">
        <v>3</v>
      </c>
      <c r="E138" s="1">
        <v>0</v>
      </c>
      <c r="F138" s="1">
        <v>3</v>
      </c>
      <c r="G138" s="1">
        <v>102</v>
      </c>
      <c r="H138" s="1">
        <v>0</v>
      </c>
      <c r="I138" s="1">
        <v>0</v>
      </c>
      <c r="L138" s="1" t="s">
        <v>110</v>
      </c>
      <c r="M138" s="2">
        <v>686032515</v>
      </c>
    </row>
    <row r="139" spans="1:13" s="1" customFormat="1" hidden="1" x14ac:dyDescent="0.3">
      <c r="A139" s="1">
        <v>1</v>
      </c>
      <c r="B139" s="1">
        <v>0</v>
      </c>
      <c r="C139" s="1">
        <v>0</v>
      </c>
      <c r="D139" s="1">
        <v>3</v>
      </c>
      <c r="E139" s="1">
        <v>0</v>
      </c>
      <c r="F139" s="1">
        <v>3</v>
      </c>
      <c r="G139" s="1">
        <v>102</v>
      </c>
      <c r="H139" s="1">
        <v>5</v>
      </c>
      <c r="I139" s="1">
        <v>0</v>
      </c>
      <c r="L139" s="1" t="s">
        <v>111</v>
      </c>
      <c r="M139" s="2">
        <v>686032515</v>
      </c>
    </row>
    <row r="140" spans="1:13" s="1" customFormat="1" hidden="1" x14ac:dyDescent="0.3">
      <c r="A140" s="1">
        <v>1</v>
      </c>
      <c r="B140" s="1">
        <v>0</v>
      </c>
      <c r="C140" s="1">
        <v>0</v>
      </c>
      <c r="D140" s="1">
        <v>3</v>
      </c>
      <c r="E140" s="1">
        <v>0</v>
      </c>
      <c r="F140" s="1">
        <v>3</v>
      </c>
      <c r="G140" s="1">
        <v>103</v>
      </c>
      <c r="H140" s="1">
        <v>0</v>
      </c>
      <c r="I140" s="1">
        <v>0</v>
      </c>
      <c r="L140" s="1" t="s">
        <v>112</v>
      </c>
      <c r="M140" s="2">
        <v>2432342445</v>
      </c>
    </row>
    <row r="141" spans="1:13" s="1" customFormat="1" hidden="1" x14ac:dyDescent="0.3">
      <c r="A141" s="1">
        <v>1</v>
      </c>
      <c r="B141" s="1">
        <v>0</v>
      </c>
      <c r="C141" s="1">
        <v>0</v>
      </c>
      <c r="D141" s="1">
        <v>3</v>
      </c>
      <c r="E141" s="1">
        <v>0</v>
      </c>
      <c r="F141" s="1">
        <v>3</v>
      </c>
      <c r="G141" s="1">
        <v>103</v>
      </c>
      <c r="H141" s="1">
        <v>4</v>
      </c>
      <c r="I141" s="1">
        <v>0</v>
      </c>
      <c r="L141" s="1" t="s">
        <v>113</v>
      </c>
      <c r="M141" s="2">
        <v>2432342445</v>
      </c>
    </row>
    <row r="142" spans="1:13" s="1" customFormat="1" hidden="1" x14ac:dyDescent="0.3">
      <c r="A142" s="1">
        <v>1</v>
      </c>
      <c r="B142" s="1">
        <v>0</v>
      </c>
      <c r="C142" s="1">
        <v>0</v>
      </c>
      <c r="D142" s="1">
        <v>3</v>
      </c>
      <c r="E142" s="1">
        <v>0</v>
      </c>
      <c r="F142" s="1">
        <v>3</v>
      </c>
      <c r="G142" s="1">
        <v>104</v>
      </c>
      <c r="H142" s="1">
        <v>0</v>
      </c>
      <c r="I142" s="1">
        <v>0</v>
      </c>
      <c r="L142" s="1" t="s">
        <v>114</v>
      </c>
      <c r="M142" s="2">
        <v>987031730</v>
      </c>
    </row>
    <row r="143" spans="1:13" s="1" customFormat="1" hidden="1" x14ac:dyDescent="0.3">
      <c r="A143" s="1">
        <v>1</v>
      </c>
      <c r="B143" s="1">
        <v>0</v>
      </c>
      <c r="C143" s="1">
        <v>0</v>
      </c>
      <c r="D143" s="1">
        <v>3</v>
      </c>
      <c r="E143" s="1">
        <v>0</v>
      </c>
      <c r="F143" s="1">
        <v>3</v>
      </c>
      <c r="G143" s="1">
        <v>104</v>
      </c>
      <c r="H143" s="1">
        <v>3</v>
      </c>
      <c r="I143" s="1">
        <v>0</v>
      </c>
      <c r="L143" s="1" t="s">
        <v>109</v>
      </c>
      <c r="M143" s="2">
        <v>987031730</v>
      </c>
    </row>
    <row r="144" spans="1:13" s="1" customFormat="1" hidden="1" x14ac:dyDescent="0.3">
      <c r="A144" s="1">
        <v>1</v>
      </c>
      <c r="B144" s="1">
        <v>0</v>
      </c>
      <c r="C144" s="1">
        <v>0</v>
      </c>
      <c r="D144" s="1">
        <v>3</v>
      </c>
      <c r="E144" s="1">
        <v>0</v>
      </c>
      <c r="F144" s="1">
        <v>3</v>
      </c>
      <c r="G144" s="1">
        <v>105</v>
      </c>
      <c r="H144" s="1">
        <v>0</v>
      </c>
      <c r="I144" s="1">
        <v>0</v>
      </c>
      <c r="L144" s="1" t="s">
        <v>115</v>
      </c>
      <c r="M144" s="2">
        <v>377097190</v>
      </c>
    </row>
    <row r="145" spans="1:13" s="1" customFormat="1" hidden="1" x14ac:dyDescent="0.3">
      <c r="A145" s="1">
        <v>1</v>
      </c>
      <c r="B145" s="1">
        <v>0</v>
      </c>
      <c r="C145" s="1">
        <v>0</v>
      </c>
      <c r="D145" s="1">
        <v>3</v>
      </c>
      <c r="E145" s="1">
        <v>0</v>
      </c>
      <c r="F145" s="1">
        <v>3</v>
      </c>
      <c r="G145" s="1">
        <v>105</v>
      </c>
      <c r="H145" s="1">
        <v>3</v>
      </c>
      <c r="I145" s="1">
        <v>0</v>
      </c>
      <c r="L145" s="1" t="s">
        <v>109</v>
      </c>
      <c r="M145" s="2">
        <v>377097190</v>
      </c>
    </row>
    <row r="146" spans="1:13" s="1" customFormat="1" hidden="1" x14ac:dyDescent="0.3">
      <c r="A146" s="1">
        <v>1</v>
      </c>
      <c r="B146" s="1">
        <v>0</v>
      </c>
      <c r="C146" s="1">
        <v>0</v>
      </c>
      <c r="D146" s="1">
        <v>3</v>
      </c>
      <c r="E146" s="1">
        <v>0</v>
      </c>
      <c r="F146" s="1">
        <v>3</v>
      </c>
      <c r="G146" s="1">
        <v>106</v>
      </c>
      <c r="H146" s="1">
        <v>0</v>
      </c>
      <c r="I146" s="1">
        <v>0</v>
      </c>
      <c r="L146" s="1" t="s">
        <v>116</v>
      </c>
      <c r="M146" s="2">
        <v>15186188199</v>
      </c>
    </row>
    <row r="147" spans="1:13" s="1" customFormat="1" hidden="1" x14ac:dyDescent="0.3">
      <c r="A147" s="1">
        <v>1</v>
      </c>
      <c r="B147" s="1">
        <v>0</v>
      </c>
      <c r="C147" s="1">
        <v>0</v>
      </c>
      <c r="D147" s="1">
        <v>3</v>
      </c>
      <c r="E147" s="1">
        <v>0</v>
      </c>
      <c r="F147" s="1">
        <v>3</v>
      </c>
      <c r="G147" s="1">
        <v>106</v>
      </c>
      <c r="H147" s="1">
        <v>2</v>
      </c>
      <c r="I147" s="1">
        <v>0</v>
      </c>
      <c r="L147" s="1" t="s">
        <v>117</v>
      </c>
      <c r="M147" s="2">
        <v>7186188199</v>
      </c>
    </row>
    <row r="148" spans="1:13" s="1" customFormat="1" hidden="1" x14ac:dyDescent="0.3">
      <c r="A148" s="1">
        <v>1</v>
      </c>
      <c r="B148" s="1">
        <v>0</v>
      </c>
      <c r="C148" s="1">
        <v>0</v>
      </c>
      <c r="D148" s="1">
        <v>3</v>
      </c>
      <c r="E148" s="1">
        <v>0</v>
      </c>
      <c r="F148" s="1">
        <v>3</v>
      </c>
      <c r="G148" s="1">
        <v>106</v>
      </c>
      <c r="H148" s="1">
        <v>57</v>
      </c>
      <c r="I148" s="1">
        <v>0</v>
      </c>
      <c r="L148" s="1" t="s">
        <v>118</v>
      </c>
      <c r="M148" s="2">
        <v>8000000000</v>
      </c>
    </row>
    <row r="149" spans="1:13" s="1" customFormat="1" hidden="1" x14ac:dyDescent="0.3">
      <c r="A149" s="1">
        <v>1</v>
      </c>
      <c r="B149" s="1">
        <v>0</v>
      </c>
      <c r="C149" s="1">
        <v>0</v>
      </c>
      <c r="D149" s="1">
        <v>3</v>
      </c>
      <c r="E149" s="1">
        <v>0</v>
      </c>
      <c r="F149" s="1">
        <v>3</v>
      </c>
      <c r="G149" s="1">
        <v>201</v>
      </c>
      <c r="H149" s="1">
        <v>0</v>
      </c>
      <c r="I149" s="1">
        <v>0</v>
      </c>
      <c r="L149" s="1" t="s">
        <v>119</v>
      </c>
      <c r="M149" s="2">
        <v>14732133353</v>
      </c>
    </row>
    <row r="150" spans="1:13" s="1" customFormat="1" hidden="1" x14ac:dyDescent="0.3">
      <c r="A150" s="1">
        <v>1</v>
      </c>
      <c r="B150" s="1">
        <v>0</v>
      </c>
      <c r="C150" s="1">
        <v>0</v>
      </c>
      <c r="D150" s="1">
        <v>3</v>
      </c>
      <c r="E150" s="1">
        <v>0</v>
      </c>
      <c r="F150" s="1">
        <v>3</v>
      </c>
      <c r="G150" s="1">
        <v>201</v>
      </c>
      <c r="H150" s="1">
        <v>16</v>
      </c>
      <c r="I150" s="1">
        <v>0</v>
      </c>
      <c r="L150" s="1" t="s">
        <v>120</v>
      </c>
      <c r="M150" s="2">
        <v>14732133353</v>
      </c>
    </row>
    <row r="151" spans="1:13" s="1" customFormat="1" hidden="1" x14ac:dyDescent="0.3">
      <c r="A151" s="1">
        <v>1</v>
      </c>
      <c r="B151" s="1">
        <v>0</v>
      </c>
      <c r="C151" s="1">
        <v>0</v>
      </c>
      <c r="D151" s="1">
        <v>3</v>
      </c>
      <c r="E151" s="1">
        <v>0</v>
      </c>
      <c r="F151" s="1">
        <v>3</v>
      </c>
      <c r="G151" s="1">
        <v>202</v>
      </c>
      <c r="H151" s="1">
        <v>0</v>
      </c>
      <c r="I151" s="1">
        <v>0</v>
      </c>
      <c r="L151" s="1" t="s">
        <v>121</v>
      </c>
      <c r="M151" s="2">
        <v>46314032653</v>
      </c>
    </row>
    <row r="152" spans="1:13" s="1" customFormat="1" hidden="1" x14ac:dyDescent="0.3">
      <c r="A152" s="1">
        <v>1</v>
      </c>
      <c r="B152" s="1">
        <v>0</v>
      </c>
      <c r="C152" s="1">
        <v>0</v>
      </c>
      <c r="D152" s="1">
        <v>3</v>
      </c>
      <c r="E152" s="1">
        <v>0</v>
      </c>
      <c r="F152" s="1">
        <v>3</v>
      </c>
      <c r="G152" s="1">
        <v>202</v>
      </c>
      <c r="H152" s="1">
        <v>16</v>
      </c>
      <c r="I152" s="1">
        <v>0</v>
      </c>
      <c r="L152" s="1" t="s">
        <v>120</v>
      </c>
      <c r="M152" s="2">
        <v>2400000000</v>
      </c>
    </row>
    <row r="153" spans="1:13" s="1" customFormat="1" hidden="1" x14ac:dyDescent="0.3">
      <c r="A153" s="1">
        <v>1</v>
      </c>
      <c r="B153" s="1">
        <v>0</v>
      </c>
      <c r="C153" s="1">
        <v>0</v>
      </c>
      <c r="D153" s="1">
        <v>3</v>
      </c>
      <c r="E153" s="1">
        <v>0</v>
      </c>
      <c r="F153" s="1">
        <v>3</v>
      </c>
      <c r="G153" s="1">
        <v>202</v>
      </c>
      <c r="H153" s="1">
        <v>74</v>
      </c>
      <c r="I153" s="1">
        <v>0</v>
      </c>
      <c r="L153" s="1" t="s">
        <v>122</v>
      </c>
      <c r="M153" s="2">
        <v>43914032653</v>
      </c>
    </row>
    <row r="154" spans="1:13" s="1" customFormat="1" hidden="1" x14ac:dyDescent="0.3">
      <c r="A154" s="1">
        <v>1</v>
      </c>
      <c r="B154" s="1">
        <v>0</v>
      </c>
      <c r="C154" s="1">
        <v>0</v>
      </c>
      <c r="D154" s="1">
        <v>3</v>
      </c>
      <c r="E154" s="1">
        <v>0</v>
      </c>
      <c r="F154" s="1">
        <v>3</v>
      </c>
      <c r="G154" s="1">
        <v>203</v>
      </c>
      <c r="H154" s="1">
        <v>0</v>
      </c>
      <c r="I154" s="1">
        <v>0</v>
      </c>
      <c r="L154" s="1" t="s">
        <v>123</v>
      </c>
      <c r="M154" s="2">
        <v>95843556062</v>
      </c>
    </row>
    <row r="155" spans="1:13" s="1" customFormat="1" hidden="1" x14ac:dyDescent="0.3">
      <c r="A155" s="1">
        <v>1</v>
      </c>
      <c r="B155" s="1">
        <v>0</v>
      </c>
      <c r="C155" s="1">
        <v>0</v>
      </c>
      <c r="D155" s="1">
        <v>3</v>
      </c>
      <c r="E155" s="1">
        <v>0</v>
      </c>
      <c r="F155" s="1">
        <v>3</v>
      </c>
      <c r="G155" s="1">
        <v>203</v>
      </c>
      <c r="H155" s="1">
        <v>23</v>
      </c>
      <c r="I155" s="1">
        <v>0</v>
      </c>
      <c r="L155" s="1" t="s">
        <v>124</v>
      </c>
      <c r="M155" s="2">
        <v>95843556062</v>
      </c>
    </row>
    <row r="156" spans="1:13" s="1" customFormat="1" hidden="1" x14ac:dyDescent="0.3">
      <c r="A156" s="1">
        <v>1</v>
      </c>
      <c r="B156" s="1">
        <v>0</v>
      </c>
      <c r="C156" s="1">
        <v>0</v>
      </c>
      <c r="D156" s="1">
        <v>3</v>
      </c>
      <c r="E156" s="1">
        <v>0</v>
      </c>
      <c r="F156" s="1">
        <v>3</v>
      </c>
      <c r="G156" s="1">
        <v>301</v>
      </c>
      <c r="H156" s="1">
        <v>0</v>
      </c>
      <c r="I156" s="1">
        <v>0</v>
      </c>
      <c r="L156" s="1" t="s">
        <v>125</v>
      </c>
      <c r="M156" s="2">
        <v>13225836110</v>
      </c>
    </row>
    <row r="157" spans="1:13" s="1" customFormat="1" hidden="1" x14ac:dyDescent="0.3">
      <c r="A157" s="1">
        <v>1</v>
      </c>
      <c r="B157" s="1">
        <v>0</v>
      </c>
      <c r="C157" s="1">
        <v>0</v>
      </c>
      <c r="D157" s="1">
        <v>3</v>
      </c>
      <c r="E157" s="1">
        <v>0</v>
      </c>
      <c r="F157" s="1">
        <v>3</v>
      </c>
      <c r="G157" s="1">
        <v>301</v>
      </c>
      <c r="H157" s="1">
        <v>37</v>
      </c>
      <c r="I157" s="1">
        <v>0</v>
      </c>
      <c r="L157" s="1" t="s">
        <v>126</v>
      </c>
      <c r="M157" s="2">
        <v>13225836110</v>
      </c>
    </row>
    <row r="158" spans="1:13" s="1" customFormat="1" hidden="1" x14ac:dyDescent="0.3">
      <c r="A158" s="1">
        <v>1</v>
      </c>
      <c r="B158" s="1">
        <v>0</v>
      </c>
      <c r="C158" s="1">
        <v>0</v>
      </c>
      <c r="D158" s="1">
        <v>3</v>
      </c>
      <c r="E158" s="1">
        <v>0</v>
      </c>
      <c r="F158" s="1">
        <v>3</v>
      </c>
      <c r="G158" s="1">
        <v>401</v>
      </c>
      <c r="H158" s="1">
        <v>0</v>
      </c>
      <c r="I158" s="1">
        <v>0</v>
      </c>
      <c r="L158" s="1" t="s">
        <v>127</v>
      </c>
      <c r="M158" s="2">
        <v>8529830760</v>
      </c>
    </row>
    <row r="159" spans="1:13" s="1" customFormat="1" hidden="1" x14ac:dyDescent="0.3">
      <c r="A159" s="1">
        <v>1</v>
      </c>
      <c r="B159" s="1">
        <v>0</v>
      </c>
      <c r="C159" s="1">
        <v>0</v>
      </c>
      <c r="D159" s="1">
        <v>3</v>
      </c>
      <c r="E159" s="1">
        <v>0</v>
      </c>
      <c r="F159" s="1">
        <v>3</v>
      </c>
      <c r="G159" s="1">
        <v>401</v>
      </c>
      <c r="H159" s="1">
        <v>22</v>
      </c>
      <c r="I159" s="1">
        <v>0</v>
      </c>
      <c r="L159" s="1" t="s">
        <v>128</v>
      </c>
      <c r="M159" s="2">
        <v>8529830760</v>
      </c>
    </row>
    <row r="160" spans="1:13" s="1" customFormat="1" hidden="1" x14ac:dyDescent="0.3">
      <c r="A160" s="1">
        <v>1</v>
      </c>
      <c r="B160" s="1">
        <v>0</v>
      </c>
      <c r="C160" s="1">
        <v>0</v>
      </c>
      <c r="D160" s="1">
        <v>3</v>
      </c>
      <c r="E160" s="1">
        <v>0</v>
      </c>
      <c r="F160" s="1">
        <v>3</v>
      </c>
      <c r="G160" s="1">
        <v>402</v>
      </c>
      <c r="H160" s="1">
        <v>0</v>
      </c>
      <c r="I160" s="1">
        <v>0</v>
      </c>
      <c r="L160" s="1" t="s">
        <v>129</v>
      </c>
      <c r="M160" s="2">
        <v>3014000000</v>
      </c>
    </row>
    <row r="161" spans="1:13" s="1" customFormat="1" hidden="1" x14ac:dyDescent="0.3">
      <c r="A161" s="1">
        <v>1</v>
      </c>
      <c r="B161" s="1">
        <v>0</v>
      </c>
      <c r="C161" s="1">
        <v>0</v>
      </c>
      <c r="D161" s="1">
        <v>3</v>
      </c>
      <c r="E161" s="1">
        <v>0</v>
      </c>
      <c r="F161" s="1">
        <v>3</v>
      </c>
      <c r="G161" s="1">
        <v>402</v>
      </c>
      <c r="H161" s="1">
        <v>22</v>
      </c>
      <c r="I161" s="1">
        <v>0</v>
      </c>
      <c r="L161" s="1" t="s">
        <v>128</v>
      </c>
      <c r="M161" s="2">
        <v>3014000000</v>
      </c>
    </row>
    <row r="162" spans="1:13" s="1" customFormat="1" hidden="1" x14ac:dyDescent="0.3">
      <c r="A162" s="1">
        <v>1</v>
      </c>
      <c r="B162" s="1">
        <v>0</v>
      </c>
      <c r="C162" s="1">
        <v>0</v>
      </c>
      <c r="D162" s="1">
        <v>3</v>
      </c>
      <c r="E162" s="1">
        <v>0</v>
      </c>
      <c r="F162" s="1">
        <v>3</v>
      </c>
      <c r="G162" s="1">
        <v>403</v>
      </c>
      <c r="H162" s="1">
        <v>0</v>
      </c>
      <c r="I162" s="1">
        <v>0</v>
      </c>
      <c r="L162" s="1" t="s">
        <v>130</v>
      </c>
      <c r="M162" s="2">
        <v>1496400000</v>
      </c>
    </row>
    <row r="163" spans="1:13" s="1" customFormat="1" hidden="1" x14ac:dyDescent="0.3">
      <c r="A163" s="1">
        <v>1</v>
      </c>
      <c r="B163" s="1">
        <v>0</v>
      </c>
      <c r="C163" s="1">
        <v>0</v>
      </c>
      <c r="D163" s="1">
        <v>3</v>
      </c>
      <c r="E163" s="1">
        <v>0</v>
      </c>
      <c r="F163" s="1">
        <v>3</v>
      </c>
      <c r="G163" s="1">
        <v>403</v>
      </c>
      <c r="H163" s="1">
        <v>22</v>
      </c>
      <c r="I163" s="1">
        <v>0</v>
      </c>
      <c r="L163" s="1" t="s">
        <v>128</v>
      </c>
      <c r="M163" s="2">
        <v>1496400000</v>
      </c>
    </row>
    <row r="164" spans="1:13" s="1" customFormat="1" hidden="1" x14ac:dyDescent="0.3">
      <c r="A164" s="1">
        <v>1</v>
      </c>
      <c r="B164" s="1">
        <v>0</v>
      </c>
      <c r="C164" s="1">
        <v>0</v>
      </c>
      <c r="D164" s="1">
        <v>3</v>
      </c>
      <c r="E164" s="1">
        <v>0</v>
      </c>
      <c r="F164" s="1">
        <v>3</v>
      </c>
      <c r="G164" s="1">
        <v>501</v>
      </c>
      <c r="H164" s="1">
        <v>0</v>
      </c>
      <c r="I164" s="1">
        <v>0</v>
      </c>
      <c r="L164" s="1" t="s">
        <v>131</v>
      </c>
      <c r="M164" s="2">
        <v>6801062667</v>
      </c>
    </row>
    <row r="165" spans="1:13" s="1" customFormat="1" hidden="1" x14ac:dyDescent="0.3">
      <c r="A165" s="1">
        <v>1</v>
      </c>
      <c r="B165" s="1">
        <v>0</v>
      </c>
      <c r="C165" s="1">
        <v>0</v>
      </c>
      <c r="D165" s="1">
        <v>3</v>
      </c>
      <c r="E165" s="1">
        <v>0</v>
      </c>
      <c r="F165" s="1">
        <v>3</v>
      </c>
      <c r="G165" s="1">
        <v>501</v>
      </c>
      <c r="H165" s="1">
        <v>24</v>
      </c>
      <c r="I165" s="1">
        <v>0</v>
      </c>
      <c r="L165" s="1" t="s">
        <v>68</v>
      </c>
      <c r="M165" s="2">
        <v>6801062667</v>
      </c>
    </row>
    <row r="166" spans="1:13" s="1" customFormat="1" hidden="1" x14ac:dyDescent="0.3">
      <c r="A166" s="1">
        <v>1</v>
      </c>
      <c r="B166" s="1">
        <v>0</v>
      </c>
      <c r="C166" s="1">
        <v>0</v>
      </c>
      <c r="D166" s="1">
        <v>3</v>
      </c>
      <c r="E166" s="1">
        <v>0</v>
      </c>
      <c r="F166" s="1">
        <v>4</v>
      </c>
      <c r="G166" s="1">
        <v>0</v>
      </c>
      <c r="H166" s="1">
        <v>0</v>
      </c>
      <c r="I166" s="1">
        <v>0</v>
      </c>
      <c r="L166" s="1" t="s">
        <v>132</v>
      </c>
      <c r="M166" s="2">
        <v>34672889184</v>
      </c>
    </row>
    <row r="167" spans="1:13" s="1" customFormat="1" hidden="1" x14ac:dyDescent="0.3">
      <c r="A167" s="1">
        <v>1</v>
      </c>
      <c r="B167" s="1">
        <v>0</v>
      </c>
      <c r="C167" s="1">
        <v>0</v>
      </c>
      <c r="D167" s="1">
        <v>3</v>
      </c>
      <c r="E167" s="1">
        <v>0</v>
      </c>
      <c r="F167" s="1">
        <v>4</v>
      </c>
      <c r="G167" s="1">
        <v>101</v>
      </c>
      <c r="H167" s="1">
        <v>0</v>
      </c>
      <c r="I167" s="1">
        <v>0</v>
      </c>
      <c r="L167" s="1" t="s">
        <v>133</v>
      </c>
      <c r="M167" s="2">
        <v>4205150466</v>
      </c>
    </row>
    <row r="168" spans="1:13" s="1" customFormat="1" hidden="1" x14ac:dyDescent="0.3">
      <c r="A168" s="1">
        <v>1</v>
      </c>
      <c r="B168" s="1">
        <v>0</v>
      </c>
      <c r="C168" s="1">
        <v>0</v>
      </c>
      <c r="D168" s="1">
        <v>3</v>
      </c>
      <c r="E168" s="1">
        <v>0</v>
      </c>
      <c r="F168" s="1">
        <v>4</v>
      </c>
      <c r="G168" s="1">
        <v>101</v>
      </c>
      <c r="H168" s="1">
        <v>12</v>
      </c>
      <c r="I168" s="1">
        <v>0</v>
      </c>
      <c r="L168" s="1" t="s">
        <v>134</v>
      </c>
      <c r="M168" s="2">
        <v>358032371</v>
      </c>
    </row>
    <row r="169" spans="1:13" s="1" customFormat="1" hidden="1" x14ac:dyDescent="0.3">
      <c r="A169" s="1">
        <v>1</v>
      </c>
      <c r="B169" s="1">
        <v>0</v>
      </c>
      <c r="C169" s="1">
        <v>0</v>
      </c>
      <c r="D169" s="1">
        <v>3</v>
      </c>
      <c r="E169" s="1">
        <v>0</v>
      </c>
      <c r="F169" s="1">
        <v>4</v>
      </c>
      <c r="G169" s="1">
        <v>101</v>
      </c>
      <c r="H169" s="1">
        <v>13</v>
      </c>
      <c r="I169" s="1">
        <v>0</v>
      </c>
      <c r="L169" s="1" t="s">
        <v>135</v>
      </c>
      <c r="M169" s="2">
        <v>150123716</v>
      </c>
    </row>
    <row r="170" spans="1:13" s="1" customFormat="1" hidden="1" x14ac:dyDescent="0.3">
      <c r="A170" s="1">
        <v>1</v>
      </c>
      <c r="B170" s="1">
        <v>0</v>
      </c>
      <c r="C170" s="1">
        <v>0</v>
      </c>
      <c r="D170" s="1">
        <v>3</v>
      </c>
      <c r="E170" s="1">
        <v>0</v>
      </c>
      <c r="F170" s="1">
        <v>4</v>
      </c>
      <c r="G170" s="1">
        <v>101</v>
      </c>
      <c r="H170" s="1">
        <v>14</v>
      </c>
      <c r="I170" s="1">
        <v>0</v>
      </c>
      <c r="L170" s="1" t="s">
        <v>136</v>
      </c>
      <c r="M170" s="2">
        <v>2675994379</v>
      </c>
    </row>
    <row r="171" spans="1:13" s="1" customFormat="1" hidden="1" x14ac:dyDescent="0.3">
      <c r="A171" s="1">
        <v>1</v>
      </c>
      <c r="B171" s="1">
        <v>0</v>
      </c>
      <c r="C171" s="1">
        <v>0</v>
      </c>
      <c r="D171" s="1">
        <v>3</v>
      </c>
      <c r="E171" s="1">
        <v>0</v>
      </c>
      <c r="F171" s="1">
        <v>4</v>
      </c>
      <c r="G171" s="1">
        <v>101</v>
      </c>
      <c r="H171" s="1">
        <v>15</v>
      </c>
      <c r="I171" s="1">
        <v>0</v>
      </c>
      <c r="L171" s="1" t="s">
        <v>137</v>
      </c>
      <c r="M171" s="2">
        <v>1021000000</v>
      </c>
    </row>
    <row r="172" spans="1:13" s="1" customFormat="1" hidden="1" x14ac:dyDescent="0.3">
      <c r="A172" s="1">
        <v>1</v>
      </c>
      <c r="B172" s="1">
        <v>0</v>
      </c>
      <c r="C172" s="1">
        <v>0</v>
      </c>
      <c r="D172" s="1">
        <v>3</v>
      </c>
      <c r="E172" s="1">
        <v>0</v>
      </c>
      <c r="F172" s="1">
        <v>4</v>
      </c>
      <c r="G172" s="1">
        <v>201</v>
      </c>
      <c r="H172" s="1">
        <v>0</v>
      </c>
      <c r="I172" s="1">
        <v>0</v>
      </c>
      <c r="L172" s="1" t="s">
        <v>138</v>
      </c>
      <c r="M172" s="2">
        <v>12057145977</v>
      </c>
    </row>
    <row r="173" spans="1:13" s="1" customFormat="1" hidden="1" x14ac:dyDescent="0.3">
      <c r="A173" s="1">
        <v>1</v>
      </c>
      <c r="B173" s="1">
        <v>0</v>
      </c>
      <c r="C173" s="1">
        <v>0</v>
      </c>
      <c r="D173" s="1">
        <v>3</v>
      </c>
      <c r="E173" s="1">
        <v>0</v>
      </c>
      <c r="F173" s="1">
        <v>4</v>
      </c>
      <c r="G173" s="1">
        <v>201</v>
      </c>
      <c r="H173" s="1">
        <v>26</v>
      </c>
      <c r="I173" s="1">
        <v>0</v>
      </c>
      <c r="L173" s="1" t="s">
        <v>139</v>
      </c>
      <c r="M173" s="2">
        <v>12057145977</v>
      </c>
    </row>
    <row r="174" spans="1:13" s="1" customFormat="1" hidden="1" x14ac:dyDescent="0.3">
      <c r="A174" s="1">
        <v>1</v>
      </c>
      <c r="B174" s="1">
        <v>0</v>
      </c>
      <c r="C174" s="1">
        <v>0</v>
      </c>
      <c r="D174" s="1">
        <v>3</v>
      </c>
      <c r="E174" s="1">
        <v>0</v>
      </c>
      <c r="F174" s="1">
        <v>4</v>
      </c>
      <c r="G174" s="1">
        <v>202</v>
      </c>
      <c r="H174" s="1">
        <v>0</v>
      </c>
      <c r="I174" s="1">
        <v>0</v>
      </c>
      <c r="L174" s="1" t="s">
        <v>140</v>
      </c>
      <c r="M174" s="2">
        <v>4908882090</v>
      </c>
    </row>
    <row r="175" spans="1:13" s="1" customFormat="1" hidden="1" x14ac:dyDescent="0.3">
      <c r="A175" s="1">
        <v>1</v>
      </c>
      <c r="B175" s="1">
        <v>0</v>
      </c>
      <c r="C175" s="1">
        <v>0</v>
      </c>
      <c r="D175" s="1">
        <v>3</v>
      </c>
      <c r="E175" s="1">
        <v>0</v>
      </c>
      <c r="F175" s="1">
        <v>4</v>
      </c>
      <c r="G175" s="1">
        <v>202</v>
      </c>
      <c r="H175" s="1">
        <v>8</v>
      </c>
      <c r="I175" s="1">
        <v>0</v>
      </c>
      <c r="L175" s="1" t="s">
        <v>141</v>
      </c>
      <c r="M175" s="2">
        <v>4908882090</v>
      </c>
    </row>
    <row r="176" spans="1:13" s="1" customFormat="1" hidden="1" x14ac:dyDescent="0.3">
      <c r="A176" s="1">
        <v>1</v>
      </c>
      <c r="B176" s="1">
        <v>0</v>
      </c>
      <c r="C176" s="1">
        <v>0</v>
      </c>
      <c r="D176" s="1">
        <v>3</v>
      </c>
      <c r="E176" s="1">
        <v>0</v>
      </c>
      <c r="F176" s="1">
        <v>4</v>
      </c>
      <c r="G176" s="1">
        <v>203</v>
      </c>
      <c r="H176" s="1">
        <v>0</v>
      </c>
      <c r="I176" s="1">
        <v>0</v>
      </c>
      <c r="L176" s="1" t="s">
        <v>142</v>
      </c>
      <c r="M176" s="2">
        <v>1014171320</v>
      </c>
    </row>
    <row r="177" spans="1:13" s="1" customFormat="1" hidden="1" x14ac:dyDescent="0.3">
      <c r="A177" s="1">
        <v>1</v>
      </c>
      <c r="B177" s="1">
        <v>0</v>
      </c>
      <c r="C177" s="1">
        <v>0</v>
      </c>
      <c r="D177" s="1">
        <v>3</v>
      </c>
      <c r="E177" s="1">
        <v>0</v>
      </c>
      <c r="F177" s="1">
        <v>4</v>
      </c>
      <c r="G177" s="1">
        <v>203</v>
      </c>
      <c r="H177" s="1">
        <v>11</v>
      </c>
      <c r="I177" s="1">
        <v>0</v>
      </c>
      <c r="L177" s="1" t="s">
        <v>143</v>
      </c>
      <c r="M177" s="2">
        <v>1014171320</v>
      </c>
    </row>
    <row r="178" spans="1:13" s="1" customFormat="1" hidden="1" x14ac:dyDescent="0.3">
      <c r="A178" s="1">
        <v>1</v>
      </c>
      <c r="B178" s="1">
        <v>0</v>
      </c>
      <c r="C178" s="1">
        <v>0</v>
      </c>
      <c r="D178" s="1">
        <v>3</v>
      </c>
      <c r="E178" s="1">
        <v>0</v>
      </c>
      <c r="F178" s="1">
        <v>4</v>
      </c>
      <c r="G178" s="1">
        <v>204</v>
      </c>
      <c r="H178" s="1">
        <v>0</v>
      </c>
      <c r="I178" s="1">
        <v>0</v>
      </c>
      <c r="L178" s="1" t="s">
        <v>144</v>
      </c>
      <c r="M178" s="2">
        <v>2487539331</v>
      </c>
    </row>
    <row r="179" spans="1:13" s="1" customFormat="1" hidden="1" x14ac:dyDescent="0.3">
      <c r="A179" s="1">
        <v>1</v>
      </c>
      <c r="B179" s="1">
        <v>0</v>
      </c>
      <c r="C179" s="1">
        <v>0</v>
      </c>
      <c r="D179" s="1">
        <v>3</v>
      </c>
      <c r="E179" s="1">
        <v>0</v>
      </c>
      <c r="F179" s="1">
        <v>4</v>
      </c>
      <c r="G179" s="1">
        <v>204</v>
      </c>
      <c r="H179" s="1">
        <v>10</v>
      </c>
      <c r="I179" s="1">
        <v>0</v>
      </c>
      <c r="L179" s="1" t="s">
        <v>145</v>
      </c>
      <c r="M179" s="2">
        <v>2487539331</v>
      </c>
    </row>
    <row r="180" spans="1:13" s="1" customFormat="1" hidden="1" x14ac:dyDescent="0.3">
      <c r="A180" s="1">
        <v>1</v>
      </c>
      <c r="B180" s="1">
        <v>0</v>
      </c>
      <c r="C180" s="1">
        <v>0</v>
      </c>
      <c r="D180" s="1">
        <v>3</v>
      </c>
      <c r="E180" s="1">
        <v>0</v>
      </c>
      <c r="F180" s="1">
        <v>4</v>
      </c>
      <c r="G180" s="1">
        <v>205</v>
      </c>
      <c r="H180" s="1">
        <v>0</v>
      </c>
      <c r="I180" s="1">
        <v>0</v>
      </c>
      <c r="L180" s="1" t="s">
        <v>146</v>
      </c>
      <c r="M180" s="2">
        <v>10000000000</v>
      </c>
    </row>
    <row r="181" spans="1:13" s="1" customFormat="1" hidden="1" x14ac:dyDescent="0.3">
      <c r="A181" s="1">
        <v>1</v>
      </c>
      <c r="B181" s="1">
        <v>0</v>
      </c>
      <c r="C181" s="1">
        <v>0</v>
      </c>
      <c r="D181" s="1">
        <v>3</v>
      </c>
      <c r="E181" s="1">
        <v>0</v>
      </c>
      <c r="F181" s="1">
        <v>4</v>
      </c>
      <c r="G181" s="1">
        <v>205</v>
      </c>
      <c r="H181" s="1">
        <v>21</v>
      </c>
      <c r="I181" s="1">
        <v>0</v>
      </c>
      <c r="L181" s="1" t="s">
        <v>90</v>
      </c>
      <c r="M181" s="2">
        <v>10000000000</v>
      </c>
    </row>
    <row r="182" spans="1:13" s="1" customFormat="1" hidden="1" x14ac:dyDescent="0.3">
      <c r="A182" s="1">
        <v>1</v>
      </c>
      <c r="B182" s="1">
        <v>0</v>
      </c>
      <c r="C182" s="1">
        <v>0</v>
      </c>
      <c r="D182" s="1">
        <v>3</v>
      </c>
      <c r="E182" s="1">
        <v>11</v>
      </c>
      <c r="F182" s="1">
        <v>0</v>
      </c>
      <c r="G182" s="1">
        <v>0</v>
      </c>
      <c r="H182" s="1">
        <v>0</v>
      </c>
      <c r="I182" s="1">
        <v>0</v>
      </c>
      <c r="L182" s="1" t="s">
        <v>14</v>
      </c>
      <c r="M182" s="2">
        <v>220902763723</v>
      </c>
    </row>
    <row r="183" spans="1:13" s="1" customFormat="1" hidden="1" x14ac:dyDescent="0.3">
      <c r="A183" s="1">
        <v>1</v>
      </c>
      <c r="B183" s="1">
        <v>0</v>
      </c>
      <c r="C183" s="1">
        <v>0</v>
      </c>
      <c r="D183" s="1">
        <v>3</v>
      </c>
      <c r="E183" s="1">
        <v>11</v>
      </c>
      <c r="F183" s="1">
        <v>1</v>
      </c>
      <c r="G183" s="1">
        <v>0</v>
      </c>
      <c r="H183" s="1">
        <v>0</v>
      </c>
      <c r="I183" s="1">
        <v>0</v>
      </c>
      <c r="L183" s="1" t="s">
        <v>40</v>
      </c>
      <c r="M183" s="2">
        <v>89083292444</v>
      </c>
    </row>
    <row r="184" spans="1:13" s="1" customFormat="1" hidden="1" x14ac:dyDescent="0.3">
      <c r="A184" s="1">
        <v>1</v>
      </c>
      <c r="B184" s="1">
        <v>0</v>
      </c>
      <c r="C184" s="1">
        <v>0</v>
      </c>
      <c r="D184" s="1">
        <v>3</v>
      </c>
      <c r="E184" s="1">
        <v>11</v>
      </c>
      <c r="F184" s="1">
        <v>1</v>
      </c>
      <c r="G184" s="1">
        <v>101</v>
      </c>
      <c r="H184" s="1">
        <v>0</v>
      </c>
      <c r="I184" s="1">
        <v>0</v>
      </c>
      <c r="L184" s="1" t="s">
        <v>41</v>
      </c>
      <c r="M184" s="2">
        <v>6000000000</v>
      </c>
    </row>
    <row r="185" spans="1:13" s="1" customFormat="1" hidden="1" x14ac:dyDescent="0.3">
      <c r="A185" s="1">
        <v>1</v>
      </c>
      <c r="B185" s="1">
        <v>0</v>
      </c>
      <c r="C185" s="1">
        <v>0</v>
      </c>
      <c r="D185" s="1">
        <v>3</v>
      </c>
      <c r="E185" s="1">
        <v>11</v>
      </c>
      <c r="F185" s="1">
        <v>1</v>
      </c>
      <c r="G185" s="1">
        <v>101</v>
      </c>
      <c r="H185" s="1">
        <v>28</v>
      </c>
      <c r="I185" s="1">
        <v>0</v>
      </c>
      <c r="L185" s="1" t="s">
        <v>42</v>
      </c>
      <c r="M185" s="2">
        <v>6000000000</v>
      </c>
    </row>
    <row r="186" spans="1:13" s="1" customFormat="1" hidden="1" x14ac:dyDescent="0.3">
      <c r="A186" s="1">
        <v>1</v>
      </c>
      <c r="B186" s="1">
        <v>0</v>
      </c>
      <c r="C186" s="1">
        <v>0</v>
      </c>
      <c r="D186" s="1">
        <v>3</v>
      </c>
      <c r="E186" s="1">
        <v>11</v>
      </c>
      <c r="F186" s="1">
        <v>1</v>
      </c>
      <c r="G186" s="1">
        <v>102</v>
      </c>
      <c r="H186" s="1">
        <v>0</v>
      </c>
      <c r="I186" s="1">
        <v>0</v>
      </c>
      <c r="L186" s="1" t="s">
        <v>43</v>
      </c>
      <c r="M186" s="2">
        <v>18451610181</v>
      </c>
    </row>
    <row r="187" spans="1:13" s="1" customFormat="1" hidden="1" x14ac:dyDescent="0.3">
      <c r="A187" s="1">
        <v>1</v>
      </c>
      <c r="B187" s="1">
        <v>0</v>
      </c>
      <c r="C187" s="1">
        <v>0</v>
      </c>
      <c r="D187" s="1">
        <v>3</v>
      </c>
      <c r="E187" s="1">
        <v>11</v>
      </c>
      <c r="F187" s="1">
        <v>1</v>
      </c>
      <c r="G187" s="1">
        <v>102</v>
      </c>
      <c r="H187" s="1">
        <v>29</v>
      </c>
      <c r="I187" s="1">
        <v>0</v>
      </c>
      <c r="L187" s="1" t="s">
        <v>44</v>
      </c>
      <c r="M187" s="2">
        <v>3117237365</v>
      </c>
    </row>
    <row r="188" spans="1:13" s="1" customFormat="1" hidden="1" x14ac:dyDescent="0.3">
      <c r="A188" s="1">
        <v>1</v>
      </c>
      <c r="B188" s="1">
        <v>0</v>
      </c>
      <c r="C188" s="1">
        <v>0</v>
      </c>
      <c r="D188" s="1">
        <v>3</v>
      </c>
      <c r="E188" s="1">
        <v>11</v>
      </c>
      <c r="F188" s="1">
        <v>1</v>
      </c>
      <c r="G188" s="1">
        <v>102</v>
      </c>
      <c r="H188" s="1">
        <v>30</v>
      </c>
      <c r="I188" s="1">
        <v>0</v>
      </c>
      <c r="L188" s="1" t="s">
        <v>45</v>
      </c>
      <c r="M188" s="2">
        <v>9899412816</v>
      </c>
    </row>
    <row r="189" spans="1:13" s="1" customFormat="1" hidden="1" x14ac:dyDescent="0.3">
      <c r="A189" s="1">
        <v>1</v>
      </c>
      <c r="B189" s="1">
        <v>0</v>
      </c>
      <c r="C189" s="1">
        <v>0</v>
      </c>
      <c r="D189" s="1">
        <v>3</v>
      </c>
      <c r="E189" s="1">
        <v>11</v>
      </c>
      <c r="F189" s="1">
        <v>1</v>
      </c>
      <c r="G189" s="1">
        <v>102</v>
      </c>
      <c r="H189" s="1">
        <v>32</v>
      </c>
      <c r="I189" s="1">
        <v>0</v>
      </c>
      <c r="L189" s="1" t="s">
        <v>46</v>
      </c>
      <c r="M189" s="2">
        <v>5434960000</v>
      </c>
    </row>
    <row r="190" spans="1:13" s="1" customFormat="1" hidden="1" x14ac:dyDescent="0.3">
      <c r="A190" s="1">
        <v>1</v>
      </c>
      <c r="B190" s="1">
        <v>0</v>
      </c>
      <c r="C190" s="1">
        <v>0</v>
      </c>
      <c r="D190" s="1">
        <v>3</v>
      </c>
      <c r="E190" s="1">
        <v>11</v>
      </c>
      <c r="F190" s="1">
        <v>1</v>
      </c>
      <c r="G190" s="1">
        <v>103</v>
      </c>
      <c r="H190" s="1">
        <v>0</v>
      </c>
      <c r="I190" s="1">
        <v>0</v>
      </c>
      <c r="L190" s="1" t="s">
        <v>47</v>
      </c>
      <c r="M190" s="2">
        <v>1607200000</v>
      </c>
    </row>
    <row r="191" spans="1:13" s="1" customFormat="1" hidden="1" x14ac:dyDescent="0.3">
      <c r="A191" s="1">
        <v>1</v>
      </c>
      <c r="B191" s="1">
        <v>0</v>
      </c>
      <c r="C191" s="1">
        <v>0</v>
      </c>
      <c r="D191" s="1">
        <v>3</v>
      </c>
      <c r="E191" s="1">
        <v>11</v>
      </c>
      <c r="F191" s="1">
        <v>1</v>
      </c>
      <c r="G191" s="1">
        <v>103</v>
      </c>
      <c r="H191" s="1">
        <v>31</v>
      </c>
      <c r="I191" s="1">
        <v>0</v>
      </c>
      <c r="L191" s="1" t="s">
        <v>48</v>
      </c>
      <c r="M191" s="2">
        <v>1607200000</v>
      </c>
    </row>
    <row r="192" spans="1:13" s="1" customFormat="1" hidden="1" x14ac:dyDescent="0.3">
      <c r="A192" s="1">
        <v>1</v>
      </c>
      <c r="B192" s="1">
        <v>0</v>
      </c>
      <c r="C192" s="1">
        <v>0</v>
      </c>
      <c r="D192" s="1">
        <v>3</v>
      </c>
      <c r="E192" s="1">
        <v>11</v>
      </c>
      <c r="F192" s="1">
        <v>1</v>
      </c>
      <c r="G192" s="1">
        <v>201</v>
      </c>
      <c r="H192" s="1">
        <v>0</v>
      </c>
      <c r="I192" s="1">
        <v>0</v>
      </c>
      <c r="L192" s="1" t="s">
        <v>49</v>
      </c>
      <c r="M192" s="2">
        <v>158200000</v>
      </c>
    </row>
    <row r="193" spans="1:13" s="1" customFormat="1" hidden="1" x14ac:dyDescent="0.3">
      <c r="A193" s="1">
        <v>1</v>
      </c>
      <c r="B193" s="1">
        <v>0</v>
      </c>
      <c r="C193" s="1">
        <v>0</v>
      </c>
      <c r="D193" s="1">
        <v>3</v>
      </c>
      <c r="E193" s="1">
        <v>11</v>
      </c>
      <c r="F193" s="1">
        <v>1</v>
      </c>
      <c r="G193" s="1">
        <v>201</v>
      </c>
      <c r="H193" s="1">
        <v>49</v>
      </c>
      <c r="I193" s="1">
        <v>0</v>
      </c>
      <c r="L193" s="1" t="s">
        <v>51</v>
      </c>
      <c r="M193" s="2">
        <v>158200000</v>
      </c>
    </row>
    <row r="194" spans="1:13" s="1" customFormat="1" hidden="1" x14ac:dyDescent="0.3">
      <c r="A194" s="1">
        <v>1</v>
      </c>
      <c r="B194" s="1">
        <v>0</v>
      </c>
      <c r="C194" s="1">
        <v>0</v>
      </c>
      <c r="D194" s="1">
        <v>3</v>
      </c>
      <c r="E194" s="1">
        <v>11</v>
      </c>
      <c r="F194" s="1">
        <v>1</v>
      </c>
      <c r="G194" s="1">
        <v>202</v>
      </c>
      <c r="H194" s="1">
        <v>0</v>
      </c>
      <c r="I194" s="1">
        <v>0</v>
      </c>
      <c r="L194" s="1" t="s">
        <v>52</v>
      </c>
      <c r="M194" s="2">
        <v>2458901135</v>
      </c>
    </row>
    <row r="195" spans="1:13" s="1" customFormat="1" hidden="1" x14ac:dyDescent="0.3">
      <c r="A195" s="1">
        <v>1</v>
      </c>
      <c r="B195" s="1">
        <v>0</v>
      </c>
      <c r="C195" s="1">
        <v>0</v>
      </c>
      <c r="D195" s="1">
        <v>3</v>
      </c>
      <c r="E195" s="1">
        <v>11</v>
      </c>
      <c r="F195" s="1">
        <v>1</v>
      </c>
      <c r="G195" s="1">
        <v>202</v>
      </c>
      <c r="H195" s="1">
        <v>46</v>
      </c>
      <c r="I195" s="1">
        <v>0</v>
      </c>
      <c r="L195" s="1" t="s">
        <v>53</v>
      </c>
      <c r="M195" s="2">
        <v>159040000</v>
      </c>
    </row>
    <row r="196" spans="1:13" s="1" customFormat="1" hidden="1" x14ac:dyDescent="0.3">
      <c r="A196" s="1">
        <v>1</v>
      </c>
      <c r="B196" s="1">
        <v>0</v>
      </c>
      <c r="C196" s="1">
        <v>0</v>
      </c>
      <c r="D196" s="1">
        <v>3</v>
      </c>
      <c r="E196" s="1">
        <v>11</v>
      </c>
      <c r="F196" s="1">
        <v>1</v>
      </c>
      <c r="G196" s="1">
        <v>202</v>
      </c>
      <c r="H196" s="1">
        <v>48</v>
      </c>
      <c r="I196" s="1">
        <v>0</v>
      </c>
      <c r="L196" s="1" t="s">
        <v>54</v>
      </c>
      <c r="M196" s="2">
        <v>426019026</v>
      </c>
    </row>
    <row r="197" spans="1:13" s="1" customFormat="1" hidden="1" x14ac:dyDescent="0.3">
      <c r="A197" s="1">
        <v>1</v>
      </c>
      <c r="B197" s="1">
        <v>0</v>
      </c>
      <c r="C197" s="1">
        <v>0</v>
      </c>
      <c r="D197" s="1">
        <v>3</v>
      </c>
      <c r="E197" s="1">
        <v>11</v>
      </c>
      <c r="F197" s="1">
        <v>1</v>
      </c>
      <c r="G197" s="1">
        <v>202</v>
      </c>
      <c r="H197" s="1">
        <v>50</v>
      </c>
      <c r="I197" s="1">
        <v>0</v>
      </c>
      <c r="L197" s="1" t="s">
        <v>55</v>
      </c>
      <c r="M197" s="2">
        <v>1273842109</v>
      </c>
    </row>
    <row r="198" spans="1:13" s="1" customFormat="1" hidden="1" x14ac:dyDescent="0.3">
      <c r="A198" s="1">
        <v>1</v>
      </c>
      <c r="B198" s="1">
        <v>0</v>
      </c>
      <c r="C198" s="1">
        <v>0</v>
      </c>
      <c r="D198" s="1">
        <v>3</v>
      </c>
      <c r="E198" s="1">
        <v>11</v>
      </c>
      <c r="F198" s="1">
        <v>1</v>
      </c>
      <c r="G198" s="1">
        <v>202</v>
      </c>
      <c r="H198" s="1">
        <v>52</v>
      </c>
      <c r="I198" s="1">
        <v>0</v>
      </c>
      <c r="L198" s="1" t="s">
        <v>57</v>
      </c>
      <c r="M198" s="2">
        <v>600000000</v>
      </c>
    </row>
    <row r="199" spans="1:13" s="1" customFormat="1" hidden="1" x14ac:dyDescent="0.3">
      <c r="A199" s="1">
        <v>1</v>
      </c>
      <c r="B199" s="1">
        <v>0</v>
      </c>
      <c r="C199" s="1">
        <v>0</v>
      </c>
      <c r="D199" s="1">
        <v>3</v>
      </c>
      <c r="E199" s="1">
        <v>11</v>
      </c>
      <c r="F199" s="1">
        <v>1</v>
      </c>
      <c r="G199" s="1">
        <v>203</v>
      </c>
      <c r="H199" s="1">
        <v>0</v>
      </c>
      <c r="I199" s="1">
        <v>0</v>
      </c>
      <c r="L199" s="1" t="s">
        <v>58</v>
      </c>
      <c r="M199" s="2">
        <v>8032236832</v>
      </c>
    </row>
    <row r="200" spans="1:13" s="1" customFormat="1" hidden="1" x14ac:dyDescent="0.3">
      <c r="A200" s="1">
        <v>1</v>
      </c>
      <c r="B200" s="1">
        <v>0</v>
      </c>
      <c r="C200" s="1">
        <v>0</v>
      </c>
      <c r="D200" s="1">
        <v>3</v>
      </c>
      <c r="E200" s="1">
        <v>11</v>
      </c>
      <c r="F200" s="1">
        <v>1</v>
      </c>
      <c r="G200" s="1">
        <v>203</v>
      </c>
      <c r="H200" s="1">
        <v>47</v>
      </c>
      <c r="I200" s="1">
        <v>0</v>
      </c>
      <c r="L200" s="1" t="s">
        <v>59</v>
      </c>
      <c r="M200" s="2">
        <v>310735290</v>
      </c>
    </row>
    <row r="201" spans="1:13" s="1" customFormat="1" hidden="1" x14ac:dyDescent="0.3">
      <c r="A201" s="1">
        <v>1</v>
      </c>
      <c r="B201" s="1">
        <v>0</v>
      </c>
      <c r="C201" s="1">
        <v>0</v>
      </c>
      <c r="D201" s="1">
        <v>3</v>
      </c>
      <c r="E201" s="1">
        <v>11</v>
      </c>
      <c r="F201" s="1">
        <v>1</v>
      </c>
      <c r="G201" s="1">
        <v>203</v>
      </c>
      <c r="H201" s="1">
        <v>53</v>
      </c>
      <c r="I201" s="1">
        <v>0</v>
      </c>
      <c r="L201" s="1" t="s">
        <v>60</v>
      </c>
      <c r="M201" s="2">
        <v>7721501542</v>
      </c>
    </row>
    <row r="202" spans="1:13" s="1" customFormat="1" hidden="1" x14ac:dyDescent="0.3">
      <c r="A202" s="1">
        <v>1</v>
      </c>
      <c r="B202" s="1">
        <v>0</v>
      </c>
      <c r="C202" s="1">
        <v>0</v>
      </c>
      <c r="D202" s="1">
        <v>3</v>
      </c>
      <c r="E202" s="1">
        <v>11</v>
      </c>
      <c r="F202" s="1">
        <v>1</v>
      </c>
      <c r="G202" s="1">
        <v>301</v>
      </c>
      <c r="H202" s="1">
        <v>0</v>
      </c>
      <c r="I202" s="1">
        <v>0</v>
      </c>
      <c r="L202" s="1" t="s">
        <v>61</v>
      </c>
      <c r="M202" s="2">
        <v>2932818458</v>
      </c>
    </row>
    <row r="203" spans="1:13" s="1" customFormat="1" hidden="1" x14ac:dyDescent="0.3">
      <c r="A203" s="1">
        <v>1</v>
      </c>
      <c r="B203" s="1">
        <v>0</v>
      </c>
      <c r="C203" s="1">
        <v>0</v>
      </c>
      <c r="D203" s="1">
        <v>3</v>
      </c>
      <c r="E203" s="1">
        <v>11</v>
      </c>
      <c r="F203" s="1">
        <v>1</v>
      </c>
      <c r="G203" s="1">
        <v>301</v>
      </c>
      <c r="H203" s="1">
        <v>27</v>
      </c>
      <c r="I203" s="1">
        <v>0</v>
      </c>
      <c r="L203" s="1" t="s">
        <v>62</v>
      </c>
      <c r="M203" s="2">
        <v>2932818458</v>
      </c>
    </row>
    <row r="204" spans="1:13" s="1" customFormat="1" hidden="1" x14ac:dyDescent="0.3">
      <c r="A204" s="1">
        <v>1</v>
      </c>
      <c r="B204" s="1">
        <v>0</v>
      </c>
      <c r="C204" s="1">
        <v>0</v>
      </c>
      <c r="D204" s="1">
        <v>3</v>
      </c>
      <c r="E204" s="1">
        <v>11</v>
      </c>
      <c r="F204" s="1">
        <v>1</v>
      </c>
      <c r="G204" s="1">
        <v>302</v>
      </c>
      <c r="H204" s="1">
        <v>0</v>
      </c>
      <c r="I204" s="1">
        <v>0</v>
      </c>
      <c r="L204" s="1" t="s">
        <v>63</v>
      </c>
      <c r="M204" s="2">
        <v>1472800000</v>
      </c>
    </row>
    <row r="205" spans="1:13" s="1" customFormat="1" hidden="1" x14ac:dyDescent="0.3">
      <c r="A205" s="1">
        <v>1</v>
      </c>
      <c r="B205" s="1">
        <v>0</v>
      </c>
      <c r="C205" s="1">
        <v>0</v>
      </c>
      <c r="D205" s="1">
        <v>3</v>
      </c>
      <c r="E205" s="1">
        <v>11</v>
      </c>
      <c r="F205" s="1">
        <v>1</v>
      </c>
      <c r="G205" s="1">
        <v>302</v>
      </c>
      <c r="H205" s="1">
        <v>7</v>
      </c>
      <c r="I205" s="1">
        <v>0</v>
      </c>
      <c r="L205" s="1" t="s">
        <v>64</v>
      </c>
      <c r="M205" s="2">
        <v>1472800000</v>
      </c>
    </row>
    <row r="206" spans="1:13" s="1" customFormat="1" hidden="1" x14ac:dyDescent="0.3">
      <c r="A206" s="1">
        <v>1</v>
      </c>
      <c r="B206" s="1">
        <v>0</v>
      </c>
      <c r="C206" s="1">
        <v>0</v>
      </c>
      <c r="D206" s="1">
        <v>3</v>
      </c>
      <c r="E206" s="1">
        <v>11</v>
      </c>
      <c r="F206" s="1">
        <v>1</v>
      </c>
      <c r="G206" s="1">
        <v>303</v>
      </c>
      <c r="H206" s="1">
        <v>0</v>
      </c>
      <c r="I206" s="1">
        <v>0</v>
      </c>
      <c r="L206" s="1" t="s">
        <v>65</v>
      </c>
      <c r="M206" s="2">
        <v>993280000</v>
      </c>
    </row>
    <row r="207" spans="1:13" s="1" customFormat="1" hidden="1" x14ac:dyDescent="0.3">
      <c r="A207" s="1">
        <v>1</v>
      </c>
      <c r="B207" s="1">
        <v>0</v>
      </c>
      <c r="C207" s="1">
        <v>0</v>
      </c>
      <c r="D207" s="1">
        <v>3</v>
      </c>
      <c r="E207" s="1">
        <v>11</v>
      </c>
      <c r="F207" s="1">
        <v>1</v>
      </c>
      <c r="G207" s="1">
        <v>303</v>
      </c>
      <c r="H207" s="1">
        <v>9</v>
      </c>
      <c r="I207" s="1">
        <v>0</v>
      </c>
      <c r="L207" s="1" t="s">
        <v>66</v>
      </c>
      <c r="M207" s="2">
        <v>993280000</v>
      </c>
    </row>
    <row r="208" spans="1:13" s="1" customFormat="1" hidden="1" x14ac:dyDescent="0.3">
      <c r="A208" s="1">
        <v>1</v>
      </c>
      <c r="B208" s="1">
        <v>0</v>
      </c>
      <c r="C208" s="1">
        <v>0</v>
      </c>
      <c r="D208" s="1">
        <v>3</v>
      </c>
      <c r="E208" s="1">
        <v>11</v>
      </c>
      <c r="F208" s="1">
        <v>1</v>
      </c>
      <c r="G208" s="1">
        <v>304</v>
      </c>
      <c r="H208" s="1">
        <v>0</v>
      </c>
      <c r="I208" s="1">
        <v>0</v>
      </c>
      <c r="L208" s="1" t="s">
        <v>67</v>
      </c>
      <c r="M208" s="2">
        <v>841597268</v>
      </c>
    </row>
    <row r="209" spans="1:13" s="1" customFormat="1" hidden="1" x14ac:dyDescent="0.3">
      <c r="A209" s="1">
        <v>1</v>
      </c>
      <c r="B209" s="1">
        <v>0</v>
      </c>
      <c r="C209" s="1">
        <v>0</v>
      </c>
      <c r="D209" s="1">
        <v>3</v>
      </c>
      <c r="E209" s="1">
        <v>11</v>
      </c>
      <c r="F209" s="1">
        <v>1</v>
      </c>
      <c r="G209" s="1">
        <v>304</v>
      </c>
      <c r="H209" s="1">
        <v>35</v>
      </c>
      <c r="I209" s="1">
        <v>0</v>
      </c>
      <c r="L209" s="1" t="s">
        <v>69</v>
      </c>
      <c r="M209" s="2">
        <v>841597268</v>
      </c>
    </row>
    <row r="210" spans="1:13" s="1" customFormat="1" hidden="1" x14ac:dyDescent="0.3">
      <c r="A210" s="1">
        <v>1</v>
      </c>
      <c r="B210" s="1">
        <v>0</v>
      </c>
      <c r="C210" s="1">
        <v>0</v>
      </c>
      <c r="D210" s="1">
        <v>3</v>
      </c>
      <c r="E210" s="1">
        <v>11</v>
      </c>
      <c r="F210" s="1">
        <v>1</v>
      </c>
      <c r="G210" s="1">
        <v>305</v>
      </c>
      <c r="H210" s="1">
        <v>0</v>
      </c>
      <c r="I210" s="1">
        <v>0</v>
      </c>
      <c r="L210" s="1" t="s">
        <v>70</v>
      </c>
      <c r="M210" s="2">
        <v>3369830985</v>
      </c>
    </row>
    <row r="211" spans="1:13" s="1" customFormat="1" hidden="1" x14ac:dyDescent="0.3">
      <c r="A211" s="1">
        <v>1</v>
      </c>
      <c r="B211" s="1">
        <v>0</v>
      </c>
      <c r="C211" s="1">
        <v>0</v>
      </c>
      <c r="D211" s="1">
        <v>3</v>
      </c>
      <c r="E211" s="1">
        <v>11</v>
      </c>
      <c r="F211" s="1">
        <v>1</v>
      </c>
      <c r="G211" s="1">
        <v>305</v>
      </c>
      <c r="H211" s="1">
        <v>34</v>
      </c>
      <c r="I211" s="1">
        <v>0</v>
      </c>
      <c r="L211" s="1" t="s">
        <v>71</v>
      </c>
      <c r="M211" s="2">
        <v>3369830985</v>
      </c>
    </row>
    <row r="212" spans="1:13" s="1" customFormat="1" hidden="1" x14ac:dyDescent="0.3">
      <c r="A212" s="1">
        <v>1</v>
      </c>
      <c r="B212" s="1">
        <v>0</v>
      </c>
      <c r="C212" s="1">
        <v>0</v>
      </c>
      <c r="D212" s="1">
        <v>3</v>
      </c>
      <c r="E212" s="1">
        <v>11</v>
      </c>
      <c r="F212" s="1">
        <v>1</v>
      </c>
      <c r="G212" s="1">
        <v>306</v>
      </c>
      <c r="H212" s="1">
        <v>0</v>
      </c>
      <c r="I212" s="1">
        <v>0</v>
      </c>
      <c r="L212" s="1" t="s">
        <v>72</v>
      </c>
      <c r="M212" s="2">
        <v>5977207124</v>
      </c>
    </row>
    <row r="213" spans="1:13" s="1" customFormat="1" hidden="1" x14ac:dyDescent="0.3">
      <c r="A213" s="1">
        <v>1</v>
      </c>
      <c r="B213" s="1">
        <v>0</v>
      </c>
      <c r="C213" s="1">
        <v>0</v>
      </c>
      <c r="D213" s="1">
        <v>3</v>
      </c>
      <c r="E213" s="1">
        <v>11</v>
      </c>
      <c r="F213" s="1">
        <v>1</v>
      </c>
      <c r="G213" s="1">
        <v>306</v>
      </c>
      <c r="H213" s="1">
        <v>33</v>
      </c>
      <c r="I213" s="1">
        <v>0</v>
      </c>
      <c r="L213" s="1" t="s">
        <v>73</v>
      </c>
      <c r="M213" s="2">
        <v>5977207124</v>
      </c>
    </row>
    <row r="214" spans="1:13" s="1" customFormat="1" hidden="1" x14ac:dyDescent="0.3">
      <c r="A214" s="1">
        <v>1</v>
      </c>
      <c r="B214" s="1">
        <v>0</v>
      </c>
      <c r="C214" s="1">
        <v>0</v>
      </c>
      <c r="D214" s="1">
        <v>3</v>
      </c>
      <c r="E214" s="1">
        <v>11</v>
      </c>
      <c r="F214" s="1">
        <v>1</v>
      </c>
      <c r="G214" s="1">
        <v>401</v>
      </c>
      <c r="H214" s="1">
        <v>0</v>
      </c>
      <c r="I214" s="1">
        <v>0</v>
      </c>
      <c r="L214" s="1" t="s">
        <v>74</v>
      </c>
      <c r="M214" s="2">
        <v>14803975960</v>
      </c>
    </row>
    <row r="215" spans="1:13" s="1" customFormat="1" hidden="1" x14ac:dyDescent="0.3">
      <c r="A215" s="1">
        <v>1</v>
      </c>
      <c r="B215" s="1">
        <v>0</v>
      </c>
      <c r="C215" s="1">
        <v>0</v>
      </c>
      <c r="D215" s="1">
        <v>3</v>
      </c>
      <c r="E215" s="1">
        <v>11</v>
      </c>
      <c r="F215" s="1">
        <v>1</v>
      </c>
      <c r="G215" s="1">
        <v>401</v>
      </c>
      <c r="H215" s="1">
        <v>17</v>
      </c>
      <c r="I215" s="1">
        <v>0</v>
      </c>
      <c r="L215" s="1" t="s">
        <v>75</v>
      </c>
      <c r="M215" s="2">
        <v>803975960</v>
      </c>
    </row>
    <row r="216" spans="1:13" s="1" customFormat="1" hidden="1" x14ac:dyDescent="0.3">
      <c r="A216" s="1">
        <v>1</v>
      </c>
      <c r="B216" s="1">
        <v>0</v>
      </c>
      <c r="C216" s="1">
        <v>0</v>
      </c>
      <c r="D216" s="1">
        <v>3</v>
      </c>
      <c r="E216" s="1">
        <v>11</v>
      </c>
      <c r="F216" s="1">
        <v>1</v>
      </c>
      <c r="G216" s="1">
        <v>401</v>
      </c>
      <c r="H216" s="1">
        <v>44</v>
      </c>
      <c r="I216" s="1">
        <v>0</v>
      </c>
      <c r="L216" s="1" t="s">
        <v>76</v>
      </c>
      <c r="M216" s="2">
        <v>14000000000</v>
      </c>
    </row>
    <row r="217" spans="1:13" s="1" customFormat="1" hidden="1" x14ac:dyDescent="0.3">
      <c r="A217" s="1">
        <v>1</v>
      </c>
      <c r="B217" s="1">
        <v>0</v>
      </c>
      <c r="C217" s="1">
        <v>0</v>
      </c>
      <c r="D217" s="1">
        <v>3</v>
      </c>
      <c r="E217" s="1">
        <v>11</v>
      </c>
      <c r="F217" s="1">
        <v>1</v>
      </c>
      <c r="G217" s="1">
        <v>402</v>
      </c>
      <c r="H217" s="1">
        <v>0</v>
      </c>
      <c r="I217" s="1">
        <v>0</v>
      </c>
      <c r="L217" s="1" t="s">
        <v>77</v>
      </c>
      <c r="M217" s="2">
        <v>2111761190</v>
      </c>
    </row>
    <row r="218" spans="1:13" s="1" customFormat="1" hidden="1" x14ac:dyDescent="0.3">
      <c r="A218" s="1">
        <v>1</v>
      </c>
      <c r="B218" s="1">
        <v>0</v>
      </c>
      <c r="C218" s="1">
        <v>0</v>
      </c>
      <c r="D218" s="1">
        <v>3</v>
      </c>
      <c r="E218" s="1">
        <v>11</v>
      </c>
      <c r="F218" s="1">
        <v>1</v>
      </c>
      <c r="G218" s="1">
        <v>402</v>
      </c>
      <c r="H218" s="1">
        <v>43</v>
      </c>
      <c r="I218" s="1">
        <v>0</v>
      </c>
      <c r="L218" s="1" t="s">
        <v>78</v>
      </c>
      <c r="M218" s="2">
        <v>2111761190</v>
      </c>
    </row>
    <row r="219" spans="1:13" s="1" customFormat="1" hidden="1" x14ac:dyDescent="0.3">
      <c r="A219" s="1">
        <v>1</v>
      </c>
      <c r="B219" s="1">
        <v>0</v>
      </c>
      <c r="C219" s="1">
        <v>0</v>
      </c>
      <c r="D219" s="1">
        <v>3</v>
      </c>
      <c r="E219" s="1">
        <v>11</v>
      </c>
      <c r="F219" s="1">
        <v>1</v>
      </c>
      <c r="G219" s="1">
        <v>403</v>
      </c>
      <c r="H219" s="1">
        <v>0</v>
      </c>
      <c r="I219" s="1">
        <v>0</v>
      </c>
      <c r="L219" s="1" t="s">
        <v>79</v>
      </c>
      <c r="M219" s="2">
        <v>2149031756</v>
      </c>
    </row>
    <row r="220" spans="1:13" s="1" customFormat="1" hidden="1" x14ac:dyDescent="0.3">
      <c r="A220" s="1">
        <v>1</v>
      </c>
      <c r="B220" s="1">
        <v>0</v>
      </c>
      <c r="C220" s="1">
        <v>0</v>
      </c>
      <c r="D220" s="1">
        <v>3</v>
      </c>
      <c r="E220" s="1">
        <v>11</v>
      </c>
      <c r="F220" s="1">
        <v>1</v>
      </c>
      <c r="G220" s="1">
        <v>403</v>
      </c>
      <c r="H220" s="1">
        <v>43</v>
      </c>
      <c r="I220" s="1">
        <v>0</v>
      </c>
      <c r="L220" s="1" t="s">
        <v>78</v>
      </c>
      <c r="M220" s="2">
        <v>2149031756</v>
      </c>
    </row>
    <row r="221" spans="1:13" s="1" customFormat="1" hidden="1" x14ac:dyDescent="0.3">
      <c r="A221" s="1">
        <v>1</v>
      </c>
      <c r="B221" s="1">
        <v>0</v>
      </c>
      <c r="C221" s="1">
        <v>0</v>
      </c>
      <c r="D221" s="1">
        <v>3</v>
      </c>
      <c r="E221" s="1">
        <v>11</v>
      </c>
      <c r="F221" s="1">
        <v>1</v>
      </c>
      <c r="G221" s="1">
        <v>501</v>
      </c>
      <c r="H221" s="1">
        <v>0</v>
      </c>
      <c r="I221" s="1">
        <v>0</v>
      </c>
      <c r="L221" s="1" t="s">
        <v>80</v>
      </c>
      <c r="M221" s="2">
        <v>9600000000</v>
      </c>
    </row>
    <row r="222" spans="1:13" s="1" customFormat="1" hidden="1" x14ac:dyDescent="0.3">
      <c r="A222" s="1">
        <v>1</v>
      </c>
      <c r="B222" s="1">
        <v>0</v>
      </c>
      <c r="C222" s="1">
        <v>0</v>
      </c>
      <c r="D222" s="1">
        <v>3</v>
      </c>
      <c r="E222" s="1">
        <v>11</v>
      </c>
      <c r="F222" s="1">
        <v>1</v>
      </c>
      <c r="G222" s="1">
        <v>501</v>
      </c>
      <c r="H222" s="1">
        <v>25</v>
      </c>
      <c r="I222" s="1">
        <v>0</v>
      </c>
      <c r="L222" s="1" t="s">
        <v>81</v>
      </c>
      <c r="M222" s="2">
        <v>4000000000</v>
      </c>
    </row>
    <row r="223" spans="1:13" s="1" customFormat="1" hidden="1" x14ac:dyDescent="0.3">
      <c r="A223" s="1">
        <v>1</v>
      </c>
      <c r="B223" s="1">
        <v>0</v>
      </c>
      <c r="C223" s="1">
        <v>0</v>
      </c>
      <c r="D223" s="1">
        <v>3</v>
      </c>
      <c r="E223" s="1">
        <v>11</v>
      </c>
      <c r="F223" s="1">
        <v>1</v>
      </c>
      <c r="G223" s="1">
        <v>501</v>
      </c>
      <c r="H223" s="1">
        <v>62</v>
      </c>
      <c r="I223" s="1">
        <v>0</v>
      </c>
      <c r="L223" s="1" t="s">
        <v>82</v>
      </c>
      <c r="M223" s="2">
        <v>5600000000</v>
      </c>
    </row>
    <row r="224" spans="1:13" s="1" customFormat="1" hidden="1" x14ac:dyDescent="0.3">
      <c r="A224" s="1">
        <v>1</v>
      </c>
      <c r="B224" s="1">
        <v>0</v>
      </c>
      <c r="C224" s="1">
        <v>0</v>
      </c>
      <c r="D224" s="1">
        <v>3</v>
      </c>
      <c r="E224" s="1">
        <v>11</v>
      </c>
      <c r="F224" s="1">
        <v>1</v>
      </c>
      <c r="G224" s="1">
        <v>502</v>
      </c>
      <c r="H224" s="1">
        <v>0</v>
      </c>
      <c r="I224" s="1">
        <v>0</v>
      </c>
      <c r="L224" s="1" t="s">
        <v>83</v>
      </c>
      <c r="M224" s="2">
        <v>2104779643</v>
      </c>
    </row>
    <row r="225" spans="1:13" s="1" customFormat="1" hidden="1" x14ac:dyDescent="0.3">
      <c r="A225" s="1">
        <v>1</v>
      </c>
      <c r="B225" s="1">
        <v>0</v>
      </c>
      <c r="C225" s="1">
        <v>0</v>
      </c>
      <c r="D225" s="1">
        <v>3</v>
      </c>
      <c r="E225" s="1">
        <v>11</v>
      </c>
      <c r="F225" s="1">
        <v>1</v>
      </c>
      <c r="G225" s="1">
        <v>502</v>
      </c>
      <c r="H225" s="1">
        <v>6</v>
      </c>
      <c r="I225" s="1">
        <v>0</v>
      </c>
      <c r="L225" s="1" t="s">
        <v>84</v>
      </c>
      <c r="M225" s="2">
        <v>2104779643</v>
      </c>
    </row>
    <row r="226" spans="1:13" s="1" customFormat="1" hidden="1" x14ac:dyDescent="0.3">
      <c r="A226" s="1">
        <v>1</v>
      </c>
      <c r="B226" s="1">
        <v>0</v>
      </c>
      <c r="C226" s="1">
        <v>0</v>
      </c>
      <c r="D226" s="1">
        <v>3</v>
      </c>
      <c r="E226" s="1">
        <v>11</v>
      </c>
      <c r="F226" s="1">
        <v>1</v>
      </c>
      <c r="G226" s="1">
        <v>601</v>
      </c>
      <c r="H226" s="1">
        <v>0</v>
      </c>
      <c r="I226" s="1">
        <v>0</v>
      </c>
      <c r="L226" s="1" t="s">
        <v>85</v>
      </c>
      <c r="M226" s="2">
        <v>887000000</v>
      </c>
    </row>
    <row r="227" spans="1:13" s="1" customFormat="1" hidden="1" x14ac:dyDescent="0.3">
      <c r="A227" s="1">
        <v>1</v>
      </c>
      <c r="B227" s="1">
        <v>0</v>
      </c>
      <c r="C227" s="1">
        <v>0</v>
      </c>
      <c r="D227" s="1">
        <v>3</v>
      </c>
      <c r="E227" s="1">
        <v>11</v>
      </c>
      <c r="F227" s="1">
        <v>1</v>
      </c>
      <c r="G227" s="1">
        <v>601</v>
      </c>
      <c r="H227" s="1">
        <v>18</v>
      </c>
      <c r="I227" s="1">
        <v>0</v>
      </c>
      <c r="L227" s="1" t="s">
        <v>86</v>
      </c>
      <c r="M227" s="2">
        <v>250000000</v>
      </c>
    </row>
    <row r="228" spans="1:13" s="1" customFormat="1" hidden="1" x14ac:dyDescent="0.3">
      <c r="A228" s="1">
        <v>1</v>
      </c>
      <c r="B228" s="1">
        <v>0</v>
      </c>
      <c r="C228" s="1">
        <v>0</v>
      </c>
      <c r="D228" s="1">
        <v>3</v>
      </c>
      <c r="E228" s="1">
        <v>11</v>
      </c>
      <c r="F228" s="1">
        <v>1</v>
      </c>
      <c r="G228" s="1">
        <v>601</v>
      </c>
      <c r="H228" s="1">
        <v>20</v>
      </c>
      <c r="I228" s="1">
        <v>0</v>
      </c>
      <c r="L228" s="1" t="s">
        <v>87</v>
      </c>
      <c r="M228" s="2">
        <v>637000000</v>
      </c>
    </row>
    <row r="229" spans="1:13" s="1" customFormat="1" hidden="1" x14ac:dyDescent="0.3">
      <c r="A229" s="1">
        <v>1</v>
      </c>
      <c r="B229" s="1">
        <v>0</v>
      </c>
      <c r="C229" s="1">
        <v>0</v>
      </c>
      <c r="D229" s="1">
        <v>3</v>
      </c>
      <c r="E229" s="1">
        <v>11</v>
      </c>
      <c r="F229" s="1">
        <v>1</v>
      </c>
      <c r="G229" s="1">
        <v>602</v>
      </c>
      <c r="H229" s="1">
        <v>0</v>
      </c>
      <c r="I229" s="1">
        <v>0</v>
      </c>
      <c r="L229" s="1" t="s">
        <v>88</v>
      </c>
      <c r="M229" s="2">
        <v>5131061912</v>
      </c>
    </row>
    <row r="230" spans="1:13" s="1" customFormat="1" hidden="1" x14ac:dyDescent="0.3">
      <c r="A230" s="1">
        <v>1</v>
      </c>
      <c r="B230" s="1">
        <v>0</v>
      </c>
      <c r="C230" s="1">
        <v>0</v>
      </c>
      <c r="D230" s="1">
        <v>3</v>
      </c>
      <c r="E230" s="1">
        <v>11</v>
      </c>
      <c r="F230" s="1">
        <v>1</v>
      </c>
      <c r="G230" s="1">
        <v>602</v>
      </c>
      <c r="H230" s="1">
        <v>19</v>
      </c>
      <c r="I230" s="1">
        <v>0</v>
      </c>
      <c r="L230" s="1" t="s">
        <v>89</v>
      </c>
      <c r="M230" s="2">
        <v>5131061912</v>
      </c>
    </row>
    <row r="231" spans="1:13" s="1" customFormat="1" hidden="1" x14ac:dyDescent="0.3">
      <c r="A231" s="1">
        <v>1</v>
      </c>
      <c r="B231" s="1">
        <v>0</v>
      </c>
      <c r="C231" s="1">
        <v>0</v>
      </c>
      <c r="D231" s="1">
        <v>3</v>
      </c>
      <c r="E231" s="1">
        <v>11</v>
      </c>
      <c r="F231" s="1">
        <v>2</v>
      </c>
      <c r="G231" s="1">
        <v>0</v>
      </c>
      <c r="H231" s="1">
        <v>0</v>
      </c>
      <c r="I231" s="1">
        <v>0</v>
      </c>
      <c r="L231" s="1" t="s">
        <v>91</v>
      </c>
      <c r="M231" s="2">
        <v>23829703727</v>
      </c>
    </row>
    <row r="232" spans="1:13" s="1" customFormat="1" hidden="1" x14ac:dyDescent="0.3">
      <c r="A232" s="1">
        <v>1</v>
      </c>
      <c r="B232" s="1">
        <v>0</v>
      </c>
      <c r="C232" s="1">
        <v>0</v>
      </c>
      <c r="D232" s="1">
        <v>3</v>
      </c>
      <c r="E232" s="1">
        <v>11</v>
      </c>
      <c r="F232" s="1">
        <v>2</v>
      </c>
      <c r="G232" s="1">
        <v>101</v>
      </c>
      <c r="H232" s="1">
        <v>0</v>
      </c>
      <c r="I232" s="1">
        <v>0</v>
      </c>
      <c r="L232" s="1" t="s">
        <v>92</v>
      </c>
      <c r="M232" s="2">
        <v>5539800000</v>
      </c>
    </row>
    <row r="233" spans="1:13" s="1" customFormat="1" hidden="1" x14ac:dyDescent="0.3">
      <c r="A233" s="1">
        <v>1</v>
      </c>
      <c r="B233" s="1">
        <v>0</v>
      </c>
      <c r="C233" s="1">
        <v>0</v>
      </c>
      <c r="D233" s="1">
        <v>3</v>
      </c>
      <c r="E233" s="1">
        <v>11</v>
      </c>
      <c r="F233" s="1">
        <v>2</v>
      </c>
      <c r="G233" s="1">
        <v>101</v>
      </c>
      <c r="H233" s="1">
        <v>40</v>
      </c>
      <c r="I233" s="1">
        <v>0</v>
      </c>
      <c r="L233" s="1" t="s">
        <v>93</v>
      </c>
      <c r="M233" s="2">
        <v>511000000</v>
      </c>
    </row>
    <row r="234" spans="1:13" s="1" customFormat="1" hidden="1" x14ac:dyDescent="0.3">
      <c r="A234" s="1">
        <v>1</v>
      </c>
      <c r="B234" s="1">
        <v>0</v>
      </c>
      <c r="C234" s="1">
        <v>0</v>
      </c>
      <c r="D234" s="1">
        <v>3</v>
      </c>
      <c r="E234" s="1">
        <v>11</v>
      </c>
      <c r="F234" s="1">
        <v>2</v>
      </c>
      <c r="G234" s="1">
        <v>101</v>
      </c>
      <c r="H234" s="1">
        <v>41</v>
      </c>
      <c r="I234" s="1">
        <v>0</v>
      </c>
      <c r="L234" s="1" t="s">
        <v>94</v>
      </c>
      <c r="M234" s="2">
        <v>2028800000</v>
      </c>
    </row>
    <row r="235" spans="1:13" s="1" customFormat="1" hidden="1" x14ac:dyDescent="0.3">
      <c r="A235" s="1">
        <v>1</v>
      </c>
      <c r="B235" s="1">
        <v>0</v>
      </c>
      <c r="C235" s="1">
        <v>0</v>
      </c>
      <c r="D235" s="1">
        <v>3</v>
      </c>
      <c r="E235" s="1">
        <v>11</v>
      </c>
      <c r="F235" s="1">
        <v>2</v>
      </c>
      <c r="G235" s="1">
        <v>101</v>
      </c>
      <c r="H235" s="1">
        <v>55</v>
      </c>
      <c r="I235" s="1">
        <v>0</v>
      </c>
      <c r="L235" s="1" t="s">
        <v>96</v>
      </c>
      <c r="M235" s="2">
        <v>3000000000</v>
      </c>
    </row>
    <row r="236" spans="1:13" s="1" customFormat="1" hidden="1" x14ac:dyDescent="0.3">
      <c r="A236" s="1">
        <v>1</v>
      </c>
      <c r="B236" s="1">
        <v>0</v>
      </c>
      <c r="C236" s="1">
        <v>0</v>
      </c>
      <c r="D236" s="1">
        <v>3</v>
      </c>
      <c r="E236" s="1">
        <v>11</v>
      </c>
      <c r="F236" s="1">
        <v>2</v>
      </c>
      <c r="G236" s="1">
        <v>201</v>
      </c>
      <c r="H236" s="1">
        <v>0</v>
      </c>
      <c r="I236" s="1">
        <v>0</v>
      </c>
      <c r="L236" s="1" t="s">
        <v>97</v>
      </c>
      <c r="M236" s="2">
        <v>1056000000</v>
      </c>
    </row>
    <row r="237" spans="1:13" s="1" customFormat="1" hidden="1" x14ac:dyDescent="0.3">
      <c r="A237" s="1">
        <v>1</v>
      </c>
      <c r="B237" s="1">
        <v>0</v>
      </c>
      <c r="C237" s="1">
        <v>0</v>
      </c>
      <c r="D237" s="1">
        <v>3</v>
      </c>
      <c r="E237" s="1">
        <v>11</v>
      </c>
      <c r="F237" s="1">
        <v>2</v>
      </c>
      <c r="G237" s="1">
        <v>201</v>
      </c>
      <c r="H237" s="1">
        <v>38</v>
      </c>
      <c r="I237" s="1">
        <v>0</v>
      </c>
      <c r="L237" s="1" t="s">
        <v>98</v>
      </c>
      <c r="M237" s="2">
        <v>1056000000</v>
      </c>
    </row>
    <row r="238" spans="1:13" s="1" customFormat="1" hidden="1" x14ac:dyDescent="0.3">
      <c r="A238" s="1">
        <v>1</v>
      </c>
      <c r="B238" s="1">
        <v>0</v>
      </c>
      <c r="C238" s="1">
        <v>0</v>
      </c>
      <c r="D238" s="1">
        <v>3</v>
      </c>
      <c r="E238" s="1">
        <v>11</v>
      </c>
      <c r="F238" s="1">
        <v>2</v>
      </c>
      <c r="G238" s="1">
        <v>301</v>
      </c>
      <c r="H238" s="1">
        <v>0</v>
      </c>
      <c r="I238" s="1">
        <v>0</v>
      </c>
      <c r="L238" s="1" t="s">
        <v>99</v>
      </c>
      <c r="M238" s="2">
        <v>4121903727</v>
      </c>
    </row>
    <row r="239" spans="1:13" s="1" customFormat="1" hidden="1" x14ac:dyDescent="0.3">
      <c r="A239" s="1">
        <v>1</v>
      </c>
      <c r="B239" s="1">
        <v>0</v>
      </c>
      <c r="C239" s="1">
        <v>0</v>
      </c>
      <c r="D239" s="1">
        <v>3</v>
      </c>
      <c r="E239" s="1">
        <v>11</v>
      </c>
      <c r="F239" s="1">
        <v>2</v>
      </c>
      <c r="G239" s="1">
        <v>301</v>
      </c>
      <c r="H239" s="1">
        <v>36</v>
      </c>
      <c r="I239" s="1">
        <v>0</v>
      </c>
      <c r="L239" s="1" t="s">
        <v>100</v>
      </c>
      <c r="M239" s="2">
        <v>4121903727</v>
      </c>
    </row>
    <row r="240" spans="1:13" s="1" customFormat="1" hidden="1" x14ac:dyDescent="0.3">
      <c r="A240" s="1">
        <v>1</v>
      </c>
      <c r="B240" s="1">
        <v>0</v>
      </c>
      <c r="C240" s="1">
        <v>0</v>
      </c>
      <c r="D240" s="1">
        <v>3</v>
      </c>
      <c r="E240" s="1">
        <v>11</v>
      </c>
      <c r="F240" s="1">
        <v>2</v>
      </c>
      <c r="G240" s="1">
        <v>302</v>
      </c>
      <c r="H240" s="1">
        <v>0</v>
      </c>
      <c r="I240" s="1">
        <v>0</v>
      </c>
      <c r="L240" s="1" t="s">
        <v>101</v>
      </c>
      <c r="M240" s="2">
        <v>10000000000</v>
      </c>
    </row>
    <row r="241" spans="1:13" s="1" customFormat="1" hidden="1" x14ac:dyDescent="0.3">
      <c r="A241" s="1">
        <v>1</v>
      </c>
      <c r="B241" s="1">
        <v>0</v>
      </c>
      <c r="C241" s="1">
        <v>0</v>
      </c>
      <c r="D241" s="1">
        <v>3</v>
      </c>
      <c r="E241" s="1">
        <v>11</v>
      </c>
      <c r="F241" s="1">
        <v>2</v>
      </c>
      <c r="G241" s="1">
        <v>302</v>
      </c>
      <c r="H241" s="1">
        <v>56</v>
      </c>
      <c r="I241" s="1">
        <v>0</v>
      </c>
      <c r="L241" s="1" t="s">
        <v>102</v>
      </c>
      <c r="M241" s="2">
        <v>10000000000</v>
      </c>
    </row>
    <row r="242" spans="1:13" s="1" customFormat="1" hidden="1" x14ac:dyDescent="0.3">
      <c r="A242" s="1">
        <v>1</v>
      </c>
      <c r="B242" s="1">
        <v>0</v>
      </c>
      <c r="C242" s="1">
        <v>0</v>
      </c>
      <c r="D242" s="1">
        <v>3</v>
      </c>
      <c r="E242" s="1">
        <v>11</v>
      </c>
      <c r="F242" s="1">
        <v>2</v>
      </c>
      <c r="G242" s="1">
        <v>401</v>
      </c>
      <c r="H242" s="1">
        <v>0</v>
      </c>
      <c r="I242" s="1">
        <v>0</v>
      </c>
      <c r="L242" s="1" t="s">
        <v>105</v>
      </c>
      <c r="M242" s="2">
        <v>3112000000</v>
      </c>
    </row>
    <row r="243" spans="1:13" s="1" customFormat="1" hidden="1" x14ac:dyDescent="0.3">
      <c r="A243" s="1">
        <v>1</v>
      </c>
      <c r="B243" s="1">
        <v>0</v>
      </c>
      <c r="C243" s="1">
        <v>0</v>
      </c>
      <c r="D243" s="1">
        <v>3</v>
      </c>
      <c r="E243" s="1">
        <v>11</v>
      </c>
      <c r="F243" s="1">
        <v>2</v>
      </c>
      <c r="G243" s="1">
        <v>401</v>
      </c>
      <c r="H243" s="1">
        <v>39</v>
      </c>
      <c r="I243" s="1">
        <v>0</v>
      </c>
      <c r="L243" s="1" t="s">
        <v>106</v>
      </c>
      <c r="M243" s="2">
        <v>112000000</v>
      </c>
    </row>
    <row r="244" spans="1:13" s="1" customFormat="1" hidden="1" x14ac:dyDescent="0.3">
      <c r="A244" s="1">
        <v>1</v>
      </c>
      <c r="B244" s="1">
        <v>0</v>
      </c>
      <c r="C244" s="1">
        <v>0</v>
      </c>
      <c r="D244" s="1">
        <v>3</v>
      </c>
      <c r="E244" s="1">
        <v>11</v>
      </c>
      <c r="F244" s="1">
        <v>2</v>
      </c>
      <c r="G244" s="1">
        <v>401</v>
      </c>
      <c r="H244" s="1">
        <v>42</v>
      </c>
      <c r="I244" s="1">
        <v>0</v>
      </c>
      <c r="L244" s="1" t="s">
        <v>95</v>
      </c>
      <c r="M244" s="2">
        <v>3000000000</v>
      </c>
    </row>
    <row r="245" spans="1:13" s="1" customFormat="1" hidden="1" x14ac:dyDescent="0.3">
      <c r="A245" s="1">
        <v>1</v>
      </c>
      <c r="B245" s="1">
        <v>0</v>
      </c>
      <c r="C245" s="1">
        <v>0</v>
      </c>
      <c r="D245" s="1">
        <v>3</v>
      </c>
      <c r="E245" s="1">
        <v>11</v>
      </c>
      <c r="F245" s="1">
        <v>3</v>
      </c>
      <c r="G245" s="1">
        <v>0</v>
      </c>
      <c r="H245" s="1">
        <v>0</v>
      </c>
      <c r="I245" s="1">
        <v>0</v>
      </c>
      <c r="L245" s="1" t="s">
        <v>107</v>
      </c>
      <c r="M245" s="2">
        <v>80664713199</v>
      </c>
    </row>
    <row r="246" spans="1:13" s="1" customFormat="1" hidden="1" x14ac:dyDescent="0.3">
      <c r="A246" s="1">
        <v>1</v>
      </c>
      <c r="B246" s="1">
        <v>0</v>
      </c>
      <c r="C246" s="1">
        <v>0</v>
      </c>
      <c r="D246" s="1">
        <v>3</v>
      </c>
      <c r="E246" s="1">
        <v>11</v>
      </c>
      <c r="F246" s="1">
        <v>3</v>
      </c>
      <c r="G246" s="1">
        <v>101</v>
      </c>
      <c r="H246" s="1">
        <v>0</v>
      </c>
      <c r="I246" s="1">
        <v>0</v>
      </c>
      <c r="L246" s="1" t="s">
        <v>108</v>
      </c>
      <c r="M246" s="2">
        <v>198897190</v>
      </c>
    </row>
    <row r="247" spans="1:13" s="1" customFormat="1" hidden="1" x14ac:dyDescent="0.3">
      <c r="A247" s="1">
        <v>1</v>
      </c>
      <c r="B247" s="1">
        <v>0</v>
      </c>
      <c r="C247" s="1">
        <v>0</v>
      </c>
      <c r="D247" s="1">
        <v>3</v>
      </c>
      <c r="E247" s="1">
        <v>11</v>
      </c>
      <c r="F247" s="1">
        <v>3</v>
      </c>
      <c r="G247" s="1">
        <v>101</v>
      </c>
      <c r="H247" s="1">
        <v>3</v>
      </c>
      <c r="I247" s="1">
        <v>0</v>
      </c>
      <c r="L247" s="1" t="s">
        <v>109</v>
      </c>
      <c r="M247" s="2">
        <v>198897190</v>
      </c>
    </row>
    <row r="248" spans="1:13" s="1" customFormat="1" hidden="1" x14ac:dyDescent="0.3">
      <c r="A248" s="1">
        <v>1</v>
      </c>
      <c r="B248" s="1">
        <v>0</v>
      </c>
      <c r="C248" s="1">
        <v>0</v>
      </c>
      <c r="D248" s="1">
        <v>3</v>
      </c>
      <c r="E248" s="1">
        <v>11</v>
      </c>
      <c r="F248" s="1">
        <v>3</v>
      </c>
      <c r="G248" s="1">
        <v>102</v>
      </c>
      <c r="H248" s="1">
        <v>0</v>
      </c>
      <c r="I248" s="1">
        <v>0</v>
      </c>
      <c r="L248" s="1" t="s">
        <v>110</v>
      </c>
      <c r="M248" s="2">
        <v>208341300</v>
      </c>
    </row>
    <row r="249" spans="1:13" s="1" customFormat="1" hidden="1" x14ac:dyDescent="0.3">
      <c r="A249" s="1">
        <v>1</v>
      </c>
      <c r="B249" s="1">
        <v>0</v>
      </c>
      <c r="C249" s="1">
        <v>0</v>
      </c>
      <c r="D249" s="1">
        <v>3</v>
      </c>
      <c r="E249" s="1">
        <v>11</v>
      </c>
      <c r="F249" s="1">
        <v>3</v>
      </c>
      <c r="G249" s="1">
        <v>102</v>
      </c>
      <c r="H249" s="1">
        <v>5</v>
      </c>
      <c r="I249" s="1">
        <v>0</v>
      </c>
      <c r="L249" s="1" t="s">
        <v>111</v>
      </c>
      <c r="M249" s="2">
        <v>208341300</v>
      </c>
    </row>
    <row r="250" spans="1:13" s="1" customFormat="1" hidden="1" x14ac:dyDescent="0.3">
      <c r="A250" s="1">
        <v>1</v>
      </c>
      <c r="B250" s="1">
        <v>0</v>
      </c>
      <c r="C250" s="1">
        <v>0</v>
      </c>
      <c r="D250" s="1">
        <v>3</v>
      </c>
      <c r="E250" s="1">
        <v>11</v>
      </c>
      <c r="F250" s="1">
        <v>3</v>
      </c>
      <c r="G250" s="1">
        <v>103</v>
      </c>
      <c r="H250" s="1">
        <v>0</v>
      </c>
      <c r="I250" s="1">
        <v>0</v>
      </c>
      <c r="L250" s="1" t="s">
        <v>112</v>
      </c>
      <c r="M250" s="2">
        <v>2328516670</v>
      </c>
    </row>
    <row r="251" spans="1:13" s="1" customFormat="1" hidden="1" x14ac:dyDescent="0.3">
      <c r="A251" s="1">
        <v>1</v>
      </c>
      <c r="B251" s="1">
        <v>0</v>
      </c>
      <c r="C251" s="1">
        <v>0</v>
      </c>
      <c r="D251" s="1">
        <v>3</v>
      </c>
      <c r="E251" s="1">
        <v>11</v>
      </c>
      <c r="F251" s="1">
        <v>3</v>
      </c>
      <c r="G251" s="1">
        <v>103</v>
      </c>
      <c r="H251" s="1">
        <v>4</v>
      </c>
      <c r="I251" s="1">
        <v>0</v>
      </c>
      <c r="L251" s="1" t="s">
        <v>113</v>
      </c>
      <c r="M251" s="2">
        <v>2328516670</v>
      </c>
    </row>
    <row r="252" spans="1:13" s="1" customFormat="1" hidden="1" x14ac:dyDescent="0.3">
      <c r="A252" s="1">
        <v>1</v>
      </c>
      <c r="B252" s="1">
        <v>0</v>
      </c>
      <c r="C252" s="1">
        <v>0</v>
      </c>
      <c r="D252" s="1">
        <v>3</v>
      </c>
      <c r="E252" s="1">
        <v>11</v>
      </c>
      <c r="F252" s="1">
        <v>3</v>
      </c>
      <c r="G252" s="1">
        <v>104</v>
      </c>
      <c r="H252" s="1">
        <v>0</v>
      </c>
      <c r="I252" s="1">
        <v>0</v>
      </c>
      <c r="L252" s="1" t="s">
        <v>114</v>
      </c>
      <c r="M252" s="2">
        <v>487031730</v>
      </c>
    </row>
    <row r="253" spans="1:13" s="1" customFormat="1" hidden="1" x14ac:dyDescent="0.3">
      <c r="A253" s="1">
        <v>1</v>
      </c>
      <c r="B253" s="1">
        <v>0</v>
      </c>
      <c r="C253" s="1">
        <v>0</v>
      </c>
      <c r="D253" s="1">
        <v>3</v>
      </c>
      <c r="E253" s="1">
        <v>11</v>
      </c>
      <c r="F253" s="1">
        <v>3</v>
      </c>
      <c r="G253" s="1">
        <v>104</v>
      </c>
      <c r="H253" s="1">
        <v>3</v>
      </c>
      <c r="I253" s="1">
        <v>0</v>
      </c>
      <c r="L253" s="1" t="s">
        <v>109</v>
      </c>
      <c r="M253" s="2">
        <v>487031730</v>
      </c>
    </row>
    <row r="254" spans="1:13" s="1" customFormat="1" hidden="1" x14ac:dyDescent="0.3">
      <c r="A254" s="1">
        <v>1</v>
      </c>
      <c r="B254" s="1">
        <v>0</v>
      </c>
      <c r="C254" s="1">
        <v>0</v>
      </c>
      <c r="D254" s="1">
        <v>3</v>
      </c>
      <c r="E254" s="1">
        <v>11</v>
      </c>
      <c r="F254" s="1">
        <v>3</v>
      </c>
      <c r="G254" s="1">
        <v>105</v>
      </c>
      <c r="H254" s="1">
        <v>0</v>
      </c>
      <c r="I254" s="1">
        <v>0</v>
      </c>
      <c r="L254" s="1" t="s">
        <v>115</v>
      </c>
      <c r="M254" s="2">
        <v>377097190</v>
      </c>
    </row>
    <row r="255" spans="1:13" s="1" customFormat="1" hidden="1" x14ac:dyDescent="0.3">
      <c r="A255" s="1">
        <v>1</v>
      </c>
      <c r="B255" s="1">
        <v>0</v>
      </c>
      <c r="C255" s="1">
        <v>0</v>
      </c>
      <c r="D255" s="1">
        <v>3</v>
      </c>
      <c r="E255" s="1">
        <v>11</v>
      </c>
      <c r="F255" s="1">
        <v>3</v>
      </c>
      <c r="G255" s="1">
        <v>105</v>
      </c>
      <c r="H255" s="1">
        <v>3</v>
      </c>
      <c r="I255" s="1">
        <v>0</v>
      </c>
      <c r="L255" s="1" t="s">
        <v>109</v>
      </c>
      <c r="M255" s="2">
        <v>377097190</v>
      </c>
    </row>
    <row r="256" spans="1:13" s="1" customFormat="1" hidden="1" x14ac:dyDescent="0.3">
      <c r="A256" s="1">
        <v>1</v>
      </c>
      <c r="B256" s="1">
        <v>0</v>
      </c>
      <c r="C256" s="1">
        <v>0</v>
      </c>
      <c r="D256" s="1">
        <v>3</v>
      </c>
      <c r="E256" s="1">
        <v>11</v>
      </c>
      <c r="F256" s="1">
        <v>3</v>
      </c>
      <c r="G256" s="1">
        <v>106</v>
      </c>
      <c r="H256" s="1">
        <v>0</v>
      </c>
      <c r="I256" s="1">
        <v>0</v>
      </c>
      <c r="L256" s="1" t="s">
        <v>116</v>
      </c>
      <c r="M256" s="2">
        <v>12272683780</v>
      </c>
    </row>
    <row r="257" spans="1:13" s="1" customFormat="1" hidden="1" x14ac:dyDescent="0.3">
      <c r="A257" s="1">
        <v>1</v>
      </c>
      <c r="B257" s="1">
        <v>0</v>
      </c>
      <c r="C257" s="1">
        <v>0</v>
      </c>
      <c r="D257" s="1">
        <v>3</v>
      </c>
      <c r="E257" s="1">
        <v>11</v>
      </c>
      <c r="F257" s="1">
        <v>3</v>
      </c>
      <c r="G257" s="1">
        <v>106</v>
      </c>
      <c r="H257" s="1">
        <v>2</v>
      </c>
      <c r="I257" s="1">
        <v>0</v>
      </c>
      <c r="L257" s="1" t="s">
        <v>117</v>
      </c>
      <c r="M257" s="2">
        <v>4272683780</v>
      </c>
    </row>
    <row r="258" spans="1:13" s="1" customFormat="1" hidden="1" x14ac:dyDescent="0.3">
      <c r="A258" s="1">
        <v>1</v>
      </c>
      <c r="B258" s="1">
        <v>0</v>
      </c>
      <c r="C258" s="1">
        <v>0</v>
      </c>
      <c r="D258" s="1">
        <v>3</v>
      </c>
      <c r="E258" s="1">
        <v>11</v>
      </c>
      <c r="F258" s="1">
        <v>3</v>
      </c>
      <c r="G258" s="1">
        <v>106</v>
      </c>
      <c r="H258" s="1">
        <v>57</v>
      </c>
      <c r="I258" s="1">
        <v>0</v>
      </c>
      <c r="L258" s="1" t="s">
        <v>118</v>
      </c>
      <c r="M258" s="2">
        <v>8000000000</v>
      </c>
    </row>
    <row r="259" spans="1:13" s="1" customFormat="1" hidden="1" x14ac:dyDescent="0.3">
      <c r="A259" s="1">
        <v>1</v>
      </c>
      <c r="B259" s="1">
        <v>0</v>
      </c>
      <c r="C259" s="1">
        <v>0</v>
      </c>
      <c r="D259" s="1">
        <v>3</v>
      </c>
      <c r="E259" s="1">
        <v>11</v>
      </c>
      <c r="F259" s="1">
        <v>3</v>
      </c>
      <c r="G259" s="1">
        <v>201</v>
      </c>
      <c r="H259" s="1">
        <v>0</v>
      </c>
      <c r="I259" s="1">
        <v>0</v>
      </c>
      <c r="L259" s="1" t="s">
        <v>119</v>
      </c>
      <c r="M259" s="2">
        <v>4373472089</v>
      </c>
    </row>
    <row r="260" spans="1:13" s="1" customFormat="1" hidden="1" x14ac:dyDescent="0.3">
      <c r="A260" s="1">
        <v>1</v>
      </c>
      <c r="B260" s="1">
        <v>0</v>
      </c>
      <c r="C260" s="1">
        <v>0</v>
      </c>
      <c r="D260" s="1">
        <v>3</v>
      </c>
      <c r="E260" s="1">
        <v>11</v>
      </c>
      <c r="F260" s="1">
        <v>3</v>
      </c>
      <c r="G260" s="1">
        <v>201</v>
      </c>
      <c r="H260" s="1">
        <v>16</v>
      </c>
      <c r="I260" s="1">
        <v>0</v>
      </c>
      <c r="L260" s="1" t="s">
        <v>120</v>
      </c>
      <c r="M260" s="2">
        <v>4373472089</v>
      </c>
    </row>
    <row r="261" spans="1:13" s="1" customFormat="1" hidden="1" x14ac:dyDescent="0.3">
      <c r="A261" s="1">
        <v>1</v>
      </c>
      <c r="B261" s="1">
        <v>0</v>
      </c>
      <c r="C261" s="1">
        <v>0</v>
      </c>
      <c r="D261" s="1">
        <v>3</v>
      </c>
      <c r="E261" s="1">
        <v>11</v>
      </c>
      <c r="F261" s="1">
        <v>3</v>
      </c>
      <c r="G261" s="1">
        <v>202</v>
      </c>
      <c r="H261" s="1">
        <v>0</v>
      </c>
      <c r="I261" s="1">
        <v>0</v>
      </c>
      <c r="L261" s="1" t="s">
        <v>121</v>
      </c>
      <c r="M261" s="2">
        <v>392261270</v>
      </c>
    </row>
    <row r="262" spans="1:13" s="1" customFormat="1" hidden="1" x14ac:dyDescent="0.3">
      <c r="A262" s="1">
        <v>1</v>
      </c>
      <c r="B262" s="1">
        <v>0</v>
      </c>
      <c r="C262" s="1">
        <v>0</v>
      </c>
      <c r="D262" s="1">
        <v>3</v>
      </c>
      <c r="E262" s="1">
        <v>11</v>
      </c>
      <c r="F262" s="1">
        <v>3</v>
      </c>
      <c r="G262" s="1">
        <v>202</v>
      </c>
      <c r="H262" s="1">
        <v>16</v>
      </c>
      <c r="I262" s="1">
        <v>0</v>
      </c>
      <c r="L262" s="1" t="s">
        <v>120</v>
      </c>
      <c r="M262" s="2">
        <v>392261270</v>
      </c>
    </row>
    <row r="263" spans="1:13" s="1" customFormat="1" hidden="1" x14ac:dyDescent="0.3">
      <c r="A263" s="1">
        <v>1</v>
      </c>
      <c r="B263" s="1">
        <v>0</v>
      </c>
      <c r="C263" s="1">
        <v>0</v>
      </c>
      <c r="D263" s="1">
        <v>3</v>
      </c>
      <c r="E263" s="1">
        <v>11</v>
      </c>
      <c r="F263" s="1">
        <v>3</v>
      </c>
      <c r="G263" s="1">
        <v>203</v>
      </c>
      <c r="H263" s="1">
        <v>0</v>
      </c>
      <c r="I263" s="1">
        <v>0</v>
      </c>
      <c r="L263" s="1" t="s">
        <v>123</v>
      </c>
      <c r="M263" s="2">
        <v>49187112450</v>
      </c>
    </row>
    <row r="264" spans="1:13" s="1" customFormat="1" hidden="1" x14ac:dyDescent="0.3">
      <c r="A264" s="1">
        <v>1</v>
      </c>
      <c r="B264" s="1">
        <v>0</v>
      </c>
      <c r="C264" s="1">
        <v>0</v>
      </c>
      <c r="D264" s="1">
        <v>3</v>
      </c>
      <c r="E264" s="1">
        <v>11</v>
      </c>
      <c r="F264" s="1">
        <v>3</v>
      </c>
      <c r="G264" s="1">
        <v>203</v>
      </c>
      <c r="H264" s="1">
        <v>23</v>
      </c>
      <c r="I264" s="1">
        <v>0</v>
      </c>
      <c r="L264" s="1" t="s">
        <v>124</v>
      </c>
      <c r="M264" s="2">
        <v>49187112450</v>
      </c>
    </row>
    <row r="265" spans="1:13" s="1" customFormat="1" hidden="1" x14ac:dyDescent="0.3">
      <c r="A265" s="1">
        <v>1</v>
      </c>
      <c r="B265" s="1">
        <v>0</v>
      </c>
      <c r="C265" s="1">
        <v>0</v>
      </c>
      <c r="D265" s="1">
        <v>3</v>
      </c>
      <c r="E265" s="1">
        <v>11</v>
      </c>
      <c r="F265" s="1">
        <v>3</v>
      </c>
      <c r="G265" s="1">
        <v>301</v>
      </c>
      <c r="H265" s="1">
        <v>0</v>
      </c>
      <c r="I265" s="1">
        <v>0</v>
      </c>
      <c r="L265" s="1" t="s">
        <v>125</v>
      </c>
      <c r="M265" s="2">
        <v>3850000000</v>
      </c>
    </row>
    <row r="266" spans="1:13" s="1" customFormat="1" hidden="1" x14ac:dyDescent="0.3">
      <c r="A266" s="1">
        <v>1</v>
      </c>
      <c r="B266" s="1">
        <v>0</v>
      </c>
      <c r="C266" s="1">
        <v>0</v>
      </c>
      <c r="D266" s="1">
        <v>3</v>
      </c>
      <c r="E266" s="1">
        <v>11</v>
      </c>
      <c r="F266" s="1">
        <v>3</v>
      </c>
      <c r="G266" s="1">
        <v>301</v>
      </c>
      <c r="H266" s="1">
        <v>37</v>
      </c>
      <c r="I266" s="1">
        <v>0</v>
      </c>
      <c r="L266" s="1" t="s">
        <v>126</v>
      </c>
      <c r="M266" s="2">
        <v>3850000000</v>
      </c>
    </row>
    <row r="267" spans="1:13" s="1" customFormat="1" hidden="1" x14ac:dyDescent="0.3">
      <c r="A267" s="1">
        <v>1</v>
      </c>
      <c r="B267" s="1">
        <v>0</v>
      </c>
      <c r="C267" s="1">
        <v>0</v>
      </c>
      <c r="D267" s="1">
        <v>3</v>
      </c>
      <c r="E267" s="1">
        <v>11</v>
      </c>
      <c r="F267" s="1">
        <v>3</v>
      </c>
      <c r="G267" s="1">
        <v>401</v>
      </c>
      <c r="H267" s="1">
        <v>0</v>
      </c>
      <c r="I267" s="1">
        <v>0</v>
      </c>
      <c r="L267" s="1" t="s">
        <v>127</v>
      </c>
      <c r="M267" s="2">
        <v>503600000</v>
      </c>
    </row>
    <row r="268" spans="1:13" s="1" customFormat="1" hidden="1" x14ac:dyDescent="0.3">
      <c r="A268" s="1">
        <v>1</v>
      </c>
      <c r="B268" s="1">
        <v>0</v>
      </c>
      <c r="C268" s="1">
        <v>0</v>
      </c>
      <c r="D268" s="1">
        <v>3</v>
      </c>
      <c r="E268" s="1">
        <v>11</v>
      </c>
      <c r="F268" s="1">
        <v>3</v>
      </c>
      <c r="G268" s="1">
        <v>401</v>
      </c>
      <c r="H268" s="1">
        <v>22</v>
      </c>
      <c r="I268" s="1">
        <v>0</v>
      </c>
      <c r="L268" s="1" t="s">
        <v>128</v>
      </c>
      <c r="M268" s="2">
        <v>503600000</v>
      </c>
    </row>
    <row r="269" spans="1:13" s="1" customFormat="1" hidden="1" x14ac:dyDescent="0.3">
      <c r="A269" s="1">
        <v>1</v>
      </c>
      <c r="B269" s="1">
        <v>0</v>
      </c>
      <c r="C269" s="1">
        <v>0</v>
      </c>
      <c r="D269" s="1">
        <v>3</v>
      </c>
      <c r="E269" s="1">
        <v>11</v>
      </c>
      <c r="F269" s="1">
        <v>3</v>
      </c>
      <c r="G269" s="1">
        <v>402</v>
      </c>
      <c r="H269" s="1">
        <v>0</v>
      </c>
      <c r="I269" s="1">
        <v>0</v>
      </c>
      <c r="L269" s="1" t="s">
        <v>129</v>
      </c>
      <c r="M269" s="2">
        <v>2000000000</v>
      </c>
    </row>
    <row r="270" spans="1:13" s="1" customFormat="1" hidden="1" x14ac:dyDescent="0.3">
      <c r="A270" s="1">
        <v>1</v>
      </c>
      <c r="B270" s="1">
        <v>0</v>
      </c>
      <c r="C270" s="1">
        <v>0</v>
      </c>
      <c r="D270" s="1">
        <v>3</v>
      </c>
      <c r="E270" s="1">
        <v>11</v>
      </c>
      <c r="F270" s="1">
        <v>3</v>
      </c>
      <c r="G270" s="1">
        <v>402</v>
      </c>
      <c r="H270" s="1">
        <v>22</v>
      </c>
      <c r="I270" s="1">
        <v>0</v>
      </c>
      <c r="L270" s="1" t="s">
        <v>128</v>
      </c>
      <c r="M270" s="2">
        <v>2000000000</v>
      </c>
    </row>
    <row r="271" spans="1:13" s="1" customFormat="1" hidden="1" x14ac:dyDescent="0.3">
      <c r="A271" s="1">
        <v>1</v>
      </c>
      <c r="B271" s="1">
        <v>0</v>
      </c>
      <c r="C271" s="1">
        <v>0</v>
      </c>
      <c r="D271" s="1">
        <v>3</v>
      </c>
      <c r="E271" s="1">
        <v>11</v>
      </c>
      <c r="F271" s="1">
        <v>3</v>
      </c>
      <c r="G271" s="1">
        <v>403</v>
      </c>
      <c r="H271" s="1">
        <v>0</v>
      </c>
      <c r="I271" s="1">
        <v>0</v>
      </c>
      <c r="L271" s="1" t="s">
        <v>130</v>
      </c>
      <c r="M271" s="2">
        <v>1496400000</v>
      </c>
    </row>
    <row r="272" spans="1:13" s="1" customFormat="1" hidden="1" x14ac:dyDescent="0.3">
      <c r="A272" s="1">
        <v>1</v>
      </c>
      <c r="B272" s="1">
        <v>0</v>
      </c>
      <c r="C272" s="1">
        <v>0</v>
      </c>
      <c r="D272" s="1">
        <v>3</v>
      </c>
      <c r="E272" s="1">
        <v>11</v>
      </c>
      <c r="F272" s="1">
        <v>3</v>
      </c>
      <c r="G272" s="1">
        <v>403</v>
      </c>
      <c r="H272" s="1">
        <v>22</v>
      </c>
      <c r="I272" s="1">
        <v>0</v>
      </c>
      <c r="L272" s="1" t="s">
        <v>128</v>
      </c>
      <c r="M272" s="2">
        <v>1496400000</v>
      </c>
    </row>
    <row r="273" spans="1:13" s="1" customFormat="1" hidden="1" x14ac:dyDescent="0.3">
      <c r="A273" s="1">
        <v>1</v>
      </c>
      <c r="B273" s="1">
        <v>0</v>
      </c>
      <c r="C273" s="1">
        <v>0</v>
      </c>
      <c r="D273" s="1">
        <v>3</v>
      </c>
      <c r="E273" s="1">
        <v>11</v>
      </c>
      <c r="F273" s="1">
        <v>3</v>
      </c>
      <c r="G273" s="1">
        <v>501</v>
      </c>
      <c r="H273" s="1">
        <v>0</v>
      </c>
      <c r="I273" s="1">
        <v>0</v>
      </c>
      <c r="L273" s="1" t="s">
        <v>131</v>
      </c>
      <c r="M273" s="2">
        <v>2989299530</v>
      </c>
    </row>
    <row r="274" spans="1:13" s="1" customFormat="1" hidden="1" x14ac:dyDescent="0.3">
      <c r="A274" s="1">
        <v>1</v>
      </c>
      <c r="B274" s="1">
        <v>0</v>
      </c>
      <c r="C274" s="1">
        <v>0</v>
      </c>
      <c r="D274" s="1">
        <v>3</v>
      </c>
      <c r="E274" s="1">
        <v>11</v>
      </c>
      <c r="F274" s="1">
        <v>3</v>
      </c>
      <c r="G274" s="1">
        <v>501</v>
      </c>
      <c r="H274" s="1">
        <v>24</v>
      </c>
      <c r="I274" s="1">
        <v>0</v>
      </c>
      <c r="L274" s="1" t="s">
        <v>68</v>
      </c>
      <c r="M274" s="2">
        <v>2989299530</v>
      </c>
    </row>
    <row r="275" spans="1:13" s="1" customFormat="1" hidden="1" x14ac:dyDescent="0.3">
      <c r="A275" s="1">
        <v>1</v>
      </c>
      <c r="B275" s="1">
        <v>0</v>
      </c>
      <c r="C275" s="1">
        <v>0</v>
      </c>
      <c r="D275" s="1">
        <v>3</v>
      </c>
      <c r="E275" s="1">
        <v>11</v>
      </c>
      <c r="F275" s="1">
        <v>4</v>
      </c>
      <c r="G275" s="1">
        <v>0</v>
      </c>
      <c r="H275" s="1">
        <v>0</v>
      </c>
      <c r="I275" s="1">
        <v>0</v>
      </c>
      <c r="L275" s="1" t="s">
        <v>132</v>
      </c>
      <c r="M275" s="2">
        <v>27325054353</v>
      </c>
    </row>
    <row r="276" spans="1:13" s="1" customFormat="1" hidden="1" x14ac:dyDescent="0.3">
      <c r="A276" s="1">
        <v>1</v>
      </c>
      <c r="B276" s="1">
        <v>0</v>
      </c>
      <c r="C276" s="1">
        <v>0</v>
      </c>
      <c r="D276" s="1">
        <v>3</v>
      </c>
      <c r="E276" s="1">
        <v>11</v>
      </c>
      <c r="F276" s="1">
        <v>4</v>
      </c>
      <c r="G276" s="1">
        <v>101</v>
      </c>
      <c r="H276" s="1">
        <v>0</v>
      </c>
      <c r="I276" s="1">
        <v>0</v>
      </c>
      <c r="L276" s="1" t="s">
        <v>133</v>
      </c>
      <c r="M276" s="2">
        <v>4071834431</v>
      </c>
    </row>
    <row r="277" spans="1:13" s="1" customFormat="1" hidden="1" x14ac:dyDescent="0.3">
      <c r="A277" s="1">
        <v>1</v>
      </c>
      <c r="B277" s="1">
        <v>0</v>
      </c>
      <c r="C277" s="1">
        <v>0</v>
      </c>
      <c r="D277" s="1">
        <v>3</v>
      </c>
      <c r="E277" s="1">
        <v>11</v>
      </c>
      <c r="F277" s="1">
        <v>4</v>
      </c>
      <c r="G277" s="1">
        <v>101</v>
      </c>
      <c r="H277" s="1">
        <v>12</v>
      </c>
      <c r="I277" s="1">
        <v>0</v>
      </c>
      <c r="L277" s="1" t="s">
        <v>134</v>
      </c>
      <c r="M277" s="2">
        <v>358032371</v>
      </c>
    </row>
    <row r="278" spans="1:13" s="1" customFormat="1" hidden="1" x14ac:dyDescent="0.3">
      <c r="A278" s="1">
        <v>1</v>
      </c>
      <c r="B278" s="1">
        <v>0</v>
      </c>
      <c r="C278" s="1">
        <v>0</v>
      </c>
      <c r="D278" s="1">
        <v>3</v>
      </c>
      <c r="E278" s="1">
        <v>11</v>
      </c>
      <c r="F278" s="1">
        <v>4</v>
      </c>
      <c r="G278" s="1">
        <v>101</v>
      </c>
      <c r="H278" s="1">
        <v>13</v>
      </c>
      <c r="I278" s="1">
        <v>0</v>
      </c>
      <c r="L278" s="1" t="s">
        <v>135</v>
      </c>
      <c r="M278" s="2">
        <v>16807681</v>
      </c>
    </row>
    <row r="279" spans="1:13" s="1" customFormat="1" hidden="1" x14ac:dyDescent="0.3">
      <c r="A279" s="1">
        <v>1</v>
      </c>
      <c r="B279" s="1">
        <v>0</v>
      </c>
      <c r="C279" s="1">
        <v>0</v>
      </c>
      <c r="D279" s="1">
        <v>3</v>
      </c>
      <c r="E279" s="1">
        <v>11</v>
      </c>
      <c r="F279" s="1">
        <v>4</v>
      </c>
      <c r="G279" s="1">
        <v>101</v>
      </c>
      <c r="H279" s="1">
        <v>14</v>
      </c>
      <c r="I279" s="1">
        <v>0</v>
      </c>
      <c r="L279" s="1" t="s">
        <v>136</v>
      </c>
      <c r="M279" s="2">
        <v>2675994379</v>
      </c>
    </row>
    <row r="280" spans="1:13" s="1" customFormat="1" hidden="1" x14ac:dyDescent="0.3">
      <c r="A280" s="1">
        <v>1</v>
      </c>
      <c r="B280" s="1">
        <v>0</v>
      </c>
      <c r="C280" s="1">
        <v>0</v>
      </c>
      <c r="D280" s="1">
        <v>3</v>
      </c>
      <c r="E280" s="1">
        <v>11</v>
      </c>
      <c r="F280" s="1">
        <v>4</v>
      </c>
      <c r="G280" s="1">
        <v>101</v>
      </c>
      <c r="H280" s="1">
        <v>15</v>
      </c>
      <c r="I280" s="1">
        <v>0</v>
      </c>
      <c r="L280" s="1" t="s">
        <v>137</v>
      </c>
      <c r="M280" s="2">
        <v>1021000000</v>
      </c>
    </row>
    <row r="281" spans="1:13" s="1" customFormat="1" hidden="1" x14ac:dyDescent="0.3">
      <c r="A281" s="1">
        <v>1</v>
      </c>
      <c r="B281" s="1">
        <v>0</v>
      </c>
      <c r="C281" s="1">
        <v>0</v>
      </c>
      <c r="D281" s="1">
        <v>3</v>
      </c>
      <c r="E281" s="1">
        <v>11</v>
      </c>
      <c r="F281" s="1">
        <v>4</v>
      </c>
      <c r="G281" s="1">
        <v>201</v>
      </c>
      <c r="H281" s="1">
        <v>0</v>
      </c>
      <c r="I281" s="1">
        <v>0</v>
      </c>
      <c r="L281" s="1" t="s">
        <v>138</v>
      </c>
      <c r="M281" s="2">
        <v>10156798501</v>
      </c>
    </row>
    <row r="282" spans="1:13" s="1" customFormat="1" hidden="1" x14ac:dyDescent="0.3">
      <c r="A282" s="1">
        <v>1</v>
      </c>
      <c r="B282" s="1">
        <v>0</v>
      </c>
      <c r="C282" s="1">
        <v>0</v>
      </c>
      <c r="D282" s="1">
        <v>3</v>
      </c>
      <c r="E282" s="1">
        <v>11</v>
      </c>
      <c r="F282" s="1">
        <v>4</v>
      </c>
      <c r="G282" s="1">
        <v>201</v>
      </c>
      <c r="H282" s="1">
        <v>26</v>
      </c>
      <c r="I282" s="1">
        <v>0</v>
      </c>
      <c r="L282" s="1" t="s">
        <v>139</v>
      </c>
      <c r="M282" s="2">
        <v>10156798501</v>
      </c>
    </row>
    <row r="283" spans="1:13" s="1" customFormat="1" hidden="1" x14ac:dyDescent="0.3">
      <c r="A283" s="1">
        <v>1</v>
      </c>
      <c r="B283" s="1">
        <v>0</v>
      </c>
      <c r="C283" s="1">
        <v>0</v>
      </c>
      <c r="D283" s="1">
        <v>3</v>
      </c>
      <c r="E283" s="1">
        <v>11</v>
      </c>
      <c r="F283" s="1">
        <v>4</v>
      </c>
      <c r="G283" s="1">
        <v>202</v>
      </c>
      <c r="H283" s="1">
        <v>0</v>
      </c>
      <c r="I283" s="1">
        <v>0</v>
      </c>
      <c r="L283" s="1" t="s">
        <v>140</v>
      </c>
      <c r="M283" s="2">
        <v>4908882090</v>
      </c>
    </row>
    <row r="284" spans="1:13" s="1" customFormat="1" hidden="1" x14ac:dyDescent="0.3">
      <c r="A284" s="1">
        <v>1</v>
      </c>
      <c r="B284" s="1">
        <v>0</v>
      </c>
      <c r="C284" s="1">
        <v>0</v>
      </c>
      <c r="D284" s="1">
        <v>3</v>
      </c>
      <c r="E284" s="1">
        <v>11</v>
      </c>
      <c r="F284" s="1">
        <v>4</v>
      </c>
      <c r="G284" s="1">
        <v>202</v>
      </c>
      <c r="H284" s="1">
        <v>8</v>
      </c>
      <c r="I284" s="1">
        <v>0</v>
      </c>
      <c r="L284" s="1" t="s">
        <v>141</v>
      </c>
      <c r="M284" s="2">
        <v>4908882090</v>
      </c>
    </row>
    <row r="285" spans="1:13" s="1" customFormat="1" hidden="1" x14ac:dyDescent="0.3">
      <c r="A285" s="1">
        <v>1</v>
      </c>
      <c r="B285" s="1">
        <v>0</v>
      </c>
      <c r="C285" s="1">
        <v>0</v>
      </c>
      <c r="D285" s="1">
        <v>3</v>
      </c>
      <c r="E285" s="1">
        <v>11</v>
      </c>
      <c r="F285" s="1">
        <v>4</v>
      </c>
      <c r="G285" s="1">
        <v>203</v>
      </c>
      <c r="H285" s="1">
        <v>0</v>
      </c>
      <c r="I285" s="1">
        <v>0</v>
      </c>
      <c r="L285" s="1" t="s">
        <v>142</v>
      </c>
      <c r="M285" s="2">
        <v>700000000</v>
      </c>
    </row>
    <row r="286" spans="1:13" s="1" customFormat="1" hidden="1" x14ac:dyDescent="0.3">
      <c r="A286" s="1">
        <v>1</v>
      </c>
      <c r="B286" s="1">
        <v>0</v>
      </c>
      <c r="C286" s="1">
        <v>0</v>
      </c>
      <c r="D286" s="1">
        <v>3</v>
      </c>
      <c r="E286" s="1">
        <v>11</v>
      </c>
      <c r="F286" s="1">
        <v>4</v>
      </c>
      <c r="G286" s="1">
        <v>203</v>
      </c>
      <c r="H286" s="1">
        <v>11</v>
      </c>
      <c r="I286" s="1">
        <v>0</v>
      </c>
      <c r="L286" s="1" t="s">
        <v>143</v>
      </c>
      <c r="M286" s="2">
        <v>700000000</v>
      </c>
    </row>
    <row r="287" spans="1:13" s="1" customFormat="1" hidden="1" x14ac:dyDescent="0.3">
      <c r="A287" s="1">
        <v>1</v>
      </c>
      <c r="B287" s="1">
        <v>0</v>
      </c>
      <c r="C287" s="1">
        <v>0</v>
      </c>
      <c r="D287" s="1">
        <v>3</v>
      </c>
      <c r="E287" s="1">
        <v>11</v>
      </c>
      <c r="F287" s="1">
        <v>4</v>
      </c>
      <c r="G287" s="1">
        <v>204</v>
      </c>
      <c r="H287" s="1">
        <v>0</v>
      </c>
      <c r="I287" s="1">
        <v>0</v>
      </c>
      <c r="L287" s="1" t="s">
        <v>144</v>
      </c>
      <c r="M287" s="2">
        <v>2487539331</v>
      </c>
    </row>
    <row r="288" spans="1:13" s="1" customFormat="1" hidden="1" x14ac:dyDescent="0.3">
      <c r="A288" s="1">
        <v>1</v>
      </c>
      <c r="B288" s="1">
        <v>0</v>
      </c>
      <c r="C288" s="1">
        <v>0</v>
      </c>
      <c r="D288" s="1">
        <v>3</v>
      </c>
      <c r="E288" s="1">
        <v>11</v>
      </c>
      <c r="F288" s="1">
        <v>4</v>
      </c>
      <c r="G288" s="1">
        <v>204</v>
      </c>
      <c r="H288" s="1">
        <v>10</v>
      </c>
      <c r="I288" s="1">
        <v>0</v>
      </c>
      <c r="L288" s="1" t="s">
        <v>145</v>
      </c>
      <c r="M288" s="2">
        <v>2487539331</v>
      </c>
    </row>
    <row r="289" spans="1:13" s="1" customFormat="1" hidden="1" x14ac:dyDescent="0.3">
      <c r="A289" s="1">
        <v>1</v>
      </c>
      <c r="B289" s="1">
        <v>0</v>
      </c>
      <c r="C289" s="1">
        <v>0</v>
      </c>
      <c r="D289" s="1">
        <v>3</v>
      </c>
      <c r="E289" s="1">
        <v>11</v>
      </c>
      <c r="F289" s="1">
        <v>4</v>
      </c>
      <c r="G289" s="1">
        <v>205</v>
      </c>
      <c r="H289" s="1">
        <v>0</v>
      </c>
      <c r="I289" s="1">
        <v>0</v>
      </c>
      <c r="L289" s="1" t="s">
        <v>146</v>
      </c>
      <c r="M289" s="2">
        <v>5000000000</v>
      </c>
    </row>
    <row r="290" spans="1:13" s="1" customFormat="1" hidden="1" x14ac:dyDescent="0.3">
      <c r="A290" s="1">
        <v>1</v>
      </c>
      <c r="B290" s="1">
        <v>0</v>
      </c>
      <c r="C290" s="1">
        <v>0</v>
      </c>
      <c r="D290" s="1">
        <v>3</v>
      </c>
      <c r="E290" s="1">
        <v>11</v>
      </c>
      <c r="F290" s="1">
        <v>4</v>
      </c>
      <c r="G290" s="1">
        <v>205</v>
      </c>
      <c r="H290" s="1">
        <v>21</v>
      </c>
      <c r="I290" s="1">
        <v>0</v>
      </c>
      <c r="L290" s="1" t="s">
        <v>90</v>
      </c>
      <c r="M290" s="2">
        <v>5000000000</v>
      </c>
    </row>
    <row r="291" spans="1:13" s="1" customFormat="1" hidden="1" x14ac:dyDescent="0.3">
      <c r="A291" s="1">
        <v>1</v>
      </c>
      <c r="B291" s="1">
        <v>0</v>
      </c>
      <c r="C291" s="1">
        <v>0</v>
      </c>
      <c r="D291" s="1">
        <v>3</v>
      </c>
      <c r="E291" s="1">
        <v>22</v>
      </c>
      <c r="F291" s="1">
        <v>0</v>
      </c>
      <c r="G291" s="1">
        <v>0</v>
      </c>
      <c r="H291" s="1">
        <v>0</v>
      </c>
      <c r="I291" s="1">
        <v>0</v>
      </c>
      <c r="L291" s="1" t="s">
        <v>15</v>
      </c>
      <c r="M291" s="2">
        <v>212387994556</v>
      </c>
    </row>
    <row r="292" spans="1:13" s="1" customFormat="1" hidden="1" x14ac:dyDescent="0.3">
      <c r="A292" s="1">
        <v>1</v>
      </c>
      <c r="B292" s="1">
        <v>0</v>
      </c>
      <c r="C292" s="1">
        <v>0</v>
      </c>
      <c r="D292" s="1">
        <v>3</v>
      </c>
      <c r="E292" s="1">
        <v>22</v>
      </c>
      <c r="F292" s="1">
        <v>1</v>
      </c>
      <c r="G292" s="1">
        <v>0</v>
      </c>
      <c r="H292" s="1">
        <v>0</v>
      </c>
      <c r="I292" s="1">
        <v>0</v>
      </c>
      <c r="L292" s="1" t="s">
        <v>40</v>
      </c>
      <c r="M292" s="2">
        <v>194313691778</v>
      </c>
    </row>
    <row r="293" spans="1:13" s="1" customFormat="1" hidden="1" x14ac:dyDescent="0.3">
      <c r="A293" s="1">
        <v>1</v>
      </c>
      <c r="B293" s="1">
        <v>0</v>
      </c>
      <c r="C293" s="1">
        <v>0</v>
      </c>
      <c r="D293" s="1">
        <v>3</v>
      </c>
      <c r="E293" s="1">
        <v>22</v>
      </c>
      <c r="F293" s="1">
        <v>1</v>
      </c>
      <c r="G293" s="1">
        <v>102</v>
      </c>
      <c r="H293" s="1">
        <v>0</v>
      </c>
      <c r="I293" s="1">
        <v>0</v>
      </c>
      <c r="L293" s="1" t="s">
        <v>43</v>
      </c>
      <c r="M293" s="2">
        <v>13761861120</v>
      </c>
    </row>
    <row r="294" spans="1:13" s="1" customFormat="1" hidden="1" x14ac:dyDescent="0.3">
      <c r="A294" s="1">
        <v>1</v>
      </c>
      <c r="B294" s="1">
        <v>0</v>
      </c>
      <c r="C294" s="1">
        <v>0</v>
      </c>
      <c r="D294" s="1">
        <v>3</v>
      </c>
      <c r="E294" s="1">
        <v>22</v>
      </c>
      <c r="F294" s="1">
        <v>1</v>
      </c>
      <c r="G294" s="1">
        <v>102</v>
      </c>
      <c r="H294" s="1">
        <v>30</v>
      </c>
      <c r="I294" s="1">
        <v>0</v>
      </c>
      <c r="L294" s="1" t="s">
        <v>45</v>
      </c>
      <c r="M294" s="2">
        <v>13761861120</v>
      </c>
    </row>
    <row r="295" spans="1:13" s="1" customFormat="1" hidden="1" x14ac:dyDescent="0.3">
      <c r="A295" s="1">
        <v>1</v>
      </c>
      <c r="B295" s="1">
        <v>0</v>
      </c>
      <c r="C295" s="1">
        <v>0</v>
      </c>
      <c r="D295" s="1">
        <v>3</v>
      </c>
      <c r="E295" s="1">
        <v>22</v>
      </c>
      <c r="F295" s="1">
        <v>1</v>
      </c>
      <c r="G295" s="1">
        <v>202</v>
      </c>
      <c r="H295" s="1">
        <v>0</v>
      </c>
      <c r="I295" s="1">
        <v>0</v>
      </c>
      <c r="L295" s="1" t="s">
        <v>52</v>
      </c>
      <c r="M295" s="2">
        <v>80432800</v>
      </c>
    </row>
    <row r="296" spans="1:13" s="1" customFormat="1" hidden="1" x14ac:dyDescent="0.3">
      <c r="A296" s="1">
        <v>1</v>
      </c>
      <c r="B296" s="1">
        <v>0</v>
      </c>
      <c r="C296" s="1">
        <v>0</v>
      </c>
      <c r="D296" s="1">
        <v>3</v>
      </c>
      <c r="E296" s="1">
        <v>22</v>
      </c>
      <c r="F296" s="1">
        <v>1</v>
      </c>
      <c r="G296" s="1">
        <v>202</v>
      </c>
      <c r="H296" s="1">
        <v>52</v>
      </c>
      <c r="I296" s="1">
        <v>0</v>
      </c>
      <c r="L296" s="1" t="s">
        <v>57</v>
      </c>
      <c r="M296" s="2">
        <v>80432800</v>
      </c>
    </row>
    <row r="297" spans="1:13" s="1" customFormat="1" hidden="1" x14ac:dyDescent="0.3">
      <c r="A297" s="1">
        <v>1</v>
      </c>
      <c r="B297" s="1">
        <v>0</v>
      </c>
      <c r="C297" s="1">
        <v>0</v>
      </c>
      <c r="D297" s="1">
        <v>3</v>
      </c>
      <c r="E297" s="1">
        <v>22</v>
      </c>
      <c r="F297" s="1">
        <v>1</v>
      </c>
      <c r="G297" s="1">
        <v>203</v>
      </c>
      <c r="H297" s="1">
        <v>0</v>
      </c>
      <c r="I297" s="1">
        <v>0</v>
      </c>
      <c r="L297" s="1" t="s">
        <v>58</v>
      </c>
      <c r="M297" s="2">
        <v>145927981767</v>
      </c>
    </row>
    <row r="298" spans="1:13" s="1" customFormat="1" hidden="1" x14ac:dyDescent="0.3">
      <c r="A298" s="1">
        <v>1</v>
      </c>
      <c r="B298" s="1">
        <v>0</v>
      </c>
      <c r="C298" s="1">
        <v>0</v>
      </c>
      <c r="D298" s="1">
        <v>3</v>
      </c>
      <c r="E298" s="1">
        <v>22</v>
      </c>
      <c r="F298" s="1">
        <v>1</v>
      </c>
      <c r="G298" s="1">
        <v>203</v>
      </c>
      <c r="H298" s="1">
        <v>47</v>
      </c>
      <c r="I298" s="1">
        <v>0</v>
      </c>
      <c r="L298" s="1" t="s">
        <v>59</v>
      </c>
      <c r="M298" s="2">
        <v>73140</v>
      </c>
    </row>
    <row r="299" spans="1:13" s="1" customFormat="1" hidden="1" x14ac:dyDescent="0.3">
      <c r="A299" s="1">
        <v>1</v>
      </c>
      <c r="B299" s="1">
        <v>0</v>
      </c>
      <c r="C299" s="1">
        <v>0</v>
      </c>
      <c r="D299" s="1">
        <v>3</v>
      </c>
      <c r="E299" s="1">
        <v>22</v>
      </c>
      <c r="F299" s="1">
        <v>1</v>
      </c>
      <c r="G299" s="1">
        <v>203</v>
      </c>
      <c r="H299" s="1">
        <v>53</v>
      </c>
      <c r="I299" s="1">
        <v>0</v>
      </c>
      <c r="L299" s="1" t="s">
        <v>60</v>
      </c>
      <c r="M299" s="2">
        <v>145927908627</v>
      </c>
    </row>
    <row r="300" spans="1:13" s="1" customFormat="1" hidden="1" x14ac:dyDescent="0.3">
      <c r="A300" s="1">
        <v>1</v>
      </c>
      <c r="B300" s="1">
        <v>0</v>
      </c>
      <c r="C300" s="1">
        <v>0</v>
      </c>
      <c r="D300" s="1">
        <v>3</v>
      </c>
      <c r="E300" s="1">
        <v>22</v>
      </c>
      <c r="F300" s="1">
        <v>1</v>
      </c>
      <c r="G300" s="1">
        <v>303</v>
      </c>
      <c r="H300" s="1">
        <v>0</v>
      </c>
      <c r="I300" s="1">
        <v>0</v>
      </c>
      <c r="L300" s="1" t="s">
        <v>65</v>
      </c>
      <c r="M300" s="2">
        <v>50146965</v>
      </c>
    </row>
    <row r="301" spans="1:13" s="1" customFormat="1" hidden="1" x14ac:dyDescent="0.3">
      <c r="A301" s="1">
        <v>1</v>
      </c>
      <c r="B301" s="1">
        <v>0</v>
      </c>
      <c r="C301" s="1">
        <v>0</v>
      </c>
      <c r="D301" s="1">
        <v>3</v>
      </c>
      <c r="E301" s="1">
        <v>22</v>
      </c>
      <c r="F301" s="1">
        <v>1</v>
      </c>
      <c r="G301" s="1">
        <v>303</v>
      </c>
      <c r="H301" s="1">
        <v>9</v>
      </c>
      <c r="I301" s="1">
        <v>0</v>
      </c>
      <c r="L301" s="1" t="s">
        <v>66</v>
      </c>
      <c r="M301" s="2">
        <v>50146965</v>
      </c>
    </row>
    <row r="302" spans="1:13" s="1" customFormat="1" hidden="1" x14ac:dyDescent="0.3">
      <c r="A302" s="1">
        <v>1</v>
      </c>
      <c r="B302" s="1">
        <v>0</v>
      </c>
      <c r="C302" s="1">
        <v>0</v>
      </c>
      <c r="D302" s="1">
        <v>3</v>
      </c>
      <c r="E302" s="1">
        <v>22</v>
      </c>
      <c r="F302" s="1">
        <v>1</v>
      </c>
      <c r="G302" s="1">
        <v>304</v>
      </c>
      <c r="H302" s="1">
        <v>0</v>
      </c>
      <c r="I302" s="1">
        <v>0</v>
      </c>
      <c r="L302" s="1" t="s">
        <v>67</v>
      </c>
      <c r="M302" s="2">
        <v>633171279</v>
      </c>
    </row>
    <row r="303" spans="1:13" s="1" customFormat="1" hidden="1" x14ac:dyDescent="0.3">
      <c r="A303" s="1">
        <v>1</v>
      </c>
      <c r="B303" s="1">
        <v>0</v>
      </c>
      <c r="C303" s="1">
        <v>0</v>
      </c>
      <c r="D303" s="1">
        <v>3</v>
      </c>
      <c r="E303" s="1">
        <v>22</v>
      </c>
      <c r="F303" s="1">
        <v>1</v>
      </c>
      <c r="G303" s="1">
        <v>304</v>
      </c>
      <c r="H303" s="1">
        <v>24</v>
      </c>
      <c r="I303" s="1">
        <v>0</v>
      </c>
      <c r="L303" s="1" t="s">
        <v>68</v>
      </c>
      <c r="M303" s="2">
        <v>633171279</v>
      </c>
    </row>
    <row r="304" spans="1:13" s="1" customFormat="1" hidden="1" x14ac:dyDescent="0.3">
      <c r="A304" s="1">
        <v>1</v>
      </c>
      <c r="B304" s="1">
        <v>0</v>
      </c>
      <c r="C304" s="1">
        <v>0</v>
      </c>
      <c r="D304" s="1">
        <v>3</v>
      </c>
      <c r="E304" s="1">
        <v>22</v>
      </c>
      <c r="F304" s="1">
        <v>1</v>
      </c>
      <c r="G304" s="1">
        <v>305</v>
      </c>
      <c r="H304" s="1">
        <v>0</v>
      </c>
      <c r="I304" s="1">
        <v>0</v>
      </c>
      <c r="L304" s="1" t="s">
        <v>70</v>
      </c>
      <c r="M304" s="2">
        <v>6116619199</v>
      </c>
    </row>
    <row r="305" spans="1:13" s="1" customFormat="1" hidden="1" x14ac:dyDescent="0.3">
      <c r="A305" s="1">
        <v>1</v>
      </c>
      <c r="B305" s="1">
        <v>0</v>
      </c>
      <c r="C305" s="1">
        <v>0</v>
      </c>
      <c r="D305" s="1">
        <v>3</v>
      </c>
      <c r="E305" s="1">
        <v>22</v>
      </c>
      <c r="F305" s="1">
        <v>1</v>
      </c>
      <c r="G305" s="1">
        <v>305</v>
      </c>
      <c r="H305" s="1">
        <v>34</v>
      </c>
      <c r="I305" s="1">
        <v>0</v>
      </c>
      <c r="L305" s="1" t="s">
        <v>71</v>
      </c>
      <c r="M305" s="2">
        <v>6116619199</v>
      </c>
    </row>
    <row r="306" spans="1:13" s="1" customFormat="1" hidden="1" x14ac:dyDescent="0.3">
      <c r="A306" s="1">
        <v>1</v>
      </c>
      <c r="B306" s="1">
        <v>0</v>
      </c>
      <c r="C306" s="1">
        <v>0</v>
      </c>
      <c r="D306" s="1">
        <v>3</v>
      </c>
      <c r="E306" s="1">
        <v>22</v>
      </c>
      <c r="F306" s="1">
        <v>1</v>
      </c>
      <c r="G306" s="1">
        <v>401</v>
      </c>
      <c r="H306" s="1">
        <v>0</v>
      </c>
      <c r="I306" s="1">
        <v>0</v>
      </c>
      <c r="L306" s="1" t="s">
        <v>74</v>
      </c>
      <c r="M306" s="2">
        <v>1869074135</v>
      </c>
    </row>
    <row r="307" spans="1:13" s="1" customFormat="1" hidden="1" x14ac:dyDescent="0.3">
      <c r="A307" s="1">
        <v>1</v>
      </c>
      <c r="B307" s="1">
        <v>0</v>
      </c>
      <c r="C307" s="1">
        <v>0</v>
      </c>
      <c r="D307" s="1">
        <v>3</v>
      </c>
      <c r="E307" s="1">
        <v>22</v>
      </c>
      <c r="F307" s="1">
        <v>1</v>
      </c>
      <c r="G307" s="1">
        <v>401</v>
      </c>
      <c r="H307" s="1">
        <v>17</v>
      </c>
      <c r="I307" s="1">
        <v>0</v>
      </c>
      <c r="L307" s="1" t="s">
        <v>75</v>
      </c>
      <c r="M307" s="2">
        <v>1569074135</v>
      </c>
    </row>
    <row r="308" spans="1:13" s="1" customFormat="1" hidden="1" x14ac:dyDescent="0.3">
      <c r="A308" s="1">
        <v>1</v>
      </c>
      <c r="B308" s="1">
        <v>0</v>
      </c>
      <c r="C308" s="1">
        <v>0</v>
      </c>
      <c r="D308" s="1">
        <v>3</v>
      </c>
      <c r="E308" s="1">
        <v>22</v>
      </c>
      <c r="F308" s="1">
        <v>1</v>
      </c>
      <c r="G308" s="1">
        <v>401</v>
      </c>
      <c r="H308" s="1">
        <v>44</v>
      </c>
      <c r="I308" s="1">
        <v>0</v>
      </c>
      <c r="L308" s="1" t="s">
        <v>76</v>
      </c>
      <c r="M308" s="2">
        <v>300000000</v>
      </c>
    </row>
    <row r="309" spans="1:13" s="1" customFormat="1" hidden="1" x14ac:dyDescent="0.3">
      <c r="A309" s="1">
        <v>1</v>
      </c>
      <c r="B309" s="1">
        <v>0</v>
      </c>
      <c r="C309" s="1">
        <v>0</v>
      </c>
      <c r="D309" s="1">
        <v>3</v>
      </c>
      <c r="E309" s="1">
        <v>22</v>
      </c>
      <c r="F309" s="1">
        <v>1</v>
      </c>
      <c r="G309" s="1">
        <v>402</v>
      </c>
      <c r="H309" s="1">
        <v>0</v>
      </c>
      <c r="I309" s="1">
        <v>0</v>
      </c>
      <c r="L309" s="1" t="s">
        <v>77</v>
      </c>
      <c r="M309" s="2">
        <v>40800000</v>
      </c>
    </row>
    <row r="310" spans="1:13" s="1" customFormat="1" hidden="1" x14ac:dyDescent="0.3">
      <c r="A310" s="1">
        <v>1</v>
      </c>
      <c r="B310" s="1">
        <v>0</v>
      </c>
      <c r="C310" s="1">
        <v>0</v>
      </c>
      <c r="D310" s="1">
        <v>3</v>
      </c>
      <c r="E310" s="1">
        <v>22</v>
      </c>
      <c r="F310" s="1">
        <v>1</v>
      </c>
      <c r="G310" s="1">
        <v>402</v>
      </c>
      <c r="H310" s="1">
        <v>43</v>
      </c>
      <c r="I310" s="1">
        <v>0</v>
      </c>
      <c r="L310" s="1" t="s">
        <v>78</v>
      </c>
      <c r="M310" s="2">
        <v>40800000</v>
      </c>
    </row>
    <row r="311" spans="1:13" s="1" customFormat="1" hidden="1" x14ac:dyDescent="0.3">
      <c r="A311" s="1">
        <v>1</v>
      </c>
      <c r="B311" s="1">
        <v>0</v>
      </c>
      <c r="C311" s="1">
        <v>0</v>
      </c>
      <c r="D311" s="1">
        <v>3</v>
      </c>
      <c r="E311" s="1">
        <v>22</v>
      </c>
      <c r="F311" s="1">
        <v>1</v>
      </c>
      <c r="G311" s="1">
        <v>403</v>
      </c>
      <c r="H311" s="1">
        <v>0</v>
      </c>
      <c r="I311" s="1">
        <v>0</v>
      </c>
      <c r="L311" s="1" t="s">
        <v>79</v>
      </c>
      <c r="M311" s="2">
        <v>1552322739</v>
      </c>
    </row>
    <row r="312" spans="1:13" s="1" customFormat="1" hidden="1" x14ac:dyDescent="0.3">
      <c r="A312" s="1">
        <v>1</v>
      </c>
      <c r="B312" s="1">
        <v>0</v>
      </c>
      <c r="C312" s="1">
        <v>0</v>
      </c>
      <c r="D312" s="1">
        <v>3</v>
      </c>
      <c r="E312" s="1">
        <v>22</v>
      </c>
      <c r="F312" s="1">
        <v>1</v>
      </c>
      <c r="G312" s="1">
        <v>403</v>
      </c>
      <c r="H312" s="1">
        <v>43</v>
      </c>
      <c r="I312" s="1">
        <v>0</v>
      </c>
      <c r="L312" s="1" t="s">
        <v>78</v>
      </c>
      <c r="M312" s="2">
        <v>1552322739</v>
      </c>
    </row>
    <row r="313" spans="1:13" s="1" customFormat="1" hidden="1" x14ac:dyDescent="0.3">
      <c r="A313" s="1">
        <v>1</v>
      </c>
      <c r="B313" s="1">
        <v>0</v>
      </c>
      <c r="C313" s="1">
        <v>0</v>
      </c>
      <c r="D313" s="1">
        <v>3</v>
      </c>
      <c r="E313" s="1">
        <v>22</v>
      </c>
      <c r="F313" s="1">
        <v>1</v>
      </c>
      <c r="G313" s="1">
        <v>501</v>
      </c>
      <c r="H313" s="1">
        <v>0</v>
      </c>
      <c r="I313" s="1">
        <v>0</v>
      </c>
      <c r="L313" s="1" t="s">
        <v>80</v>
      </c>
      <c r="M313" s="2">
        <v>7166666667</v>
      </c>
    </row>
    <row r="314" spans="1:13" s="1" customFormat="1" hidden="1" x14ac:dyDescent="0.3">
      <c r="A314" s="1">
        <v>1</v>
      </c>
      <c r="B314" s="1">
        <v>0</v>
      </c>
      <c r="C314" s="1">
        <v>0</v>
      </c>
      <c r="D314" s="1">
        <v>3</v>
      </c>
      <c r="E314" s="1">
        <v>22</v>
      </c>
      <c r="F314" s="1">
        <v>1</v>
      </c>
      <c r="G314" s="1">
        <v>501</v>
      </c>
      <c r="H314" s="1">
        <v>62</v>
      </c>
      <c r="I314" s="1">
        <v>0</v>
      </c>
      <c r="L314" s="1" t="s">
        <v>82</v>
      </c>
      <c r="M314" s="2">
        <v>7166666667</v>
      </c>
    </row>
    <row r="315" spans="1:13" s="1" customFormat="1" hidden="1" x14ac:dyDescent="0.3">
      <c r="A315" s="1">
        <v>1</v>
      </c>
      <c r="B315" s="1">
        <v>0</v>
      </c>
      <c r="C315" s="1">
        <v>0</v>
      </c>
      <c r="D315" s="1">
        <v>3</v>
      </c>
      <c r="E315" s="1">
        <v>22</v>
      </c>
      <c r="F315" s="1">
        <v>1</v>
      </c>
      <c r="G315" s="1">
        <v>502</v>
      </c>
      <c r="H315" s="1">
        <v>0</v>
      </c>
      <c r="I315" s="1">
        <v>0</v>
      </c>
      <c r="L315" s="1" t="s">
        <v>83</v>
      </c>
      <c r="M315" s="2">
        <v>4253467818</v>
      </c>
    </row>
    <row r="316" spans="1:13" s="1" customFormat="1" hidden="1" x14ac:dyDescent="0.3">
      <c r="A316" s="1">
        <v>1</v>
      </c>
      <c r="B316" s="1">
        <v>0</v>
      </c>
      <c r="C316" s="1">
        <v>0</v>
      </c>
      <c r="D316" s="1">
        <v>3</v>
      </c>
      <c r="E316" s="1">
        <v>22</v>
      </c>
      <c r="F316" s="1">
        <v>1</v>
      </c>
      <c r="G316" s="1">
        <v>502</v>
      </c>
      <c r="H316" s="1">
        <v>6</v>
      </c>
      <c r="I316" s="1">
        <v>0</v>
      </c>
      <c r="L316" s="1" t="s">
        <v>84</v>
      </c>
      <c r="M316" s="2">
        <v>4253467818</v>
      </c>
    </row>
    <row r="317" spans="1:13" s="1" customFormat="1" hidden="1" x14ac:dyDescent="0.3">
      <c r="A317" s="1">
        <v>1</v>
      </c>
      <c r="B317" s="1">
        <v>0</v>
      </c>
      <c r="C317" s="1">
        <v>0</v>
      </c>
      <c r="D317" s="1">
        <v>3</v>
      </c>
      <c r="E317" s="1">
        <v>22</v>
      </c>
      <c r="F317" s="1">
        <v>1</v>
      </c>
      <c r="G317" s="1">
        <v>601</v>
      </c>
      <c r="H317" s="1">
        <v>0</v>
      </c>
      <c r="I317" s="1">
        <v>0</v>
      </c>
      <c r="L317" s="1" t="s">
        <v>85</v>
      </c>
      <c r="M317" s="2">
        <v>152320000</v>
      </c>
    </row>
    <row r="318" spans="1:13" s="1" customFormat="1" hidden="1" x14ac:dyDescent="0.3">
      <c r="A318" s="1">
        <v>1</v>
      </c>
      <c r="B318" s="1">
        <v>0</v>
      </c>
      <c r="C318" s="1">
        <v>0</v>
      </c>
      <c r="D318" s="1">
        <v>3</v>
      </c>
      <c r="E318" s="1">
        <v>22</v>
      </c>
      <c r="F318" s="1">
        <v>1</v>
      </c>
      <c r="G318" s="1">
        <v>601</v>
      </c>
      <c r="H318" s="1">
        <v>20</v>
      </c>
      <c r="I318" s="1">
        <v>0</v>
      </c>
      <c r="L318" s="1" t="s">
        <v>87</v>
      </c>
      <c r="M318" s="2">
        <v>152320000</v>
      </c>
    </row>
    <row r="319" spans="1:13" s="1" customFormat="1" hidden="1" x14ac:dyDescent="0.3">
      <c r="A319" s="1">
        <v>1</v>
      </c>
      <c r="B319" s="1">
        <v>0</v>
      </c>
      <c r="C319" s="1">
        <v>0</v>
      </c>
      <c r="D319" s="1">
        <v>3</v>
      </c>
      <c r="E319" s="1">
        <v>22</v>
      </c>
      <c r="F319" s="1">
        <v>1</v>
      </c>
      <c r="G319" s="1">
        <v>602</v>
      </c>
      <c r="H319" s="1">
        <v>0</v>
      </c>
      <c r="I319" s="1">
        <v>0</v>
      </c>
      <c r="L319" s="1" t="s">
        <v>88</v>
      </c>
      <c r="M319" s="2">
        <v>12708827289</v>
      </c>
    </row>
    <row r="320" spans="1:13" s="1" customFormat="1" hidden="1" x14ac:dyDescent="0.3">
      <c r="A320" s="1">
        <v>1</v>
      </c>
      <c r="B320" s="1">
        <v>0</v>
      </c>
      <c r="C320" s="1">
        <v>0</v>
      </c>
      <c r="D320" s="1">
        <v>3</v>
      </c>
      <c r="E320" s="1">
        <v>22</v>
      </c>
      <c r="F320" s="1">
        <v>1</v>
      </c>
      <c r="G320" s="1">
        <v>602</v>
      </c>
      <c r="H320" s="1">
        <v>19</v>
      </c>
      <c r="I320" s="1">
        <v>0</v>
      </c>
      <c r="L320" s="1" t="s">
        <v>89</v>
      </c>
      <c r="M320" s="2">
        <v>11908827289</v>
      </c>
    </row>
    <row r="321" spans="1:13" s="1" customFormat="1" hidden="1" x14ac:dyDescent="0.3">
      <c r="A321" s="1">
        <v>1</v>
      </c>
      <c r="B321" s="1">
        <v>0</v>
      </c>
      <c r="C321" s="1">
        <v>0</v>
      </c>
      <c r="D321" s="1">
        <v>3</v>
      </c>
      <c r="E321" s="1">
        <v>22</v>
      </c>
      <c r="F321" s="1">
        <v>1</v>
      </c>
      <c r="G321" s="1">
        <v>602</v>
      </c>
      <c r="H321" s="1">
        <v>21</v>
      </c>
      <c r="I321" s="1">
        <v>0</v>
      </c>
      <c r="L321" s="1" t="s">
        <v>90</v>
      </c>
      <c r="M321" s="2">
        <v>800000000</v>
      </c>
    </row>
    <row r="322" spans="1:13" s="1" customFormat="1" hidden="1" x14ac:dyDescent="0.3">
      <c r="A322" s="1">
        <v>1</v>
      </c>
      <c r="B322" s="1">
        <v>0</v>
      </c>
      <c r="C322" s="1">
        <v>0</v>
      </c>
      <c r="D322" s="1">
        <v>3</v>
      </c>
      <c r="E322" s="1">
        <v>22</v>
      </c>
      <c r="F322" s="1">
        <v>2</v>
      </c>
      <c r="G322" s="1">
        <v>0</v>
      </c>
      <c r="H322" s="1">
        <v>0</v>
      </c>
      <c r="I322" s="1">
        <v>0</v>
      </c>
      <c r="L322" s="1" t="s">
        <v>91</v>
      </c>
      <c r="M322" s="2">
        <v>244562500</v>
      </c>
    </row>
    <row r="323" spans="1:13" s="1" customFormat="1" hidden="1" x14ac:dyDescent="0.3">
      <c r="A323" s="1">
        <v>1</v>
      </c>
      <c r="B323" s="1">
        <v>0</v>
      </c>
      <c r="C323" s="1">
        <v>0</v>
      </c>
      <c r="D323" s="1">
        <v>3</v>
      </c>
      <c r="E323" s="1">
        <v>22</v>
      </c>
      <c r="F323" s="1">
        <v>2</v>
      </c>
      <c r="G323" s="1">
        <v>303</v>
      </c>
      <c r="H323" s="1">
        <v>0</v>
      </c>
      <c r="I323" s="1">
        <v>0</v>
      </c>
      <c r="L323" s="1" t="s">
        <v>103</v>
      </c>
      <c r="M323" s="2">
        <v>244562500</v>
      </c>
    </row>
    <row r="324" spans="1:13" s="1" customFormat="1" hidden="1" x14ac:dyDescent="0.3">
      <c r="A324" s="1">
        <v>1</v>
      </c>
      <c r="B324" s="1">
        <v>0</v>
      </c>
      <c r="C324" s="1">
        <v>0</v>
      </c>
      <c r="D324" s="1">
        <v>3</v>
      </c>
      <c r="E324" s="1">
        <v>22</v>
      </c>
      <c r="F324" s="1">
        <v>2</v>
      </c>
      <c r="G324" s="1">
        <v>303</v>
      </c>
      <c r="H324" s="1">
        <v>58</v>
      </c>
      <c r="I324" s="1">
        <v>0</v>
      </c>
      <c r="L324" s="1" t="s">
        <v>104</v>
      </c>
      <c r="M324" s="2">
        <v>244562500</v>
      </c>
    </row>
    <row r="325" spans="1:13" s="1" customFormat="1" hidden="1" x14ac:dyDescent="0.3">
      <c r="A325" s="1">
        <v>1</v>
      </c>
      <c r="B325" s="1">
        <v>0</v>
      </c>
      <c r="C325" s="1">
        <v>0</v>
      </c>
      <c r="D325" s="1">
        <v>3</v>
      </c>
      <c r="E325" s="1">
        <v>22</v>
      </c>
      <c r="F325" s="1">
        <v>3</v>
      </c>
      <c r="G325" s="1">
        <v>0</v>
      </c>
      <c r="H325" s="1">
        <v>0</v>
      </c>
      <c r="I325" s="1">
        <v>0</v>
      </c>
      <c r="L325" s="1" t="s">
        <v>107</v>
      </c>
      <c r="M325" s="2">
        <v>17430252923</v>
      </c>
    </row>
    <row r="326" spans="1:13" s="1" customFormat="1" hidden="1" x14ac:dyDescent="0.3">
      <c r="A326" s="1">
        <v>1</v>
      </c>
      <c r="B326" s="1">
        <v>0</v>
      </c>
      <c r="C326" s="1">
        <v>0</v>
      </c>
      <c r="D326" s="1">
        <v>3</v>
      </c>
      <c r="E326" s="1">
        <v>22</v>
      </c>
      <c r="F326" s="1">
        <v>3</v>
      </c>
      <c r="G326" s="1">
        <v>101</v>
      </c>
      <c r="H326" s="1">
        <v>0</v>
      </c>
      <c r="I326" s="1">
        <v>0</v>
      </c>
      <c r="L326" s="1" t="s">
        <v>108</v>
      </c>
      <c r="M326" s="2">
        <v>3467801585</v>
      </c>
    </row>
    <row r="327" spans="1:13" s="1" customFormat="1" hidden="1" x14ac:dyDescent="0.3">
      <c r="A327" s="1">
        <v>1</v>
      </c>
      <c r="B327" s="1">
        <v>0</v>
      </c>
      <c r="C327" s="1">
        <v>0</v>
      </c>
      <c r="D327" s="1">
        <v>3</v>
      </c>
      <c r="E327" s="1">
        <v>22</v>
      </c>
      <c r="F327" s="1">
        <v>3</v>
      </c>
      <c r="G327" s="1">
        <v>101</v>
      </c>
      <c r="H327" s="1">
        <v>3</v>
      </c>
      <c r="I327" s="1">
        <v>0</v>
      </c>
      <c r="L327" s="1" t="s">
        <v>109</v>
      </c>
      <c r="M327" s="2">
        <v>3467801585</v>
      </c>
    </row>
    <row r="328" spans="1:13" s="1" customFormat="1" hidden="1" x14ac:dyDescent="0.3">
      <c r="A328" s="1">
        <v>1</v>
      </c>
      <c r="B328" s="1">
        <v>0</v>
      </c>
      <c r="C328" s="1">
        <v>0</v>
      </c>
      <c r="D328" s="1">
        <v>3</v>
      </c>
      <c r="E328" s="1">
        <v>22</v>
      </c>
      <c r="F328" s="1">
        <v>3</v>
      </c>
      <c r="G328" s="1">
        <v>102</v>
      </c>
      <c r="H328" s="1">
        <v>0</v>
      </c>
      <c r="I328" s="1">
        <v>0</v>
      </c>
      <c r="L328" s="1" t="s">
        <v>110</v>
      </c>
      <c r="M328" s="2">
        <v>477691215</v>
      </c>
    </row>
    <row r="329" spans="1:13" s="1" customFormat="1" hidden="1" x14ac:dyDescent="0.3">
      <c r="A329" s="1">
        <v>1</v>
      </c>
      <c r="B329" s="1">
        <v>0</v>
      </c>
      <c r="C329" s="1">
        <v>0</v>
      </c>
      <c r="D329" s="1">
        <v>3</v>
      </c>
      <c r="E329" s="1">
        <v>22</v>
      </c>
      <c r="F329" s="1">
        <v>3</v>
      </c>
      <c r="G329" s="1">
        <v>102</v>
      </c>
      <c r="H329" s="1">
        <v>5</v>
      </c>
      <c r="I329" s="1">
        <v>0</v>
      </c>
      <c r="L329" s="1" t="s">
        <v>111</v>
      </c>
      <c r="M329" s="2">
        <v>477691215</v>
      </c>
    </row>
    <row r="330" spans="1:13" s="1" customFormat="1" hidden="1" x14ac:dyDescent="0.3">
      <c r="A330" s="1">
        <v>1</v>
      </c>
      <c r="B330" s="1">
        <v>0</v>
      </c>
      <c r="C330" s="1">
        <v>0</v>
      </c>
      <c r="D330" s="1">
        <v>3</v>
      </c>
      <c r="E330" s="1">
        <v>22</v>
      </c>
      <c r="F330" s="1">
        <v>3</v>
      </c>
      <c r="G330" s="1">
        <v>103</v>
      </c>
      <c r="H330" s="1">
        <v>0</v>
      </c>
      <c r="I330" s="1">
        <v>0</v>
      </c>
      <c r="L330" s="1" t="s">
        <v>112</v>
      </c>
      <c r="M330" s="2">
        <v>3825775</v>
      </c>
    </row>
    <row r="331" spans="1:13" s="1" customFormat="1" hidden="1" x14ac:dyDescent="0.3">
      <c r="A331" s="1">
        <v>1</v>
      </c>
      <c r="B331" s="1">
        <v>0</v>
      </c>
      <c r="C331" s="1">
        <v>0</v>
      </c>
      <c r="D331" s="1">
        <v>3</v>
      </c>
      <c r="E331" s="1">
        <v>22</v>
      </c>
      <c r="F331" s="1">
        <v>3</v>
      </c>
      <c r="G331" s="1">
        <v>103</v>
      </c>
      <c r="H331" s="1">
        <v>4</v>
      </c>
      <c r="I331" s="1">
        <v>0</v>
      </c>
      <c r="L331" s="1" t="s">
        <v>113</v>
      </c>
      <c r="M331" s="2">
        <v>3825775</v>
      </c>
    </row>
    <row r="332" spans="1:13" s="1" customFormat="1" hidden="1" x14ac:dyDescent="0.3">
      <c r="A332" s="1">
        <v>1</v>
      </c>
      <c r="B332" s="1">
        <v>0</v>
      </c>
      <c r="C332" s="1">
        <v>0</v>
      </c>
      <c r="D332" s="1">
        <v>3</v>
      </c>
      <c r="E332" s="1">
        <v>22</v>
      </c>
      <c r="F332" s="1">
        <v>3</v>
      </c>
      <c r="G332" s="1">
        <v>106</v>
      </c>
      <c r="H332" s="1">
        <v>0</v>
      </c>
      <c r="I332" s="1">
        <v>0</v>
      </c>
      <c r="L332" s="1" t="s">
        <v>116</v>
      </c>
      <c r="M332" s="2">
        <v>663821520</v>
      </c>
    </row>
    <row r="333" spans="1:13" s="1" customFormat="1" hidden="1" x14ac:dyDescent="0.3">
      <c r="A333" s="1">
        <v>1</v>
      </c>
      <c r="B333" s="1">
        <v>0</v>
      </c>
      <c r="C333" s="1">
        <v>0</v>
      </c>
      <c r="D333" s="1">
        <v>3</v>
      </c>
      <c r="E333" s="1">
        <v>22</v>
      </c>
      <c r="F333" s="1">
        <v>3</v>
      </c>
      <c r="G333" s="1">
        <v>106</v>
      </c>
      <c r="H333" s="1">
        <v>2</v>
      </c>
      <c r="I333" s="1">
        <v>0</v>
      </c>
      <c r="L333" s="1" t="s">
        <v>117</v>
      </c>
      <c r="M333" s="2">
        <v>663821520</v>
      </c>
    </row>
    <row r="334" spans="1:13" s="1" customFormat="1" hidden="1" x14ac:dyDescent="0.3">
      <c r="A334" s="1">
        <v>1</v>
      </c>
      <c r="B334" s="1">
        <v>0</v>
      </c>
      <c r="C334" s="1">
        <v>0</v>
      </c>
      <c r="D334" s="1">
        <v>3</v>
      </c>
      <c r="E334" s="1">
        <v>22</v>
      </c>
      <c r="F334" s="1">
        <v>3</v>
      </c>
      <c r="G334" s="1">
        <v>201</v>
      </c>
      <c r="H334" s="1">
        <v>0</v>
      </c>
      <c r="I334" s="1">
        <v>0</v>
      </c>
      <c r="L334" s="1" t="s">
        <v>119</v>
      </c>
      <c r="M334" s="2">
        <v>5358661264</v>
      </c>
    </row>
    <row r="335" spans="1:13" s="1" customFormat="1" hidden="1" x14ac:dyDescent="0.3">
      <c r="A335" s="1">
        <v>1</v>
      </c>
      <c r="B335" s="1">
        <v>0</v>
      </c>
      <c r="C335" s="1">
        <v>0</v>
      </c>
      <c r="D335" s="1">
        <v>3</v>
      </c>
      <c r="E335" s="1">
        <v>22</v>
      </c>
      <c r="F335" s="1">
        <v>3</v>
      </c>
      <c r="G335" s="1">
        <v>201</v>
      </c>
      <c r="H335" s="1">
        <v>16</v>
      </c>
      <c r="I335" s="1">
        <v>0</v>
      </c>
      <c r="L335" s="1" t="s">
        <v>120</v>
      </c>
      <c r="M335" s="2">
        <v>5358661264</v>
      </c>
    </row>
    <row r="336" spans="1:13" s="1" customFormat="1" hidden="1" x14ac:dyDescent="0.3">
      <c r="A336" s="1">
        <v>1</v>
      </c>
      <c r="B336" s="1">
        <v>0</v>
      </c>
      <c r="C336" s="1">
        <v>0</v>
      </c>
      <c r="D336" s="1">
        <v>3</v>
      </c>
      <c r="E336" s="1">
        <v>22</v>
      </c>
      <c r="F336" s="1">
        <v>3</v>
      </c>
      <c r="G336" s="1">
        <v>202</v>
      </c>
      <c r="H336" s="1">
        <v>0</v>
      </c>
      <c r="I336" s="1">
        <v>0</v>
      </c>
      <c r="L336" s="1" t="s">
        <v>121</v>
      </c>
      <c r="M336" s="2">
        <v>7738730</v>
      </c>
    </row>
    <row r="337" spans="1:13" s="1" customFormat="1" hidden="1" x14ac:dyDescent="0.3">
      <c r="A337" s="1">
        <v>1</v>
      </c>
      <c r="B337" s="1">
        <v>0</v>
      </c>
      <c r="C337" s="1">
        <v>0</v>
      </c>
      <c r="D337" s="1">
        <v>3</v>
      </c>
      <c r="E337" s="1">
        <v>22</v>
      </c>
      <c r="F337" s="1">
        <v>3</v>
      </c>
      <c r="G337" s="1">
        <v>202</v>
      </c>
      <c r="H337" s="1">
        <v>16</v>
      </c>
      <c r="I337" s="1">
        <v>0</v>
      </c>
      <c r="L337" s="1" t="s">
        <v>120</v>
      </c>
      <c r="M337" s="2">
        <v>7738730</v>
      </c>
    </row>
    <row r="338" spans="1:13" s="1" customFormat="1" hidden="1" x14ac:dyDescent="0.3">
      <c r="A338" s="1">
        <v>1</v>
      </c>
      <c r="B338" s="1">
        <v>0</v>
      </c>
      <c r="C338" s="1">
        <v>0</v>
      </c>
      <c r="D338" s="1">
        <v>3</v>
      </c>
      <c r="E338" s="1">
        <v>22</v>
      </c>
      <c r="F338" s="1">
        <v>3</v>
      </c>
      <c r="G338" s="1">
        <v>203</v>
      </c>
      <c r="H338" s="1">
        <v>0</v>
      </c>
      <c r="I338" s="1">
        <v>0</v>
      </c>
      <c r="L338" s="1" t="s">
        <v>123</v>
      </c>
      <c r="M338" s="2">
        <v>740283964</v>
      </c>
    </row>
    <row r="339" spans="1:13" s="1" customFormat="1" hidden="1" x14ac:dyDescent="0.3">
      <c r="A339" s="1">
        <v>1</v>
      </c>
      <c r="B339" s="1">
        <v>0</v>
      </c>
      <c r="C339" s="1">
        <v>0</v>
      </c>
      <c r="D339" s="1">
        <v>3</v>
      </c>
      <c r="E339" s="1">
        <v>22</v>
      </c>
      <c r="F339" s="1">
        <v>3</v>
      </c>
      <c r="G339" s="1">
        <v>203</v>
      </c>
      <c r="H339" s="1">
        <v>23</v>
      </c>
      <c r="I339" s="1">
        <v>0</v>
      </c>
      <c r="L339" s="1" t="s">
        <v>124</v>
      </c>
      <c r="M339" s="2">
        <v>740283964</v>
      </c>
    </row>
    <row r="340" spans="1:13" s="1" customFormat="1" hidden="1" x14ac:dyDescent="0.3">
      <c r="A340" s="1">
        <v>1</v>
      </c>
      <c r="B340" s="1">
        <v>0</v>
      </c>
      <c r="C340" s="1">
        <v>0</v>
      </c>
      <c r="D340" s="1">
        <v>3</v>
      </c>
      <c r="E340" s="1">
        <v>22</v>
      </c>
      <c r="F340" s="1">
        <v>3</v>
      </c>
      <c r="G340" s="1">
        <v>301</v>
      </c>
      <c r="H340" s="1">
        <v>0</v>
      </c>
      <c r="I340" s="1">
        <v>0</v>
      </c>
      <c r="L340" s="1" t="s">
        <v>125</v>
      </c>
      <c r="M340" s="2">
        <v>6684198110</v>
      </c>
    </row>
    <row r="341" spans="1:13" s="1" customFormat="1" hidden="1" x14ac:dyDescent="0.3">
      <c r="A341" s="1">
        <v>1</v>
      </c>
      <c r="B341" s="1">
        <v>0</v>
      </c>
      <c r="C341" s="1">
        <v>0</v>
      </c>
      <c r="D341" s="1">
        <v>3</v>
      </c>
      <c r="E341" s="1">
        <v>22</v>
      </c>
      <c r="F341" s="1">
        <v>3</v>
      </c>
      <c r="G341" s="1">
        <v>301</v>
      </c>
      <c r="H341" s="1">
        <v>37</v>
      </c>
      <c r="I341" s="1">
        <v>0</v>
      </c>
      <c r="L341" s="1" t="s">
        <v>126</v>
      </c>
      <c r="M341" s="2">
        <v>6684198110</v>
      </c>
    </row>
    <row r="342" spans="1:13" s="1" customFormat="1" hidden="1" x14ac:dyDescent="0.3">
      <c r="A342" s="1">
        <v>1</v>
      </c>
      <c r="B342" s="1">
        <v>0</v>
      </c>
      <c r="C342" s="1">
        <v>0</v>
      </c>
      <c r="D342" s="1">
        <v>3</v>
      </c>
      <c r="E342" s="1">
        <v>22</v>
      </c>
      <c r="F342" s="1">
        <v>3</v>
      </c>
      <c r="G342" s="1">
        <v>401</v>
      </c>
      <c r="H342" s="1">
        <v>0</v>
      </c>
      <c r="I342" s="1">
        <v>0</v>
      </c>
      <c r="L342" s="1" t="s">
        <v>127</v>
      </c>
      <c r="M342" s="2">
        <v>26230760</v>
      </c>
    </row>
    <row r="343" spans="1:13" s="1" customFormat="1" hidden="1" x14ac:dyDescent="0.3">
      <c r="A343" s="1">
        <v>1</v>
      </c>
      <c r="B343" s="1">
        <v>0</v>
      </c>
      <c r="C343" s="1">
        <v>0</v>
      </c>
      <c r="D343" s="1">
        <v>3</v>
      </c>
      <c r="E343" s="1">
        <v>22</v>
      </c>
      <c r="F343" s="1">
        <v>3</v>
      </c>
      <c r="G343" s="1">
        <v>401</v>
      </c>
      <c r="H343" s="1">
        <v>22</v>
      </c>
      <c r="I343" s="1">
        <v>0</v>
      </c>
      <c r="L343" s="1" t="s">
        <v>128</v>
      </c>
      <c r="M343" s="2">
        <v>26230760</v>
      </c>
    </row>
    <row r="344" spans="1:13" s="1" customFormat="1" hidden="1" x14ac:dyDescent="0.3">
      <c r="A344" s="1">
        <v>1</v>
      </c>
      <c r="B344" s="1">
        <v>0</v>
      </c>
      <c r="C344" s="1">
        <v>0</v>
      </c>
      <c r="D344" s="1">
        <v>3</v>
      </c>
      <c r="E344" s="1">
        <v>22</v>
      </c>
      <c r="F344" s="1">
        <v>4</v>
      </c>
      <c r="G344" s="1">
        <v>0</v>
      </c>
      <c r="H344" s="1">
        <v>0</v>
      </c>
      <c r="I344" s="1">
        <v>0</v>
      </c>
      <c r="L344" s="1" t="s">
        <v>132</v>
      </c>
      <c r="M344" s="2">
        <v>399487355</v>
      </c>
    </row>
    <row r="345" spans="1:13" s="1" customFormat="1" hidden="1" x14ac:dyDescent="0.3">
      <c r="A345" s="1">
        <v>1</v>
      </c>
      <c r="B345" s="1">
        <v>0</v>
      </c>
      <c r="C345" s="1">
        <v>0</v>
      </c>
      <c r="D345" s="1">
        <v>3</v>
      </c>
      <c r="E345" s="1">
        <v>22</v>
      </c>
      <c r="F345" s="1">
        <v>4</v>
      </c>
      <c r="G345" s="1">
        <v>101</v>
      </c>
      <c r="H345" s="1">
        <v>0</v>
      </c>
      <c r="I345" s="1">
        <v>0</v>
      </c>
      <c r="L345" s="1" t="s">
        <v>133</v>
      </c>
      <c r="M345" s="2">
        <v>85316035</v>
      </c>
    </row>
    <row r="346" spans="1:13" s="1" customFormat="1" hidden="1" x14ac:dyDescent="0.3">
      <c r="A346" s="1">
        <v>1</v>
      </c>
      <c r="B346" s="1">
        <v>0</v>
      </c>
      <c r="C346" s="1">
        <v>0</v>
      </c>
      <c r="D346" s="1">
        <v>3</v>
      </c>
      <c r="E346" s="1">
        <v>22</v>
      </c>
      <c r="F346" s="1">
        <v>4</v>
      </c>
      <c r="G346" s="1">
        <v>101</v>
      </c>
      <c r="H346" s="1">
        <v>13</v>
      </c>
      <c r="I346" s="1">
        <v>0</v>
      </c>
      <c r="L346" s="1" t="s">
        <v>135</v>
      </c>
      <c r="M346" s="2">
        <v>85316035</v>
      </c>
    </row>
    <row r="347" spans="1:13" s="1" customFormat="1" hidden="1" x14ac:dyDescent="0.3">
      <c r="A347" s="1">
        <v>1</v>
      </c>
      <c r="B347" s="1">
        <v>0</v>
      </c>
      <c r="C347" s="1">
        <v>0</v>
      </c>
      <c r="D347" s="1">
        <v>3</v>
      </c>
      <c r="E347" s="1">
        <v>22</v>
      </c>
      <c r="F347" s="1">
        <v>4</v>
      </c>
      <c r="G347" s="1">
        <v>203</v>
      </c>
      <c r="H347" s="1">
        <v>0</v>
      </c>
      <c r="I347" s="1">
        <v>0</v>
      </c>
      <c r="L347" s="1" t="s">
        <v>142</v>
      </c>
      <c r="M347" s="2">
        <v>314171320</v>
      </c>
    </row>
    <row r="348" spans="1:13" s="1" customFormat="1" hidden="1" x14ac:dyDescent="0.3">
      <c r="A348" s="1">
        <v>1</v>
      </c>
      <c r="B348" s="1">
        <v>0</v>
      </c>
      <c r="C348" s="1">
        <v>0</v>
      </c>
      <c r="D348" s="1">
        <v>3</v>
      </c>
      <c r="E348" s="1">
        <v>22</v>
      </c>
      <c r="F348" s="1">
        <v>4</v>
      </c>
      <c r="G348" s="1">
        <v>203</v>
      </c>
      <c r="H348" s="1">
        <v>11</v>
      </c>
      <c r="I348" s="1">
        <v>0</v>
      </c>
      <c r="L348" s="1" t="s">
        <v>143</v>
      </c>
      <c r="M348" s="2">
        <v>314171320</v>
      </c>
    </row>
    <row r="349" spans="1:13" s="1" customFormat="1" hidden="1" x14ac:dyDescent="0.3">
      <c r="A349" s="1">
        <v>1</v>
      </c>
      <c r="B349" s="1">
        <v>0</v>
      </c>
      <c r="C349" s="1">
        <v>0</v>
      </c>
      <c r="D349" s="1">
        <v>3</v>
      </c>
      <c r="E349" s="1">
        <v>33</v>
      </c>
      <c r="F349" s="1">
        <v>0</v>
      </c>
      <c r="G349" s="1">
        <v>0</v>
      </c>
      <c r="H349" s="1">
        <v>0</v>
      </c>
      <c r="I349" s="1">
        <v>0</v>
      </c>
      <c r="L349" s="1" t="s">
        <v>16</v>
      </c>
      <c r="M349" s="2">
        <v>337276578520</v>
      </c>
    </row>
    <row r="350" spans="1:13" s="1" customFormat="1" hidden="1" x14ac:dyDescent="0.3">
      <c r="A350" s="1">
        <v>1</v>
      </c>
      <c r="B350" s="1">
        <v>0</v>
      </c>
      <c r="C350" s="1">
        <v>0</v>
      </c>
      <c r="D350" s="1">
        <v>3</v>
      </c>
      <c r="E350" s="1">
        <v>33</v>
      </c>
      <c r="F350" s="1">
        <v>1</v>
      </c>
      <c r="G350" s="1">
        <v>0</v>
      </c>
      <c r="H350" s="1">
        <v>0</v>
      </c>
      <c r="I350" s="1">
        <v>0</v>
      </c>
      <c r="L350" s="1" t="s">
        <v>40</v>
      </c>
      <c r="M350" s="2">
        <v>332164815383</v>
      </c>
    </row>
    <row r="351" spans="1:13" s="1" customFormat="1" hidden="1" x14ac:dyDescent="0.3">
      <c r="A351" s="1">
        <v>1</v>
      </c>
      <c r="B351" s="1">
        <v>0</v>
      </c>
      <c r="C351" s="1">
        <v>0</v>
      </c>
      <c r="D351" s="1">
        <v>3</v>
      </c>
      <c r="E351" s="1">
        <v>33</v>
      </c>
      <c r="F351" s="1">
        <v>1</v>
      </c>
      <c r="G351" s="1">
        <v>101</v>
      </c>
      <c r="H351" s="1">
        <v>0</v>
      </c>
      <c r="I351" s="1">
        <v>0</v>
      </c>
      <c r="L351" s="1" t="s">
        <v>41</v>
      </c>
      <c r="M351" s="2">
        <v>446483328</v>
      </c>
    </row>
    <row r="352" spans="1:13" s="1" customFormat="1" hidden="1" x14ac:dyDescent="0.3">
      <c r="A352" s="1">
        <v>1</v>
      </c>
      <c r="B352" s="1">
        <v>0</v>
      </c>
      <c r="C352" s="1">
        <v>0</v>
      </c>
      <c r="D352" s="1">
        <v>3</v>
      </c>
      <c r="E352" s="1">
        <v>33</v>
      </c>
      <c r="F352" s="1">
        <v>1</v>
      </c>
      <c r="G352" s="1">
        <v>101</v>
      </c>
      <c r="H352" s="1">
        <v>28</v>
      </c>
      <c r="I352" s="1">
        <v>0</v>
      </c>
      <c r="L352" s="1" t="s">
        <v>42</v>
      </c>
      <c r="M352" s="2">
        <v>446483328</v>
      </c>
    </row>
    <row r="353" spans="1:13" s="1" customFormat="1" hidden="1" x14ac:dyDescent="0.3">
      <c r="A353" s="1">
        <v>1</v>
      </c>
      <c r="B353" s="1">
        <v>0</v>
      </c>
      <c r="C353" s="1">
        <v>0</v>
      </c>
      <c r="D353" s="1">
        <v>3</v>
      </c>
      <c r="E353" s="1">
        <v>33</v>
      </c>
      <c r="F353" s="1">
        <v>1</v>
      </c>
      <c r="G353" s="1">
        <v>102</v>
      </c>
      <c r="H353" s="1">
        <v>0</v>
      </c>
      <c r="I353" s="1">
        <v>0</v>
      </c>
      <c r="L353" s="1" t="s">
        <v>43</v>
      </c>
      <c r="M353" s="2">
        <v>259497070071</v>
      </c>
    </row>
    <row r="354" spans="1:13" s="1" customFormat="1" hidden="1" x14ac:dyDescent="0.3">
      <c r="A354" s="1">
        <v>1</v>
      </c>
      <c r="B354" s="1">
        <v>0</v>
      </c>
      <c r="C354" s="1">
        <v>0</v>
      </c>
      <c r="D354" s="1">
        <v>3</v>
      </c>
      <c r="E354" s="1">
        <v>33</v>
      </c>
      <c r="F354" s="1">
        <v>1</v>
      </c>
      <c r="G354" s="1">
        <v>102</v>
      </c>
      <c r="H354" s="1">
        <v>29</v>
      </c>
      <c r="I354" s="1">
        <v>0</v>
      </c>
      <c r="L354" s="1" t="s">
        <v>44</v>
      </c>
      <c r="M354" s="2">
        <v>256119105937</v>
      </c>
    </row>
    <row r="355" spans="1:13" s="1" customFormat="1" hidden="1" x14ac:dyDescent="0.3">
      <c r="A355" s="1">
        <v>1</v>
      </c>
      <c r="B355" s="1">
        <v>0</v>
      </c>
      <c r="C355" s="1">
        <v>0</v>
      </c>
      <c r="D355" s="1">
        <v>3</v>
      </c>
      <c r="E355" s="1">
        <v>33</v>
      </c>
      <c r="F355" s="1">
        <v>1</v>
      </c>
      <c r="G355" s="1">
        <v>102</v>
      </c>
      <c r="H355" s="1">
        <v>30</v>
      </c>
      <c r="I355" s="1">
        <v>0</v>
      </c>
      <c r="L355" s="1" t="s">
        <v>45</v>
      </c>
      <c r="M355" s="2">
        <v>1606246064</v>
      </c>
    </row>
    <row r="356" spans="1:13" s="1" customFormat="1" hidden="1" x14ac:dyDescent="0.3">
      <c r="A356" s="1">
        <v>1</v>
      </c>
      <c r="B356" s="1">
        <v>0</v>
      </c>
      <c r="C356" s="1">
        <v>0</v>
      </c>
      <c r="D356" s="1">
        <v>3</v>
      </c>
      <c r="E356" s="1">
        <v>33</v>
      </c>
      <c r="F356" s="1">
        <v>1</v>
      </c>
      <c r="G356" s="1">
        <v>102</v>
      </c>
      <c r="H356" s="1">
        <v>32</v>
      </c>
      <c r="I356" s="1">
        <v>0</v>
      </c>
      <c r="L356" s="1" t="s">
        <v>46</v>
      </c>
      <c r="M356" s="2">
        <v>1771718070</v>
      </c>
    </row>
    <row r="357" spans="1:13" s="1" customFormat="1" hidden="1" x14ac:dyDescent="0.3">
      <c r="A357" s="1">
        <v>1</v>
      </c>
      <c r="B357" s="1">
        <v>0</v>
      </c>
      <c r="C357" s="1">
        <v>0</v>
      </c>
      <c r="D357" s="1">
        <v>3</v>
      </c>
      <c r="E357" s="1">
        <v>33</v>
      </c>
      <c r="F357" s="1">
        <v>1</v>
      </c>
      <c r="G357" s="1">
        <v>201</v>
      </c>
      <c r="H357" s="1">
        <v>0</v>
      </c>
      <c r="I357" s="1">
        <v>0</v>
      </c>
      <c r="L357" s="1" t="s">
        <v>49</v>
      </c>
      <c r="M357" s="2">
        <v>1070000000</v>
      </c>
    </row>
    <row r="358" spans="1:13" s="1" customFormat="1" hidden="1" x14ac:dyDescent="0.3">
      <c r="A358" s="1">
        <v>1</v>
      </c>
      <c r="B358" s="1">
        <v>0</v>
      </c>
      <c r="C358" s="1">
        <v>0</v>
      </c>
      <c r="D358" s="1">
        <v>3</v>
      </c>
      <c r="E358" s="1">
        <v>33</v>
      </c>
      <c r="F358" s="1">
        <v>1</v>
      </c>
      <c r="G358" s="1">
        <v>201</v>
      </c>
      <c r="H358" s="1">
        <v>45</v>
      </c>
      <c r="I358" s="1">
        <v>0</v>
      </c>
      <c r="L358" s="1" t="s">
        <v>50</v>
      </c>
      <c r="M358" s="2">
        <v>400000000</v>
      </c>
    </row>
    <row r="359" spans="1:13" s="1" customFormat="1" hidden="1" x14ac:dyDescent="0.3">
      <c r="A359" s="1">
        <v>1</v>
      </c>
      <c r="B359" s="1">
        <v>0</v>
      </c>
      <c r="C359" s="1">
        <v>0</v>
      </c>
      <c r="D359" s="1">
        <v>3</v>
      </c>
      <c r="E359" s="1">
        <v>33</v>
      </c>
      <c r="F359" s="1">
        <v>1</v>
      </c>
      <c r="G359" s="1">
        <v>201</v>
      </c>
      <c r="H359" s="1">
        <v>49</v>
      </c>
      <c r="I359" s="1">
        <v>0</v>
      </c>
      <c r="L359" s="1" t="s">
        <v>51</v>
      </c>
      <c r="M359" s="2">
        <v>670000000</v>
      </c>
    </row>
    <row r="360" spans="1:13" s="1" customFormat="1" hidden="1" x14ac:dyDescent="0.3">
      <c r="A360" s="1">
        <v>1</v>
      </c>
      <c r="B360" s="1">
        <v>0</v>
      </c>
      <c r="C360" s="1">
        <v>0</v>
      </c>
      <c r="D360" s="1">
        <v>3</v>
      </c>
      <c r="E360" s="1">
        <v>33</v>
      </c>
      <c r="F360" s="1">
        <v>1</v>
      </c>
      <c r="G360" s="1">
        <v>202</v>
      </c>
      <c r="H360" s="1">
        <v>0</v>
      </c>
      <c r="I360" s="1">
        <v>0</v>
      </c>
      <c r="L360" s="1" t="s">
        <v>52</v>
      </c>
      <c r="M360" s="2">
        <v>4501792872</v>
      </c>
    </row>
    <row r="361" spans="1:13" s="1" customFormat="1" hidden="1" x14ac:dyDescent="0.3">
      <c r="A361" s="1">
        <v>1</v>
      </c>
      <c r="B361" s="1">
        <v>0</v>
      </c>
      <c r="C361" s="1">
        <v>0</v>
      </c>
      <c r="D361" s="1">
        <v>3</v>
      </c>
      <c r="E361" s="1">
        <v>33</v>
      </c>
      <c r="F361" s="1">
        <v>1</v>
      </c>
      <c r="G361" s="1">
        <v>202</v>
      </c>
      <c r="H361" s="1">
        <v>48</v>
      </c>
      <c r="I361" s="1">
        <v>0</v>
      </c>
      <c r="L361" s="1" t="s">
        <v>54</v>
      </c>
      <c r="M361" s="2">
        <v>50000000</v>
      </c>
    </row>
    <row r="362" spans="1:13" s="1" customFormat="1" hidden="1" x14ac:dyDescent="0.3">
      <c r="A362" s="1">
        <v>1</v>
      </c>
      <c r="B362" s="1">
        <v>0</v>
      </c>
      <c r="C362" s="1">
        <v>0</v>
      </c>
      <c r="D362" s="1">
        <v>3</v>
      </c>
      <c r="E362" s="1">
        <v>33</v>
      </c>
      <c r="F362" s="1">
        <v>1</v>
      </c>
      <c r="G362" s="1">
        <v>202</v>
      </c>
      <c r="H362" s="1">
        <v>50</v>
      </c>
      <c r="I362" s="1">
        <v>0</v>
      </c>
      <c r="L362" s="1" t="s">
        <v>55</v>
      </c>
      <c r="M362" s="2">
        <v>3846792872</v>
      </c>
    </row>
    <row r="363" spans="1:13" s="1" customFormat="1" hidden="1" x14ac:dyDescent="0.3">
      <c r="A363" s="1">
        <v>1</v>
      </c>
      <c r="B363" s="1">
        <v>0</v>
      </c>
      <c r="C363" s="1">
        <v>0</v>
      </c>
      <c r="D363" s="1">
        <v>3</v>
      </c>
      <c r="E363" s="1">
        <v>33</v>
      </c>
      <c r="F363" s="1">
        <v>1</v>
      </c>
      <c r="G363" s="1">
        <v>202</v>
      </c>
      <c r="H363" s="1">
        <v>51</v>
      </c>
      <c r="I363" s="1">
        <v>0</v>
      </c>
      <c r="L363" s="1" t="s">
        <v>56</v>
      </c>
      <c r="M363" s="2">
        <v>430000000</v>
      </c>
    </row>
    <row r="364" spans="1:13" s="1" customFormat="1" hidden="1" x14ac:dyDescent="0.3">
      <c r="A364" s="1">
        <v>1</v>
      </c>
      <c r="B364" s="1">
        <v>0</v>
      </c>
      <c r="C364" s="1">
        <v>0</v>
      </c>
      <c r="D364" s="1">
        <v>3</v>
      </c>
      <c r="E364" s="1">
        <v>33</v>
      </c>
      <c r="F364" s="1">
        <v>1</v>
      </c>
      <c r="G364" s="1">
        <v>202</v>
      </c>
      <c r="H364" s="1">
        <v>52</v>
      </c>
      <c r="I364" s="1">
        <v>0</v>
      </c>
      <c r="L364" s="1" t="s">
        <v>57</v>
      </c>
      <c r="M364" s="2">
        <v>175000000</v>
      </c>
    </row>
    <row r="365" spans="1:13" s="1" customFormat="1" hidden="1" x14ac:dyDescent="0.3">
      <c r="A365" s="1">
        <v>1</v>
      </c>
      <c r="B365" s="1">
        <v>0</v>
      </c>
      <c r="C365" s="1">
        <v>0</v>
      </c>
      <c r="D365" s="1">
        <v>3</v>
      </c>
      <c r="E365" s="1">
        <v>33</v>
      </c>
      <c r="F365" s="1">
        <v>1</v>
      </c>
      <c r="G365" s="1">
        <v>203</v>
      </c>
      <c r="H365" s="1">
        <v>0</v>
      </c>
      <c r="I365" s="1">
        <v>0</v>
      </c>
      <c r="L365" s="1" t="s">
        <v>58</v>
      </c>
      <c r="M365" s="2">
        <v>59596137410</v>
      </c>
    </row>
    <row r="366" spans="1:13" s="1" customFormat="1" hidden="1" x14ac:dyDescent="0.3">
      <c r="A366" s="1">
        <v>1</v>
      </c>
      <c r="B366" s="1">
        <v>0</v>
      </c>
      <c r="C366" s="1">
        <v>0</v>
      </c>
      <c r="D366" s="1">
        <v>3</v>
      </c>
      <c r="E366" s="1">
        <v>33</v>
      </c>
      <c r="F366" s="1">
        <v>1</v>
      </c>
      <c r="G366" s="1">
        <v>203</v>
      </c>
      <c r="H366" s="1">
        <v>53</v>
      </c>
      <c r="I366" s="1">
        <v>0</v>
      </c>
      <c r="L366" s="1" t="s">
        <v>60</v>
      </c>
      <c r="M366" s="2">
        <v>59596137410</v>
      </c>
    </row>
    <row r="367" spans="1:13" s="1" customFormat="1" hidden="1" x14ac:dyDescent="0.3">
      <c r="A367" s="1">
        <v>1</v>
      </c>
      <c r="B367" s="1">
        <v>0</v>
      </c>
      <c r="C367" s="1">
        <v>0</v>
      </c>
      <c r="D367" s="1">
        <v>3</v>
      </c>
      <c r="E367" s="1">
        <v>33</v>
      </c>
      <c r="F367" s="1">
        <v>1</v>
      </c>
      <c r="G367" s="1">
        <v>304</v>
      </c>
      <c r="H367" s="1">
        <v>0</v>
      </c>
      <c r="I367" s="1">
        <v>0</v>
      </c>
      <c r="L367" s="1" t="s">
        <v>67</v>
      </c>
      <c r="M367" s="2">
        <v>3578963300</v>
      </c>
    </row>
    <row r="368" spans="1:13" s="1" customFormat="1" hidden="1" x14ac:dyDescent="0.3">
      <c r="A368" s="1">
        <v>1</v>
      </c>
      <c r="B368" s="1">
        <v>0</v>
      </c>
      <c r="C368" s="1">
        <v>0</v>
      </c>
      <c r="D368" s="1">
        <v>3</v>
      </c>
      <c r="E368" s="1">
        <v>33</v>
      </c>
      <c r="F368" s="1">
        <v>1</v>
      </c>
      <c r="G368" s="1">
        <v>304</v>
      </c>
      <c r="H368" s="1">
        <v>24</v>
      </c>
      <c r="I368" s="1">
        <v>0</v>
      </c>
      <c r="L368" s="1" t="s">
        <v>68</v>
      </c>
      <c r="M368" s="2">
        <v>3578963300</v>
      </c>
    </row>
    <row r="369" spans="1:13" s="1" customFormat="1" hidden="1" x14ac:dyDescent="0.3">
      <c r="A369" s="1">
        <v>1</v>
      </c>
      <c r="B369" s="1">
        <v>0</v>
      </c>
      <c r="C369" s="1">
        <v>0</v>
      </c>
      <c r="D369" s="1">
        <v>3</v>
      </c>
      <c r="E369" s="1">
        <v>33</v>
      </c>
      <c r="F369" s="1">
        <v>1</v>
      </c>
      <c r="G369" s="1">
        <v>403</v>
      </c>
      <c r="H369" s="1">
        <v>0</v>
      </c>
      <c r="I369" s="1">
        <v>0</v>
      </c>
      <c r="L369" s="1" t="s">
        <v>79</v>
      </c>
      <c r="M369" s="2">
        <v>1811571321</v>
      </c>
    </row>
    <row r="370" spans="1:13" s="1" customFormat="1" hidden="1" x14ac:dyDescent="0.3">
      <c r="A370" s="1">
        <v>1</v>
      </c>
      <c r="B370" s="1">
        <v>0</v>
      </c>
      <c r="C370" s="1">
        <v>0</v>
      </c>
      <c r="D370" s="1">
        <v>3</v>
      </c>
      <c r="E370" s="1">
        <v>33</v>
      </c>
      <c r="F370" s="1">
        <v>1</v>
      </c>
      <c r="G370" s="1">
        <v>403</v>
      </c>
      <c r="H370" s="1">
        <v>43</v>
      </c>
      <c r="I370" s="1">
        <v>0</v>
      </c>
      <c r="L370" s="1" t="s">
        <v>78</v>
      </c>
      <c r="M370" s="2">
        <v>1811571321</v>
      </c>
    </row>
    <row r="371" spans="1:13" s="1" customFormat="1" hidden="1" x14ac:dyDescent="0.3">
      <c r="A371" s="1">
        <v>1</v>
      </c>
      <c r="B371" s="1">
        <v>0</v>
      </c>
      <c r="C371" s="1">
        <v>0</v>
      </c>
      <c r="D371" s="1">
        <v>3</v>
      </c>
      <c r="E371" s="1">
        <v>33</v>
      </c>
      <c r="F371" s="1">
        <v>1</v>
      </c>
      <c r="G371" s="1">
        <v>502</v>
      </c>
      <c r="H371" s="1">
        <v>0</v>
      </c>
      <c r="I371" s="1">
        <v>0</v>
      </c>
      <c r="L371" s="1" t="s">
        <v>83</v>
      </c>
      <c r="M371" s="2">
        <v>1662797081</v>
      </c>
    </row>
    <row r="372" spans="1:13" s="1" customFormat="1" hidden="1" x14ac:dyDescent="0.3">
      <c r="A372" s="1">
        <v>1</v>
      </c>
      <c r="B372" s="1">
        <v>0</v>
      </c>
      <c r="C372" s="1">
        <v>0</v>
      </c>
      <c r="D372" s="1">
        <v>3</v>
      </c>
      <c r="E372" s="1">
        <v>33</v>
      </c>
      <c r="F372" s="1">
        <v>1</v>
      </c>
      <c r="G372" s="1">
        <v>502</v>
      </c>
      <c r="H372" s="1">
        <v>6</v>
      </c>
      <c r="I372" s="1">
        <v>0</v>
      </c>
      <c r="L372" s="1" t="s">
        <v>84</v>
      </c>
      <c r="M372" s="2">
        <v>1662797081</v>
      </c>
    </row>
    <row r="373" spans="1:13" s="1" customFormat="1" hidden="1" x14ac:dyDescent="0.3">
      <c r="A373" s="1">
        <v>1</v>
      </c>
      <c r="B373" s="1">
        <v>0</v>
      </c>
      <c r="C373" s="1">
        <v>0</v>
      </c>
      <c r="D373" s="1">
        <v>3</v>
      </c>
      <c r="E373" s="1">
        <v>33</v>
      </c>
      <c r="F373" s="1">
        <v>2</v>
      </c>
      <c r="G373" s="1">
        <v>0</v>
      </c>
      <c r="H373" s="1">
        <v>0</v>
      </c>
      <c r="I373" s="1">
        <v>0</v>
      </c>
      <c r="L373" s="1" t="s">
        <v>91</v>
      </c>
      <c r="M373" s="2">
        <v>2000000000</v>
      </c>
    </row>
    <row r="374" spans="1:13" s="1" customFormat="1" hidden="1" x14ac:dyDescent="0.3">
      <c r="A374" s="1">
        <v>1</v>
      </c>
      <c r="B374" s="1">
        <v>0</v>
      </c>
      <c r="C374" s="1">
        <v>0</v>
      </c>
      <c r="D374" s="1">
        <v>3</v>
      </c>
      <c r="E374" s="1">
        <v>33</v>
      </c>
      <c r="F374" s="1">
        <v>2</v>
      </c>
      <c r="G374" s="1">
        <v>303</v>
      </c>
      <c r="H374" s="1">
        <v>0</v>
      </c>
      <c r="I374" s="1">
        <v>0</v>
      </c>
      <c r="L374" s="1" t="s">
        <v>103</v>
      </c>
      <c r="M374" s="2">
        <v>2000000000</v>
      </c>
    </row>
    <row r="375" spans="1:13" s="1" customFormat="1" hidden="1" x14ac:dyDescent="0.3">
      <c r="A375" s="1">
        <v>1</v>
      </c>
      <c r="B375" s="1">
        <v>0</v>
      </c>
      <c r="C375" s="1">
        <v>0</v>
      </c>
      <c r="D375" s="1">
        <v>3</v>
      </c>
      <c r="E375" s="1">
        <v>33</v>
      </c>
      <c r="F375" s="1">
        <v>2</v>
      </c>
      <c r="G375" s="1">
        <v>303</v>
      </c>
      <c r="H375" s="1">
        <v>58</v>
      </c>
      <c r="I375" s="1">
        <v>0</v>
      </c>
      <c r="L375" s="1" t="s">
        <v>104</v>
      </c>
      <c r="M375" s="2">
        <v>2000000000</v>
      </c>
    </row>
    <row r="376" spans="1:13" s="1" customFormat="1" hidden="1" x14ac:dyDescent="0.3">
      <c r="A376" s="1">
        <v>1</v>
      </c>
      <c r="B376" s="1">
        <v>0</v>
      </c>
      <c r="C376" s="1">
        <v>0</v>
      </c>
      <c r="D376" s="1">
        <v>3</v>
      </c>
      <c r="E376" s="1">
        <v>33</v>
      </c>
      <c r="F376" s="1">
        <v>3</v>
      </c>
      <c r="G376" s="1">
        <v>0</v>
      </c>
      <c r="H376" s="1">
        <v>0</v>
      </c>
      <c r="I376" s="1">
        <v>0</v>
      </c>
      <c r="L376" s="1" t="s">
        <v>107</v>
      </c>
      <c r="M376" s="2">
        <v>3111763137</v>
      </c>
    </row>
    <row r="377" spans="1:13" s="1" customFormat="1" hidden="1" x14ac:dyDescent="0.3">
      <c r="A377" s="1">
        <v>1</v>
      </c>
      <c r="B377" s="1">
        <v>0</v>
      </c>
      <c r="C377" s="1">
        <v>0</v>
      </c>
      <c r="D377" s="1">
        <v>3</v>
      </c>
      <c r="E377" s="1">
        <v>33</v>
      </c>
      <c r="F377" s="1">
        <v>3</v>
      </c>
      <c r="G377" s="1">
        <v>501</v>
      </c>
      <c r="H377" s="1">
        <v>0</v>
      </c>
      <c r="I377" s="1">
        <v>0</v>
      </c>
      <c r="L377" s="1" t="s">
        <v>131</v>
      </c>
      <c r="M377" s="2">
        <v>3111763137</v>
      </c>
    </row>
    <row r="378" spans="1:13" s="1" customFormat="1" hidden="1" x14ac:dyDescent="0.3">
      <c r="A378" s="1">
        <v>1</v>
      </c>
      <c r="B378" s="1">
        <v>0</v>
      </c>
      <c r="C378" s="1">
        <v>0</v>
      </c>
      <c r="D378" s="1">
        <v>3</v>
      </c>
      <c r="E378" s="1">
        <v>33</v>
      </c>
      <c r="F378" s="1">
        <v>3</v>
      </c>
      <c r="G378" s="1">
        <v>501</v>
      </c>
      <c r="H378" s="1">
        <v>24</v>
      </c>
      <c r="I378" s="1">
        <v>0</v>
      </c>
      <c r="L378" s="1" t="s">
        <v>68</v>
      </c>
      <c r="M378" s="2">
        <v>3111763137</v>
      </c>
    </row>
    <row r="379" spans="1:13" s="1" customFormat="1" hidden="1" x14ac:dyDescent="0.3">
      <c r="A379" s="1">
        <v>1</v>
      </c>
      <c r="B379" s="1">
        <v>0</v>
      </c>
      <c r="C379" s="1">
        <v>0</v>
      </c>
      <c r="D379" s="1">
        <v>3</v>
      </c>
      <c r="E379" s="1">
        <v>44</v>
      </c>
      <c r="F379" s="1">
        <v>0</v>
      </c>
      <c r="G379" s="1">
        <v>0</v>
      </c>
      <c r="H379" s="1">
        <v>0</v>
      </c>
      <c r="I379" s="1">
        <v>0</v>
      </c>
      <c r="L379" s="1" t="s">
        <v>17</v>
      </c>
      <c r="M379" s="2">
        <v>19640842899</v>
      </c>
    </row>
    <row r="380" spans="1:13" s="1" customFormat="1" hidden="1" x14ac:dyDescent="0.3">
      <c r="A380" s="1">
        <v>1</v>
      </c>
      <c r="B380" s="1">
        <v>0</v>
      </c>
      <c r="C380" s="1">
        <v>0</v>
      </c>
      <c r="D380" s="1">
        <v>3</v>
      </c>
      <c r="E380" s="1">
        <v>44</v>
      </c>
      <c r="F380" s="1">
        <v>1</v>
      </c>
      <c r="G380" s="1">
        <v>0</v>
      </c>
      <c r="H380" s="1">
        <v>0</v>
      </c>
      <c r="I380" s="1">
        <v>0</v>
      </c>
      <c r="L380" s="1" t="s">
        <v>40</v>
      </c>
      <c r="M380" s="2">
        <v>10200000000</v>
      </c>
    </row>
    <row r="381" spans="1:13" s="1" customFormat="1" hidden="1" x14ac:dyDescent="0.3">
      <c r="A381" s="1">
        <v>1</v>
      </c>
      <c r="B381" s="1">
        <v>0</v>
      </c>
      <c r="C381" s="1">
        <v>0</v>
      </c>
      <c r="D381" s="1">
        <v>3</v>
      </c>
      <c r="E381" s="1">
        <v>44</v>
      </c>
      <c r="F381" s="1">
        <v>1</v>
      </c>
      <c r="G381" s="1">
        <v>502</v>
      </c>
      <c r="H381" s="1">
        <v>0</v>
      </c>
      <c r="I381" s="1">
        <v>0</v>
      </c>
      <c r="L381" s="1" t="s">
        <v>83</v>
      </c>
      <c r="M381" s="2">
        <v>10200000000</v>
      </c>
    </row>
    <row r="382" spans="1:13" s="1" customFormat="1" hidden="1" x14ac:dyDescent="0.3">
      <c r="A382" s="1">
        <v>1</v>
      </c>
      <c r="B382" s="1">
        <v>0</v>
      </c>
      <c r="C382" s="1">
        <v>0</v>
      </c>
      <c r="D382" s="1">
        <v>3</v>
      </c>
      <c r="E382" s="1">
        <v>44</v>
      </c>
      <c r="F382" s="1">
        <v>1</v>
      </c>
      <c r="G382" s="1">
        <v>502</v>
      </c>
      <c r="H382" s="1">
        <v>6</v>
      </c>
      <c r="I382" s="1">
        <v>0</v>
      </c>
      <c r="L382" s="1" t="s">
        <v>84</v>
      </c>
      <c r="M382" s="2">
        <v>10200000000</v>
      </c>
    </row>
    <row r="383" spans="1:13" s="1" customFormat="1" hidden="1" x14ac:dyDescent="0.3">
      <c r="A383" s="1">
        <v>1</v>
      </c>
      <c r="B383" s="1">
        <v>0</v>
      </c>
      <c r="C383" s="1">
        <v>0</v>
      </c>
      <c r="D383" s="1">
        <v>3</v>
      </c>
      <c r="E383" s="1">
        <v>44</v>
      </c>
      <c r="F383" s="1">
        <v>2</v>
      </c>
      <c r="G383" s="1">
        <v>0</v>
      </c>
      <c r="H383" s="1">
        <v>0</v>
      </c>
      <c r="I383" s="1">
        <v>0</v>
      </c>
      <c r="L383" s="1" t="s">
        <v>91</v>
      </c>
      <c r="M383" s="2">
        <v>7191160000</v>
      </c>
    </row>
    <row r="384" spans="1:13" s="1" customFormat="1" hidden="1" x14ac:dyDescent="0.3">
      <c r="A384" s="1">
        <v>1</v>
      </c>
      <c r="B384" s="1">
        <v>0</v>
      </c>
      <c r="C384" s="1">
        <v>0</v>
      </c>
      <c r="D384" s="1">
        <v>3</v>
      </c>
      <c r="E384" s="1">
        <v>44</v>
      </c>
      <c r="F384" s="1">
        <v>2</v>
      </c>
      <c r="G384" s="1">
        <v>401</v>
      </c>
      <c r="H384" s="1">
        <v>0</v>
      </c>
      <c r="I384" s="1">
        <v>0</v>
      </c>
      <c r="L384" s="1" t="s">
        <v>105</v>
      </c>
      <c r="M384" s="2">
        <v>7191160000</v>
      </c>
    </row>
    <row r="385" spans="1:13" s="1" customFormat="1" hidden="1" x14ac:dyDescent="0.3">
      <c r="A385" s="1">
        <v>1</v>
      </c>
      <c r="B385" s="1">
        <v>0</v>
      </c>
      <c r="C385" s="1">
        <v>0</v>
      </c>
      <c r="D385" s="1">
        <v>3</v>
      </c>
      <c r="E385" s="1">
        <v>44</v>
      </c>
      <c r="F385" s="1">
        <v>2</v>
      </c>
      <c r="G385" s="1">
        <v>401</v>
      </c>
      <c r="H385" s="1">
        <v>39</v>
      </c>
      <c r="I385" s="1">
        <v>0</v>
      </c>
      <c r="L385" s="1" t="s">
        <v>106</v>
      </c>
      <c r="M385" s="2">
        <v>7191160000</v>
      </c>
    </row>
    <row r="386" spans="1:13" s="1" customFormat="1" hidden="1" x14ac:dyDescent="0.3">
      <c r="A386" s="1">
        <v>1</v>
      </c>
      <c r="B386" s="1">
        <v>0</v>
      </c>
      <c r="C386" s="1">
        <v>0</v>
      </c>
      <c r="D386" s="1">
        <v>3</v>
      </c>
      <c r="E386" s="1">
        <v>44</v>
      </c>
      <c r="F386" s="1">
        <v>3</v>
      </c>
      <c r="G386" s="1">
        <v>0</v>
      </c>
      <c r="H386" s="1">
        <v>0</v>
      </c>
      <c r="I386" s="1">
        <v>0</v>
      </c>
      <c r="L386" s="1" t="s">
        <v>107</v>
      </c>
      <c r="M386" s="2">
        <v>2249682899</v>
      </c>
    </row>
    <row r="387" spans="1:13" s="1" customFormat="1" hidden="1" x14ac:dyDescent="0.3">
      <c r="A387" s="1">
        <v>1</v>
      </c>
      <c r="B387" s="1">
        <v>0</v>
      </c>
      <c r="C387" s="1">
        <v>0</v>
      </c>
      <c r="D387" s="1">
        <v>3</v>
      </c>
      <c r="E387" s="1">
        <v>44</v>
      </c>
      <c r="F387" s="1">
        <v>3</v>
      </c>
      <c r="G387" s="1">
        <v>106</v>
      </c>
      <c r="H387" s="1">
        <v>0</v>
      </c>
      <c r="I387" s="1">
        <v>0</v>
      </c>
      <c r="L387" s="1" t="s">
        <v>116</v>
      </c>
      <c r="M387" s="2">
        <v>2249682899</v>
      </c>
    </row>
    <row r="388" spans="1:13" s="1" customFormat="1" hidden="1" x14ac:dyDescent="0.3">
      <c r="A388" s="1">
        <v>1</v>
      </c>
      <c r="B388" s="1">
        <v>0</v>
      </c>
      <c r="C388" s="1">
        <v>0</v>
      </c>
      <c r="D388" s="1">
        <v>3</v>
      </c>
      <c r="E388" s="1">
        <v>44</v>
      </c>
      <c r="F388" s="1">
        <v>3</v>
      </c>
      <c r="G388" s="1">
        <v>106</v>
      </c>
      <c r="H388" s="1">
        <v>2</v>
      </c>
      <c r="I388" s="1">
        <v>0</v>
      </c>
      <c r="L388" s="1" t="s">
        <v>117</v>
      </c>
      <c r="M388" s="2">
        <v>2249682899</v>
      </c>
    </row>
    <row r="389" spans="1:13" s="1" customFormat="1" hidden="1" x14ac:dyDescent="0.3">
      <c r="A389" s="1">
        <v>1</v>
      </c>
      <c r="B389" s="1">
        <v>0</v>
      </c>
      <c r="C389" s="1">
        <v>0</v>
      </c>
      <c r="D389" s="1">
        <v>3</v>
      </c>
      <c r="E389" s="1">
        <v>55</v>
      </c>
      <c r="F389" s="1">
        <v>0</v>
      </c>
      <c r="G389" s="1">
        <v>0</v>
      </c>
      <c r="H389" s="1">
        <v>0</v>
      </c>
      <c r="I389" s="1">
        <v>0</v>
      </c>
      <c r="L389" s="1" t="s">
        <v>18</v>
      </c>
      <c r="M389" s="2">
        <v>70000000000</v>
      </c>
    </row>
    <row r="390" spans="1:13" s="1" customFormat="1" hidden="1" x14ac:dyDescent="0.3">
      <c r="A390" s="1">
        <v>1</v>
      </c>
      <c r="B390" s="1">
        <v>0</v>
      </c>
      <c r="C390" s="1">
        <v>0</v>
      </c>
      <c r="D390" s="1">
        <v>3</v>
      </c>
      <c r="E390" s="1">
        <v>55</v>
      </c>
      <c r="F390" s="1">
        <v>2</v>
      </c>
      <c r="G390" s="1">
        <v>0</v>
      </c>
      <c r="H390" s="1">
        <v>0</v>
      </c>
      <c r="I390" s="1">
        <v>0</v>
      </c>
      <c r="L390" s="1" t="s">
        <v>91</v>
      </c>
      <c r="M390" s="2">
        <v>22000000000</v>
      </c>
    </row>
    <row r="391" spans="1:13" s="1" customFormat="1" hidden="1" x14ac:dyDescent="0.3">
      <c r="A391" s="1">
        <v>1</v>
      </c>
      <c r="B391" s="1">
        <v>0</v>
      </c>
      <c r="C391" s="1">
        <v>0</v>
      </c>
      <c r="D391" s="1">
        <v>3</v>
      </c>
      <c r="E391" s="1">
        <v>55</v>
      </c>
      <c r="F391" s="1">
        <v>2</v>
      </c>
      <c r="G391" s="1">
        <v>101</v>
      </c>
      <c r="H391" s="1">
        <v>0</v>
      </c>
      <c r="I391" s="1">
        <v>0</v>
      </c>
      <c r="L391" s="1" t="s">
        <v>92</v>
      </c>
      <c r="M391" s="2">
        <v>22000000000</v>
      </c>
    </row>
    <row r="392" spans="1:13" s="1" customFormat="1" hidden="1" x14ac:dyDescent="0.3">
      <c r="A392" s="1">
        <v>1</v>
      </c>
      <c r="B392" s="1">
        <v>0</v>
      </c>
      <c r="C392" s="1">
        <v>0</v>
      </c>
      <c r="D392" s="1">
        <v>3</v>
      </c>
      <c r="E392" s="1">
        <v>55</v>
      </c>
      <c r="F392" s="1">
        <v>2</v>
      </c>
      <c r="G392" s="1">
        <v>101</v>
      </c>
      <c r="H392" s="1">
        <v>42</v>
      </c>
      <c r="I392" s="1">
        <v>0</v>
      </c>
      <c r="L392" s="1" t="s">
        <v>95</v>
      </c>
      <c r="M392" s="2">
        <v>20000000000</v>
      </c>
    </row>
    <row r="393" spans="1:13" s="1" customFormat="1" hidden="1" x14ac:dyDescent="0.3">
      <c r="A393" s="1">
        <v>1</v>
      </c>
      <c r="B393" s="1">
        <v>0</v>
      </c>
      <c r="C393" s="1">
        <v>0</v>
      </c>
      <c r="D393" s="1">
        <v>3</v>
      </c>
      <c r="E393" s="1">
        <v>55</v>
      </c>
      <c r="F393" s="1">
        <v>2</v>
      </c>
      <c r="G393" s="1">
        <v>101</v>
      </c>
      <c r="H393" s="1">
        <v>55</v>
      </c>
      <c r="I393" s="1">
        <v>0</v>
      </c>
      <c r="L393" s="1" t="s">
        <v>96</v>
      </c>
      <c r="M393" s="2">
        <v>2000000000</v>
      </c>
    </row>
    <row r="394" spans="1:13" s="1" customFormat="1" hidden="1" x14ac:dyDescent="0.3">
      <c r="A394" s="1">
        <v>1</v>
      </c>
      <c r="B394" s="1">
        <v>0</v>
      </c>
      <c r="C394" s="1">
        <v>0</v>
      </c>
      <c r="D394" s="1">
        <v>3</v>
      </c>
      <c r="E394" s="1">
        <v>55</v>
      </c>
      <c r="F394" s="1">
        <v>3</v>
      </c>
      <c r="G394" s="1">
        <v>0</v>
      </c>
      <c r="H394" s="1">
        <v>0</v>
      </c>
      <c r="I394" s="1">
        <v>0</v>
      </c>
      <c r="L394" s="1" t="s">
        <v>107</v>
      </c>
      <c r="M394" s="2">
        <v>48000000000</v>
      </c>
    </row>
    <row r="395" spans="1:13" s="1" customFormat="1" hidden="1" x14ac:dyDescent="0.3">
      <c r="A395" s="1">
        <v>1</v>
      </c>
      <c r="B395" s="1">
        <v>0</v>
      </c>
      <c r="C395" s="1">
        <v>0</v>
      </c>
      <c r="D395" s="1">
        <v>3</v>
      </c>
      <c r="E395" s="1">
        <v>55</v>
      </c>
      <c r="F395" s="1">
        <v>3</v>
      </c>
      <c r="G395" s="1">
        <v>203</v>
      </c>
      <c r="H395" s="1">
        <v>0</v>
      </c>
      <c r="I395" s="1">
        <v>0</v>
      </c>
      <c r="L395" s="1" t="s">
        <v>123</v>
      </c>
      <c r="M395" s="2">
        <v>40000000000</v>
      </c>
    </row>
    <row r="396" spans="1:13" s="1" customFormat="1" hidden="1" x14ac:dyDescent="0.3">
      <c r="A396" s="1">
        <v>1</v>
      </c>
      <c r="B396" s="1">
        <v>0</v>
      </c>
      <c r="C396" s="1">
        <v>0</v>
      </c>
      <c r="D396" s="1">
        <v>3</v>
      </c>
      <c r="E396" s="1">
        <v>55</v>
      </c>
      <c r="F396" s="1">
        <v>3</v>
      </c>
      <c r="G396" s="1">
        <v>203</v>
      </c>
      <c r="H396" s="1">
        <v>23</v>
      </c>
      <c r="I396" s="1">
        <v>0</v>
      </c>
      <c r="L396" s="1" t="s">
        <v>124</v>
      </c>
      <c r="M396" s="2">
        <v>40000000000</v>
      </c>
    </row>
    <row r="397" spans="1:13" s="1" customFormat="1" hidden="1" x14ac:dyDescent="0.3">
      <c r="A397" s="1">
        <v>1</v>
      </c>
      <c r="B397" s="1">
        <v>0</v>
      </c>
      <c r="C397" s="1">
        <v>0</v>
      </c>
      <c r="D397" s="1">
        <v>3</v>
      </c>
      <c r="E397" s="1">
        <v>55</v>
      </c>
      <c r="F397" s="1">
        <v>3</v>
      </c>
      <c r="G397" s="1">
        <v>401</v>
      </c>
      <c r="H397" s="1">
        <v>0</v>
      </c>
      <c r="I397" s="1">
        <v>0</v>
      </c>
      <c r="L397" s="1" t="s">
        <v>127</v>
      </c>
      <c r="M397" s="2">
        <v>8000000000</v>
      </c>
    </row>
    <row r="398" spans="1:13" s="1" customFormat="1" hidden="1" x14ac:dyDescent="0.3">
      <c r="A398" s="1">
        <v>1</v>
      </c>
      <c r="B398" s="1">
        <v>0</v>
      </c>
      <c r="C398" s="1">
        <v>0</v>
      </c>
      <c r="D398" s="1">
        <v>3</v>
      </c>
      <c r="E398" s="1">
        <v>55</v>
      </c>
      <c r="F398" s="1">
        <v>3</v>
      </c>
      <c r="G398" s="1">
        <v>401</v>
      </c>
      <c r="H398" s="1">
        <v>22</v>
      </c>
      <c r="I398" s="1">
        <v>0</v>
      </c>
      <c r="L398" s="1" t="s">
        <v>128</v>
      </c>
      <c r="M398" s="2">
        <v>8000000000</v>
      </c>
    </row>
    <row r="399" spans="1:13" s="1" customFormat="1" hidden="1" x14ac:dyDescent="0.3">
      <c r="A399" s="1">
        <v>1</v>
      </c>
      <c r="B399" s="1">
        <v>0</v>
      </c>
      <c r="C399" s="1">
        <v>0</v>
      </c>
      <c r="D399" s="1">
        <v>3</v>
      </c>
      <c r="E399" s="1">
        <v>81</v>
      </c>
      <c r="F399" s="1">
        <v>0</v>
      </c>
      <c r="G399" s="1">
        <v>0</v>
      </c>
      <c r="H399" s="1">
        <v>0</v>
      </c>
      <c r="I399" s="1">
        <v>0</v>
      </c>
      <c r="L399" s="1" t="s">
        <v>19</v>
      </c>
      <c r="M399" s="2">
        <v>82808952069</v>
      </c>
    </row>
    <row r="400" spans="1:13" s="1" customFormat="1" hidden="1" x14ac:dyDescent="0.3">
      <c r="A400" s="1">
        <v>1</v>
      </c>
      <c r="B400" s="1">
        <v>0</v>
      </c>
      <c r="C400" s="1">
        <v>0</v>
      </c>
      <c r="D400" s="1">
        <v>3</v>
      </c>
      <c r="E400" s="1">
        <v>81</v>
      </c>
      <c r="F400" s="1">
        <v>1</v>
      </c>
      <c r="G400" s="1">
        <v>0</v>
      </c>
      <c r="H400" s="1">
        <v>0</v>
      </c>
      <c r="I400" s="1">
        <v>0</v>
      </c>
      <c r="L400" s="1" t="s">
        <v>40</v>
      </c>
      <c r="M400" s="2">
        <v>14786171632</v>
      </c>
    </row>
    <row r="401" spans="1:13" s="1" customFormat="1" hidden="1" x14ac:dyDescent="0.3">
      <c r="A401" s="1">
        <v>1</v>
      </c>
      <c r="B401" s="1">
        <v>0</v>
      </c>
      <c r="C401" s="1">
        <v>0</v>
      </c>
      <c r="D401" s="1">
        <v>3</v>
      </c>
      <c r="E401" s="1">
        <v>81</v>
      </c>
      <c r="F401" s="1">
        <v>1</v>
      </c>
      <c r="G401" s="1">
        <v>101</v>
      </c>
      <c r="H401" s="1">
        <v>0</v>
      </c>
      <c r="I401" s="1">
        <v>0</v>
      </c>
      <c r="L401" s="1" t="s">
        <v>41</v>
      </c>
      <c r="M401" s="2">
        <v>6000000000</v>
      </c>
    </row>
    <row r="402" spans="1:13" s="1" customFormat="1" hidden="1" x14ac:dyDescent="0.3">
      <c r="A402" s="1">
        <v>1</v>
      </c>
      <c r="B402" s="1">
        <v>0</v>
      </c>
      <c r="C402" s="1">
        <v>0</v>
      </c>
      <c r="D402" s="1">
        <v>3</v>
      </c>
      <c r="E402" s="1">
        <v>81</v>
      </c>
      <c r="F402" s="1">
        <v>1</v>
      </c>
      <c r="G402" s="1">
        <v>101</v>
      </c>
      <c r="H402" s="1">
        <v>28</v>
      </c>
      <c r="I402" s="1">
        <v>0</v>
      </c>
      <c r="L402" s="1" t="s">
        <v>42</v>
      </c>
      <c r="M402" s="2">
        <v>6000000000</v>
      </c>
    </row>
    <row r="403" spans="1:13" s="1" customFormat="1" hidden="1" x14ac:dyDescent="0.3">
      <c r="A403" s="1">
        <v>1</v>
      </c>
      <c r="B403" s="1">
        <v>0</v>
      </c>
      <c r="C403" s="1">
        <v>0</v>
      </c>
      <c r="D403" s="1">
        <v>3</v>
      </c>
      <c r="E403" s="1">
        <v>81</v>
      </c>
      <c r="F403" s="1">
        <v>1</v>
      </c>
      <c r="G403" s="1">
        <v>203</v>
      </c>
      <c r="H403" s="1">
        <v>0</v>
      </c>
      <c r="I403" s="1">
        <v>0</v>
      </c>
      <c r="L403" s="1" t="s">
        <v>58</v>
      </c>
      <c r="M403" s="2">
        <v>58018458</v>
      </c>
    </row>
    <row r="404" spans="1:13" s="1" customFormat="1" hidden="1" x14ac:dyDescent="0.3">
      <c r="A404" s="1">
        <v>1</v>
      </c>
      <c r="B404" s="1">
        <v>0</v>
      </c>
      <c r="C404" s="1">
        <v>0</v>
      </c>
      <c r="D404" s="1">
        <v>3</v>
      </c>
      <c r="E404" s="1">
        <v>81</v>
      </c>
      <c r="F404" s="1">
        <v>1</v>
      </c>
      <c r="G404" s="1">
        <v>203</v>
      </c>
      <c r="H404" s="1">
        <v>53</v>
      </c>
      <c r="I404" s="1">
        <v>0</v>
      </c>
      <c r="L404" s="1" t="s">
        <v>60</v>
      </c>
      <c r="M404" s="2">
        <v>58018458</v>
      </c>
    </row>
    <row r="405" spans="1:13" s="1" customFormat="1" hidden="1" x14ac:dyDescent="0.3">
      <c r="A405" s="1">
        <v>1</v>
      </c>
      <c r="B405" s="1">
        <v>0</v>
      </c>
      <c r="C405" s="1">
        <v>0</v>
      </c>
      <c r="D405" s="1">
        <v>3</v>
      </c>
      <c r="E405" s="1">
        <v>81</v>
      </c>
      <c r="F405" s="1">
        <v>1</v>
      </c>
      <c r="G405" s="1">
        <v>301</v>
      </c>
      <c r="H405" s="1">
        <v>0</v>
      </c>
      <c r="I405" s="1">
        <v>0</v>
      </c>
      <c r="L405" s="1" t="s">
        <v>61</v>
      </c>
      <c r="M405" s="2">
        <v>658662742</v>
      </c>
    </row>
    <row r="406" spans="1:13" s="1" customFormat="1" hidden="1" x14ac:dyDescent="0.3">
      <c r="A406" s="1">
        <v>1</v>
      </c>
      <c r="B406" s="1">
        <v>0</v>
      </c>
      <c r="C406" s="1">
        <v>0</v>
      </c>
      <c r="D406" s="1">
        <v>3</v>
      </c>
      <c r="E406" s="1">
        <v>81</v>
      </c>
      <c r="F406" s="1">
        <v>1</v>
      </c>
      <c r="G406" s="1">
        <v>301</v>
      </c>
      <c r="H406" s="1">
        <v>27</v>
      </c>
      <c r="I406" s="1">
        <v>0</v>
      </c>
      <c r="L406" s="1" t="s">
        <v>62</v>
      </c>
      <c r="M406" s="2">
        <v>658662742</v>
      </c>
    </row>
    <row r="407" spans="1:13" s="1" customFormat="1" hidden="1" x14ac:dyDescent="0.3">
      <c r="A407" s="1">
        <v>1</v>
      </c>
      <c r="B407" s="1">
        <v>0</v>
      </c>
      <c r="C407" s="1">
        <v>0</v>
      </c>
      <c r="D407" s="1">
        <v>3</v>
      </c>
      <c r="E407" s="1">
        <v>81</v>
      </c>
      <c r="F407" s="1">
        <v>1</v>
      </c>
      <c r="G407" s="1">
        <v>302</v>
      </c>
      <c r="H407" s="1">
        <v>0</v>
      </c>
      <c r="I407" s="1">
        <v>0</v>
      </c>
      <c r="L407" s="1" t="s">
        <v>63</v>
      </c>
      <c r="M407" s="2">
        <v>1000000000</v>
      </c>
    </row>
    <row r="408" spans="1:13" s="1" customFormat="1" hidden="1" x14ac:dyDescent="0.3">
      <c r="A408" s="1">
        <v>1</v>
      </c>
      <c r="B408" s="1">
        <v>0</v>
      </c>
      <c r="C408" s="1">
        <v>0</v>
      </c>
      <c r="D408" s="1">
        <v>3</v>
      </c>
      <c r="E408" s="1">
        <v>81</v>
      </c>
      <c r="F408" s="1">
        <v>1</v>
      </c>
      <c r="G408" s="1">
        <v>302</v>
      </c>
      <c r="H408" s="1">
        <v>7</v>
      </c>
      <c r="I408" s="1">
        <v>0</v>
      </c>
      <c r="L408" s="1" t="s">
        <v>64</v>
      </c>
      <c r="M408" s="2">
        <v>1000000000</v>
      </c>
    </row>
    <row r="409" spans="1:13" s="1" customFormat="1" hidden="1" x14ac:dyDescent="0.3">
      <c r="A409" s="1">
        <v>1</v>
      </c>
      <c r="B409" s="1">
        <v>0</v>
      </c>
      <c r="C409" s="1">
        <v>0</v>
      </c>
      <c r="D409" s="1">
        <v>3</v>
      </c>
      <c r="E409" s="1">
        <v>81</v>
      </c>
      <c r="F409" s="1">
        <v>1</v>
      </c>
      <c r="G409" s="1">
        <v>304</v>
      </c>
      <c r="H409" s="1">
        <v>0</v>
      </c>
      <c r="I409" s="1">
        <v>0</v>
      </c>
      <c r="L409" s="1" t="s">
        <v>67</v>
      </c>
      <c r="M409" s="2">
        <v>700000000</v>
      </c>
    </row>
    <row r="410" spans="1:13" s="1" customFormat="1" hidden="1" x14ac:dyDescent="0.3">
      <c r="A410" s="1">
        <v>1</v>
      </c>
      <c r="B410" s="1">
        <v>0</v>
      </c>
      <c r="C410" s="1">
        <v>0</v>
      </c>
      <c r="D410" s="1">
        <v>3</v>
      </c>
      <c r="E410" s="1">
        <v>81</v>
      </c>
      <c r="F410" s="1">
        <v>1</v>
      </c>
      <c r="G410" s="1">
        <v>304</v>
      </c>
      <c r="H410" s="1">
        <v>35</v>
      </c>
      <c r="I410" s="1">
        <v>0</v>
      </c>
      <c r="L410" s="1" t="s">
        <v>69</v>
      </c>
      <c r="M410" s="2">
        <v>700000000</v>
      </c>
    </row>
    <row r="411" spans="1:13" s="1" customFormat="1" hidden="1" x14ac:dyDescent="0.3">
      <c r="A411" s="1">
        <v>1</v>
      </c>
      <c r="B411" s="1">
        <v>0</v>
      </c>
      <c r="C411" s="1">
        <v>0</v>
      </c>
      <c r="D411" s="1">
        <v>3</v>
      </c>
      <c r="E411" s="1">
        <v>81</v>
      </c>
      <c r="F411" s="1">
        <v>1</v>
      </c>
      <c r="G411" s="1">
        <v>305</v>
      </c>
      <c r="H411" s="1">
        <v>0</v>
      </c>
      <c r="I411" s="1">
        <v>0</v>
      </c>
      <c r="L411" s="1" t="s">
        <v>70</v>
      </c>
      <c r="M411" s="2">
        <v>880209016</v>
      </c>
    </row>
    <row r="412" spans="1:13" s="1" customFormat="1" hidden="1" x14ac:dyDescent="0.3">
      <c r="A412" s="1">
        <v>1</v>
      </c>
      <c r="B412" s="1">
        <v>0</v>
      </c>
      <c r="C412" s="1">
        <v>0</v>
      </c>
      <c r="D412" s="1">
        <v>3</v>
      </c>
      <c r="E412" s="1">
        <v>81</v>
      </c>
      <c r="F412" s="1">
        <v>1</v>
      </c>
      <c r="G412" s="1">
        <v>305</v>
      </c>
      <c r="H412" s="1">
        <v>34</v>
      </c>
      <c r="I412" s="1">
        <v>0</v>
      </c>
      <c r="L412" s="1" t="s">
        <v>71</v>
      </c>
      <c r="M412" s="2">
        <v>880209016</v>
      </c>
    </row>
    <row r="413" spans="1:13" s="1" customFormat="1" hidden="1" x14ac:dyDescent="0.3">
      <c r="A413" s="1">
        <v>1</v>
      </c>
      <c r="B413" s="1">
        <v>0</v>
      </c>
      <c r="C413" s="1">
        <v>0</v>
      </c>
      <c r="D413" s="1">
        <v>3</v>
      </c>
      <c r="E413" s="1">
        <v>81</v>
      </c>
      <c r="F413" s="1">
        <v>1</v>
      </c>
      <c r="G413" s="1">
        <v>501</v>
      </c>
      <c r="H413" s="1">
        <v>0</v>
      </c>
      <c r="I413" s="1">
        <v>0</v>
      </c>
      <c r="L413" s="1" t="s">
        <v>80</v>
      </c>
      <c r="M413" s="2">
        <v>5489281416</v>
      </c>
    </row>
    <row r="414" spans="1:13" s="1" customFormat="1" hidden="1" x14ac:dyDescent="0.3">
      <c r="A414" s="1">
        <v>1</v>
      </c>
      <c r="B414" s="1">
        <v>0</v>
      </c>
      <c r="C414" s="1">
        <v>0</v>
      </c>
      <c r="D414" s="1">
        <v>3</v>
      </c>
      <c r="E414" s="1">
        <v>81</v>
      </c>
      <c r="F414" s="1">
        <v>1</v>
      </c>
      <c r="G414" s="1">
        <v>501</v>
      </c>
      <c r="H414" s="1">
        <v>25</v>
      </c>
      <c r="I414" s="1">
        <v>0</v>
      </c>
      <c r="L414" s="1" t="s">
        <v>81</v>
      </c>
      <c r="M414" s="2">
        <v>89281416</v>
      </c>
    </row>
    <row r="415" spans="1:13" s="1" customFormat="1" hidden="1" x14ac:dyDescent="0.3">
      <c r="A415" s="1">
        <v>1</v>
      </c>
      <c r="B415" s="1">
        <v>0</v>
      </c>
      <c r="C415" s="1">
        <v>0</v>
      </c>
      <c r="D415" s="1">
        <v>3</v>
      </c>
      <c r="E415" s="1">
        <v>81</v>
      </c>
      <c r="F415" s="1">
        <v>1</v>
      </c>
      <c r="G415" s="1">
        <v>501</v>
      </c>
      <c r="H415" s="1">
        <v>62</v>
      </c>
      <c r="I415" s="1">
        <v>0</v>
      </c>
      <c r="L415" s="1" t="s">
        <v>82</v>
      </c>
      <c r="M415" s="2">
        <v>5400000000</v>
      </c>
    </row>
    <row r="416" spans="1:13" s="1" customFormat="1" hidden="1" x14ac:dyDescent="0.3">
      <c r="A416" s="1">
        <v>1</v>
      </c>
      <c r="B416" s="1">
        <v>0</v>
      </c>
      <c r="C416" s="1">
        <v>0</v>
      </c>
      <c r="D416" s="1">
        <v>3</v>
      </c>
      <c r="E416" s="1">
        <v>81</v>
      </c>
      <c r="F416" s="1">
        <v>3</v>
      </c>
      <c r="G416" s="1">
        <v>0</v>
      </c>
      <c r="H416" s="1">
        <v>0</v>
      </c>
      <c r="I416" s="1">
        <v>0</v>
      </c>
      <c r="L416" s="1" t="s">
        <v>107</v>
      </c>
      <c r="M416" s="2">
        <v>61122432961</v>
      </c>
    </row>
    <row r="417" spans="1:13" s="1" customFormat="1" hidden="1" x14ac:dyDescent="0.3">
      <c r="A417" s="1">
        <v>1</v>
      </c>
      <c r="B417" s="1">
        <v>0</v>
      </c>
      <c r="C417" s="1">
        <v>0</v>
      </c>
      <c r="D417" s="1">
        <v>3</v>
      </c>
      <c r="E417" s="1">
        <v>81</v>
      </c>
      <c r="F417" s="1">
        <v>3</v>
      </c>
      <c r="G417" s="1">
        <v>103</v>
      </c>
      <c r="H417" s="1">
        <v>0</v>
      </c>
      <c r="I417" s="1">
        <v>0</v>
      </c>
      <c r="L417" s="1" t="s">
        <v>112</v>
      </c>
      <c r="M417" s="2">
        <v>100000000</v>
      </c>
    </row>
    <row r="418" spans="1:13" s="1" customFormat="1" hidden="1" x14ac:dyDescent="0.3">
      <c r="A418" s="1">
        <v>1</v>
      </c>
      <c r="B418" s="1">
        <v>0</v>
      </c>
      <c r="C418" s="1">
        <v>0</v>
      </c>
      <c r="D418" s="1">
        <v>3</v>
      </c>
      <c r="E418" s="1">
        <v>81</v>
      </c>
      <c r="F418" s="1">
        <v>3</v>
      </c>
      <c r="G418" s="1">
        <v>103</v>
      </c>
      <c r="H418" s="1">
        <v>4</v>
      </c>
      <c r="I418" s="1">
        <v>0</v>
      </c>
      <c r="L418" s="1" t="s">
        <v>113</v>
      </c>
      <c r="M418" s="2">
        <v>100000000</v>
      </c>
    </row>
    <row r="419" spans="1:13" s="1" customFormat="1" hidden="1" x14ac:dyDescent="0.3">
      <c r="A419" s="1">
        <v>1</v>
      </c>
      <c r="B419" s="1">
        <v>0</v>
      </c>
      <c r="C419" s="1">
        <v>0</v>
      </c>
      <c r="D419" s="1">
        <v>3</v>
      </c>
      <c r="E419" s="1">
        <v>81</v>
      </c>
      <c r="F419" s="1">
        <v>3</v>
      </c>
      <c r="G419" s="1">
        <v>104</v>
      </c>
      <c r="H419" s="1">
        <v>0</v>
      </c>
      <c r="I419" s="1">
        <v>0</v>
      </c>
      <c r="L419" s="1" t="s">
        <v>114</v>
      </c>
      <c r="M419" s="2">
        <v>500000000</v>
      </c>
    </row>
    <row r="420" spans="1:13" s="1" customFormat="1" hidden="1" x14ac:dyDescent="0.3">
      <c r="A420" s="1">
        <v>1</v>
      </c>
      <c r="B420" s="1">
        <v>0</v>
      </c>
      <c r="C420" s="1">
        <v>0</v>
      </c>
      <c r="D420" s="1">
        <v>3</v>
      </c>
      <c r="E420" s="1">
        <v>81</v>
      </c>
      <c r="F420" s="1">
        <v>3</v>
      </c>
      <c r="G420" s="1">
        <v>104</v>
      </c>
      <c r="H420" s="1">
        <v>3</v>
      </c>
      <c r="I420" s="1">
        <v>0</v>
      </c>
      <c r="L420" s="1" t="s">
        <v>109</v>
      </c>
      <c r="M420" s="2">
        <v>500000000</v>
      </c>
    </row>
    <row r="421" spans="1:13" s="1" customFormat="1" hidden="1" x14ac:dyDescent="0.3">
      <c r="A421" s="1">
        <v>1</v>
      </c>
      <c r="B421" s="1">
        <v>0</v>
      </c>
      <c r="C421" s="1">
        <v>0</v>
      </c>
      <c r="D421" s="1">
        <v>3</v>
      </c>
      <c r="E421" s="1">
        <v>81</v>
      </c>
      <c r="F421" s="1">
        <v>3</v>
      </c>
      <c r="G421" s="1">
        <v>201</v>
      </c>
      <c r="H421" s="1">
        <v>0</v>
      </c>
      <c r="I421" s="1">
        <v>0</v>
      </c>
      <c r="L421" s="1" t="s">
        <v>119</v>
      </c>
      <c r="M421" s="2">
        <v>5000000000</v>
      </c>
    </row>
    <row r="422" spans="1:13" s="1" customFormat="1" hidden="1" x14ac:dyDescent="0.3">
      <c r="A422" s="1">
        <v>1</v>
      </c>
      <c r="B422" s="1">
        <v>0</v>
      </c>
      <c r="C422" s="1">
        <v>0</v>
      </c>
      <c r="D422" s="1">
        <v>3</v>
      </c>
      <c r="E422" s="1">
        <v>81</v>
      </c>
      <c r="F422" s="1">
        <v>3</v>
      </c>
      <c r="G422" s="1">
        <v>201</v>
      </c>
      <c r="H422" s="1">
        <v>16</v>
      </c>
      <c r="I422" s="1">
        <v>0</v>
      </c>
      <c r="L422" s="1" t="s">
        <v>120</v>
      </c>
      <c r="M422" s="2">
        <v>5000000000</v>
      </c>
    </row>
    <row r="423" spans="1:13" s="1" customFormat="1" hidden="1" x14ac:dyDescent="0.3">
      <c r="A423" s="1">
        <v>1</v>
      </c>
      <c r="B423" s="1">
        <v>0</v>
      </c>
      <c r="C423" s="1">
        <v>0</v>
      </c>
      <c r="D423" s="1">
        <v>3</v>
      </c>
      <c r="E423" s="1">
        <v>81</v>
      </c>
      <c r="F423" s="1">
        <v>3</v>
      </c>
      <c r="G423" s="1">
        <v>202</v>
      </c>
      <c r="H423" s="1">
        <v>0</v>
      </c>
      <c r="I423" s="1">
        <v>0</v>
      </c>
      <c r="L423" s="1" t="s">
        <v>121</v>
      </c>
      <c r="M423" s="2">
        <v>45914032653</v>
      </c>
    </row>
    <row r="424" spans="1:13" s="1" customFormat="1" hidden="1" x14ac:dyDescent="0.3">
      <c r="A424" s="1">
        <v>1</v>
      </c>
      <c r="B424" s="1">
        <v>0</v>
      </c>
      <c r="C424" s="1">
        <v>0</v>
      </c>
      <c r="D424" s="1">
        <v>3</v>
      </c>
      <c r="E424" s="1">
        <v>81</v>
      </c>
      <c r="F424" s="1">
        <v>3</v>
      </c>
      <c r="G424" s="1">
        <v>202</v>
      </c>
      <c r="H424" s="1">
        <v>16</v>
      </c>
      <c r="I424" s="1">
        <v>0</v>
      </c>
      <c r="L424" s="1" t="s">
        <v>120</v>
      </c>
      <c r="M424" s="2">
        <v>2000000000</v>
      </c>
    </row>
    <row r="425" spans="1:13" s="1" customFormat="1" hidden="1" x14ac:dyDescent="0.3">
      <c r="A425" s="1">
        <v>1</v>
      </c>
      <c r="B425" s="1">
        <v>0</v>
      </c>
      <c r="C425" s="1">
        <v>0</v>
      </c>
      <c r="D425" s="1">
        <v>3</v>
      </c>
      <c r="E425" s="1">
        <v>81</v>
      </c>
      <c r="F425" s="1">
        <v>3</v>
      </c>
      <c r="G425" s="1">
        <v>202</v>
      </c>
      <c r="H425" s="1">
        <v>74</v>
      </c>
      <c r="I425" s="1">
        <v>0</v>
      </c>
      <c r="L425" s="1" t="s">
        <v>122</v>
      </c>
      <c r="M425" s="2">
        <v>43914032653</v>
      </c>
    </row>
    <row r="426" spans="1:13" s="1" customFormat="1" hidden="1" x14ac:dyDescent="0.3">
      <c r="A426" s="1">
        <v>1</v>
      </c>
      <c r="B426" s="1">
        <v>0</v>
      </c>
      <c r="C426" s="1">
        <v>0</v>
      </c>
      <c r="D426" s="1">
        <v>3</v>
      </c>
      <c r="E426" s="1">
        <v>81</v>
      </c>
      <c r="F426" s="1">
        <v>3</v>
      </c>
      <c r="G426" s="1">
        <v>203</v>
      </c>
      <c r="H426" s="1">
        <v>0</v>
      </c>
      <c r="I426" s="1">
        <v>0</v>
      </c>
      <c r="L426" s="1" t="s">
        <v>123</v>
      </c>
      <c r="M426" s="2">
        <v>5902762308</v>
      </c>
    </row>
    <row r="427" spans="1:13" s="1" customFormat="1" hidden="1" x14ac:dyDescent="0.3">
      <c r="A427" s="1">
        <v>1</v>
      </c>
      <c r="B427" s="1">
        <v>0</v>
      </c>
      <c r="C427" s="1">
        <v>0</v>
      </c>
      <c r="D427" s="1">
        <v>3</v>
      </c>
      <c r="E427" s="1">
        <v>81</v>
      </c>
      <c r="F427" s="1">
        <v>3</v>
      </c>
      <c r="G427" s="1">
        <v>203</v>
      </c>
      <c r="H427" s="1">
        <v>23</v>
      </c>
      <c r="I427" s="1">
        <v>0</v>
      </c>
      <c r="L427" s="1" t="s">
        <v>124</v>
      </c>
      <c r="M427" s="2">
        <v>5902762308</v>
      </c>
    </row>
    <row r="428" spans="1:13" s="1" customFormat="1" hidden="1" x14ac:dyDescent="0.3">
      <c r="A428" s="1">
        <v>1</v>
      </c>
      <c r="B428" s="1">
        <v>0</v>
      </c>
      <c r="C428" s="1">
        <v>0</v>
      </c>
      <c r="D428" s="1">
        <v>3</v>
      </c>
      <c r="E428" s="1">
        <v>81</v>
      </c>
      <c r="F428" s="1">
        <v>3</v>
      </c>
      <c r="G428" s="1">
        <v>301</v>
      </c>
      <c r="H428" s="1">
        <v>0</v>
      </c>
      <c r="I428" s="1">
        <v>0</v>
      </c>
      <c r="L428" s="1" t="s">
        <v>125</v>
      </c>
      <c r="M428" s="2">
        <v>2691638000</v>
      </c>
    </row>
    <row r="429" spans="1:13" s="1" customFormat="1" hidden="1" x14ac:dyDescent="0.3">
      <c r="A429" s="1">
        <v>1</v>
      </c>
      <c r="B429" s="1">
        <v>0</v>
      </c>
      <c r="C429" s="1">
        <v>0</v>
      </c>
      <c r="D429" s="1">
        <v>3</v>
      </c>
      <c r="E429" s="1">
        <v>81</v>
      </c>
      <c r="F429" s="1">
        <v>3</v>
      </c>
      <c r="G429" s="1">
        <v>301</v>
      </c>
      <c r="H429" s="1">
        <v>37</v>
      </c>
      <c r="I429" s="1">
        <v>0</v>
      </c>
      <c r="L429" s="1" t="s">
        <v>126</v>
      </c>
      <c r="M429" s="2">
        <v>2691638000</v>
      </c>
    </row>
    <row r="430" spans="1:13" s="1" customFormat="1" hidden="1" x14ac:dyDescent="0.3">
      <c r="A430" s="1">
        <v>1</v>
      </c>
      <c r="B430" s="1">
        <v>0</v>
      </c>
      <c r="C430" s="1">
        <v>0</v>
      </c>
      <c r="D430" s="1">
        <v>3</v>
      </c>
      <c r="E430" s="1">
        <v>81</v>
      </c>
      <c r="F430" s="1">
        <v>3</v>
      </c>
      <c r="G430" s="1">
        <v>402</v>
      </c>
      <c r="H430" s="1">
        <v>0</v>
      </c>
      <c r="I430" s="1">
        <v>0</v>
      </c>
      <c r="L430" s="1" t="s">
        <v>129</v>
      </c>
      <c r="M430" s="2">
        <v>1014000000</v>
      </c>
    </row>
    <row r="431" spans="1:13" s="1" customFormat="1" hidden="1" x14ac:dyDescent="0.3">
      <c r="A431" s="1">
        <v>1</v>
      </c>
      <c r="B431" s="1">
        <v>0</v>
      </c>
      <c r="C431" s="1">
        <v>0</v>
      </c>
      <c r="D431" s="1">
        <v>3</v>
      </c>
      <c r="E431" s="1">
        <v>81</v>
      </c>
      <c r="F431" s="1">
        <v>3</v>
      </c>
      <c r="G431" s="1">
        <v>402</v>
      </c>
      <c r="H431" s="1">
        <v>22</v>
      </c>
      <c r="I431" s="1">
        <v>0</v>
      </c>
      <c r="L431" s="1" t="s">
        <v>128</v>
      </c>
      <c r="M431" s="2">
        <v>1014000000</v>
      </c>
    </row>
    <row r="432" spans="1:13" s="1" customFormat="1" hidden="1" x14ac:dyDescent="0.3">
      <c r="A432" s="1">
        <v>1</v>
      </c>
      <c r="B432" s="1">
        <v>0</v>
      </c>
      <c r="C432" s="1">
        <v>0</v>
      </c>
      <c r="D432" s="1">
        <v>3</v>
      </c>
      <c r="E432" s="1">
        <v>81</v>
      </c>
      <c r="F432" s="1">
        <v>4</v>
      </c>
      <c r="G432" s="1">
        <v>0</v>
      </c>
      <c r="H432" s="1">
        <v>0</v>
      </c>
      <c r="I432" s="1">
        <v>0</v>
      </c>
      <c r="L432" s="1" t="s">
        <v>132</v>
      </c>
      <c r="M432" s="2">
        <v>6900347476</v>
      </c>
    </row>
    <row r="433" spans="1:13" s="1" customFormat="1" hidden="1" x14ac:dyDescent="0.3">
      <c r="A433" s="1">
        <v>1</v>
      </c>
      <c r="B433" s="1">
        <v>0</v>
      </c>
      <c r="C433" s="1">
        <v>0</v>
      </c>
      <c r="D433" s="1">
        <v>3</v>
      </c>
      <c r="E433" s="1">
        <v>81</v>
      </c>
      <c r="F433" s="1">
        <v>4</v>
      </c>
      <c r="G433" s="1">
        <v>201</v>
      </c>
      <c r="H433" s="1">
        <v>0</v>
      </c>
      <c r="I433" s="1">
        <v>0</v>
      </c>
      <c r="L433" s="1" t="s">
        <v>138</v>
      </c>
      <c r="M433" s="2">
        <v>1900347476</v>
      </c>
    </row>
    <row r="434" spans="1:13" s="1" customFormat="1" hidden="1" x14ac:dyDescent="0.3">
      <c r="A434" s="1">
        <v>1</v>
      </c>
      <c r="B434" s="1">
        <v>0</v>
      </c>
      <c r="C434" s="1">
        <v>0</v>
      </c>
      <c r="D434" s="1">
        <v>3</v>
      </c>
      <c r="E434" s="1">
        <v>81</v>
      </c>
      <c r="F434" s="1">
        <v>4</v>
      </c>
      <c r="G434" s="1">
        <v>201</v>
      </c>
      <c r="H434" s="1">
        <v>26</v>
      </c>
      <c r="I434" s="1">
        <v>0</v>
      </c>
      <c r="L434" s="1" t="s">
        <v>139</v>
      </c>
      <c r="M434" s="2">
        <v>1900347476</v>
      </c>
    </row>
    <row r="435" spans="1:13" s="1" customFormat="1" hidden="1" x14ac:dyDescent="0.3">
      <c r="A435" s="1">
        <v>1</v>
      </c>
      <c r="B435" s="1">
        <v>0</v>
      </c>
      <c r="C435" s="1">
        <v>0</v>
      </c>
      <c r="D435" s="1">
        <v>3</v>
      </c>
      <c r="E435" s="1">
        <v>81</v>
      </c>
      <c r="F435" s="1">
        <v>4</v>
      </c>
      <c r="G435" s="1">
        <v>205</v>
      </c>
      <c r="H435" s="1">
        <v>0</v>
      </c>
      <c r="I435" s="1">
        <v>0</v>
      </c>
      <c r="L435" s="1" t="s">
        <v>146</v>
      </c>
      <c r="M435" s="2">
        <v>5000000000</v>
      </c>
    </row>
    <row r="436" spans="1:13" s="1" customFormat="1" hidden="1" x14ac:dyDescent="0.3">
      <c r="A436" s="1">
        <v>1</v>
      </c>
      <c r="B436" s="1">
        <v>0</v>
      </c>
      <c r="C436" s="1">
        <v>0</v>
      </c>
      <c r="D436" s="1">
        <v>3</v>
      </c>
      <c r="E436" s="1">
        <v>81</v>
      </c>
      <c r="F436" s="1">
        <v>4</v>
      </c>
      <c r="G436" s="1">
        <v>205</v>
      </c>
      <c r="H436" s="1">
        <v>21</v>
      </c>
      <c r="I436" s="1">
        <v>0</v>
      </c>
      <c r="L436" s="1" t="s">
        <v>90</v>
      </c>
      <c r="M436" s="2">
        <v>5000000000</v>
      </c>
    </row>
    <row r="437" spans="1:13" s="1" customFormat="1" hidden="1" x14ac:dyDescent="0.3">
      <c r="A437" s="1">
        <v>1</v>
      </c>
      <c r="B437" s="1">
        <v>0</v>
      </c>
      <c r="C437" s="1">
        <v>0</v>
      </c>
      <c r="D437" s="1">
        <v>3</v>
      </c>
      <c r="E437" s="1">
        <v>82</v>
      </c>
      <c r="F437" s="1">
        <v>0</v>
      </c>
      <c r="G437" s="1">
        <v>0</v>
      </c>
      <c r="H437" s="1">
        <v>0</v>
      </c>
      <c r="I437" s="1">
        <v>0</v>
      </c>
      <c r="L437" s="1" t="s">
        <v>20</v>
      </c>
      <c r="M437" s="2">
        <v>3310525372</v>
      </c>
    </row>
    <row r="438" spans="1:13" s="1" customFormat="1" hidden="1" x14ac:dyDescent="0.3">
      <c r="A438" s="1">
        <v>1</v>
      </c>
      <c r="B438" s="1">
        <v>0</v>
      </c>
      <c r="C438" s="1">
        <v>0</v>
      </c>
      <c r="D438" s="1">
        <v>3</v>
      </c>
      <c r="E438" s="1">
        <v>82</v>
      </c>
      <c r="F438" s="1">
        <v>1</v>
      </c>
      <c r="G438" s="1">
        <v>0</v>
      </c>
      <c r="H438" s="1">
        <v>0</v>
      </c>
      <c r="I438" s="1">
        <v>0</v>
      </c>
      <c r="L438" s="1" t="s">
        <v>40</v>
      </c>
      <c r="M438" s="2">
        <v>3249128032</v>
      </c>
    </row>
    <row r="439" spans="1:13" s="1" customFormat="1" hidden="1" x14ac:dyDescent="0.3">
      <c r="A439" s="1">
        <v>1</v>
      </c>
      <c r="B439" s="1">
        <v>0</v>
      </c>
      <c r="C439" s="1">
        <v>0</v>
      </c>
      <c r="D439" s="1">
        <v>3</v>
      </c>
      <c r="E439" s="1">
        <v>82</v>
      </c>
      <c r="F439" s="1">
        <v>1</v>
      </c>
      <c r="G439" s="1">
        <v>202</v>
      </c>
      <c r="H439" s="1">
        <v>0</v>
      </c>
      <c r="I439" s="1">
        <v>0</v>
      </c>
      <c r="L439" s="1" t="s">
        <v>52</v>
      </c>
      <c r="M439" s="2">
        <v>530000000</v>
      </c>
    </row>
    <row r="440" spans="1:13" s="1" customFormat="1" hidden="1" x14ac:dyDescent="0.3">
      <c r="A440" s="1">
        <v>1</v>
      </c>
      <c r="B440" s="1">
        <v>0</v>
      </c>
      <c r="C440" s="1">
        <v>0</v>
      </c>
      <c r="D440" s="1">
        <v>3</v>
      </c>
      <c r="E440" s="1">
        <v>82</v>
      </c>
      <c r="F440" s="1">
        <v>1</v>
      </c>
      <c r="G440" s="1">
        <v>202</v>
      </c>
      <c r="H440" s="1">
        <v>50</v>
      </c>
      <c r="I440" s="1">
        <v>0</v>
      </c>
      <c r="L440" s="1" t="s">
        <v>55</v>
      </c>
      <c r="M440" s="2">
        <v>530000000</v>
      </c>
    </row>
    <row r="441" spans="1:13" s="1" customFormat="1" hidden="1" x14ac:dyDescent="0.3">
      <c r="A441" s="1">
        <v>1</v>
      </c>
      <c r="B441" s="1">
        <v>0</v>
      </c>
      <c r="C441" s="1">
        <v>0</v>
      </c>
      <c r="D441" s="1">
        <v>3</v>
      </c>
      <c r="E441" s="1">
        <v>82</v>
      </c>
      <c r="F441" s="1">
        <v>1</v>
      </c>
      <c r="G441" s="1">
        <v>203</v>
      </c>
      <c r="H441" s="1">
        <v>0</v>
      </c>
      <c r="I441" s="1">
        <v>0</v>
      </c>
      <c r="L441" s="1" t="s">
        <v>58</v>
      </c>
      <c r="M441" s="2">
        <v>1219128032</v>
      </c>
    </row>
    <row r="442" spans="1:13" s="1" customFormat="1" hidden="1" x14ac:dyDescent="0.3">
      <c r="A442" s="1">
        <v>1</v>
      </c>
      <c r="B442" s="1">
        <v>0</v>
      </c>
      <c r="C442" s="1">
        <v>0</v>
      </c>
      <c r="D442" s="1">
        <v>3</v>
      </c>
      <c r="E442" s="1">
        <v>82</v>
      </c>
      <c r="F442" s="1">
        <v>1</v>
      </c>
      <c r="G442" s="1">
        <v>203</v>
      </c>
      <c r="H442" s="1">
        <v>53</v>
      </c>
      <c r="I442" s="1">
        <v>0</v>
      </c>
      <c r="L442" s="1" t="s">
        <v>60</v>
      </c>
      <c r="M442" s="2">
        <v>1219128032</v>
      </c>
    </row>
    <row r="443" spans="1:13" s="1" customFormat="1" hidden="1" x14ac:dyDescent="0.3">
      <c r="A443" s="1">
        <v>1</v>
      </c>
      <c r="B443" s="1">
        <v>0</v>
      </c>
      <c r="C443" s="1">
        <v>0</v>
      </c>
      <c r="D443" s="1">
        <v>3</v>
      </c>
      <c r="E443" s="1">
        <v>82</v>
      </c>
      <c r="F443" s="1">
        <v>1</v>
      </c>
      <c r="G443" s="1">
        <v>305</v>
      </c>
      <c r="H443" s="1">
        <v>0</v>
      </c>
      <c r="I443" s="1">
        <v>0</v>
      </c>
      <c r="L443" s="1" t="s">
        <v>70</v>
      </c>
      <c r="M443" s="2">
        <v>1500000000</v>
      </c>
    </row>
    <row r="444" spans="1:13" s="1" customFormat="1" hidden="1" x14ac:dyDescent="0.3">
      <c r="A444" s="1">
        <v>1</v>
      </c>
      <c r="B444" s="1">
        <v>0</v>
      </c>
      <c r="C444" s="1">
        <v>0</v>
      </c>
      <c r="D444" s="1">
        <v>3</v>
      </c>
      <c r="E444" s="1">
        <v>82</v>
      </c>
      <c r="F444" s="1">
        <v>1</v>
      </c>
      <c r="G444" s="1">
        <v>305</v>
      </c>
      <c r="H444" s="1">
        <v>34</v>
      </c>
      <c r="I444" s="1">
        <v>0</v>
      </c>
      <c r="L444" s="1" t="s">
        <v>71</v>
      </c>
      <c r="M444" s="2">
        <v>1500000000</v>
      </c>
    </row>
    <row r="445" spans="1:13" s="1" customFormat="1" hidden="1" x14ac:dyDescent="0.3">
      <c r="A445" s="1">
        <v>1</v>
      </c>
      <c r="B445" s="1">
        <v>0</v>
      </c>
      <c r="C445" s="1">
        <v>0</v>
      </c>
      <c r="D445" s="1">
        <v>3</v>
      </c>
      <c r="E445" s="1">
        <v>82</v>
      </c>
      <c r="F445" s="1">
        <v>3</v>
      </c>
      <c r="G445" s="1">
        <v>0</v>
      </c>
      <c r="H445" s="1">
        <v>0</v>
      </c>
      <c r="I445" s="1">
        <v>0</v>
      </c>
      <c r="L445" s="1" t="s">
        <v>107</v>
      </c>
      <c r="M445" s="2">
        <v>13397340</v>
      </c>
    </row>
    <row r="446" spans="1:13" s="1" customFormat="1" hidden="1" x14ac:dyDescent="0.3">
      <c r="A446" s="1">
        <v>1</v>
      </c>
      <c r="B446" s="1">
        <v>0</v>
      </c>
      <c r="C446" s="1">
        <v>0</v>
      </c>
      <c r="D446" s="1">
        <v>3</v>
      </c>
      <c r="E446" s="1">
        <v>82</v>
      </c>
      <c r="F446" s="1">
        <v>3</v>
      </c>
      <c r="G446" s="1">
        <v>203</v>
      </c>
      <c r="H446" s="1">
        <v>0</v>
      </c>
      <c r="I446" s="1">
        <v>0</v>
      </c>
      <c r="L446" s="1" t="s">
        <v>123</v>
      </c>
      <c r="M446" s="2">
        <v>13397340</v>
      </c>
    </row>
    <row r="447" spans="1:13" s="1" customFormat="1" hidden="1" x14ac:dyDescent="0.3">
      <c r="A447" s="1">
        <v>1</v>
      </c>
      <c r="B447" s="1">
        <v>0</v>
      </c>
      <c r="C447" s="1">
        <v>0</v>
      </c>
      <c r="D447" s="1">
        <v>3</v>
      </c>
      <c r="E447" s="1">
        <v>82</v>
      </c>
      <c r="F447" s="1">
        <v>3</v>
      </c>
      <c r="G447" s="1">
        <v>203</v>
      </c>
      <c r="H447" s="1">
        <v>23</v>
      </c>
      <c r="I447" s="1">
        <v>0</v>
      </c>
      <c r="L447" s="1" t="s">
        <v>124</v>
      </c>
      <c r="M447" s="2">
        <v>13397340</v>
      </c>
    </row>
    <row r="448" spans="1:13" s="1" customFormat="1" hidden="1" x14ac:dyDescent="0.3">
      <c r="A448" s="1">
        <v>1</v>
      </c>
      <c r="B448" s="1">
        <v>0</v>
      </c>
      <c r="C448" s="1">
        <v>0</v>
      </c>
      <c r="D448" s="1">
        <v>3</v>
      </c>
      <c r="E448" s="1">
        <v>82</v>
      </c>
      <c r="F448" s="1">
        <v>4</v>
      </c>
      <c r="G448" s="1">
        <v>0</v>
      </c>
      <c r="H448" s="1">
        <v>0</v>
      </c>
      <c r="I448" s="1">
        <v>0</v>
      </c>
      <c r="L448" s="1" t="s">
        <v>132</v>
      </c>
      <c r="M448" s="2">
        <v>48000000</v>
      </c>
    </row>
    <row r="449" spans="1:13" s="1" customFormat="1" hidden="1" x14ac:dyDescent="0.3">
      <c r="A449" s="1">
        <v>1</v>
      </c>
      <c r="B449" s="1">
        <v>0</v>
      </c>
      <c r="C449" s="1">
        <v>0</v>
      </c>
      <c r="D449" s="1">
        <v>3</v>
      </c>
      <c r="E449" s="1">
        <v>82</v>
      </c>
      <c r="F449" s="1">
        <v>4</v>
      </c>
      <c r="G449" s="1">
        <v>101</v>
      </c>
      <c r="H449" s="1">
        <v>0</v>
      </c>
      <c r="I449" s="1">
        <v>0</v>
      </c>
      <c r="L449" s="1" t="s">
        <v>133</v>
      </c>
      <c r="M449" s="2">
        <v>48000000</v>
      </c>
    </row>
    <row r="450" spans="1:13" s="1" customFormat="1" hidden="1" x14ac:dyDescent="0.3">
      <c r="A450" s="1">
        <v>1</v>
      </c>
      <c r="B450" s="1">
        <v>0</v>
      </c>
      <c r="C450" s="1">
        <v>0</v>
      </c>
      <c r="D450" s="1">
        <v>3</v>
      </c>
      <c r="E450" s="1">
        <v>82</v>
      </c>
      <c r="F450" s="1">
        <v>4</v>
      </c>
      <c r="G450" s="1">
        <v>101</v>
      </c>
      <c r="H450" s="1">
        <v>13</v>
      </c>
      <c r="I450" s="1">
        <v>0</v>
      </c>
      <c r="L450" s="1" t="s">
        <v>135</v>
      </c>
      <c r="M450" s="2">
        <v>48000000</v>
      </c>
    </row>
    <row r="451" spans="1:13" s="1" customFormat="1" hidden="1" x14ac:dyDescent="0.3">
      <c r="A451" s="1">
        <v>1</v>
      </c>
      <c r="B451" s="1">
        <v>0</v>
      </c>
      <c r="C451" s="1">
        <v>0</v>
      </c>
      <c r="D451" s="1">
        <v>3</v>
      </c>
      <c r="E451" s="1">
        <v>83</v>
      </c>
      <c r="F451" s="1">
        <v>0</v>
      </c>
      <c r="G451" s="1">
        <v>0</v>
      </c>
      <c r="H451" s="1">
        <v>0</v>
      </c>
      <c r="I451" s="1">
        <v>0</v>
      </c>
      <c r="L451" s="1" t="s">
        <v>21</v>
      </c>
      <c r="M451" s="2">
        <v>1100000000</v>
      </c>
    </row>
    <row r="452" spans="1:13" s="1" customFormat="1" hidden="1" x14ac:dyDescent="0.3">
      <c r="A452" s="1">
        <v>1</v>
      </c>
      <c r="B452" s="1">
        <v>0</v>
      </c>
      <c r="C452" s="1">
        <v>0</v>
      </c>
      <c r="D452" s="1">
        <v>3</v>
      </c>
      <c r="E452" s="1">
        <v>83</v>
      </c>
      <c r="F452" s="1">
        <v>1</v>
      </c>
      <c r="G452" s="1">
        <v>0</v>
      </c>
      <c r="H452" s="1">
        <v>0</v>
      </c>
      <c r="I452" s="1">
        <v>0</v>
      </c>
      <c r="L452" s="1" t="s">
        <v>40</v>
      </c>
      <c r="M452" s="2">
        <v>400000000</v>
      </c>
    </row>
    <row r="453" spans="1:13" s="1" customFormat="1" hidden="1" x14ac:dyDescent="0.3">
      <c r="A453" s="1">
        <v>1</v>
      </c>
      <c r="B453" s="1">
        <v>0</v>
      </c>
      <c r="C453" s="1">
        <v>0</v>
      </c>
      <c r="D453" s="1">
        <v>3</v>
      </c>
      <c r="E453" s="1">
        <v>83</v>
      </c>
      <c r="F453" s="1">
        <v>1</v>
      </c>
      <c r="G453" s="1">
        <v>102</v>
      </c>
      <c r="H453" s="1">
        <v>0</v>
      </c>
      <c r="I453" s="1">
        <v>0</v>
      </c>
      <c r="L453" s="1" t="s">
        <v>43</v>
      </c>
      <c r="M453" s="2">
        <v>400000000</v>
      </c>
    </row>
    <row r="454" spans="1:13" s="1" customFormat="1" hidden="1" x14ac:dyDescent="0.3">
      <c r="A454" s="1">
        <v>1</v>
      </c>
      <c r="B454" s="1">
        <v>0</v>
      </c>
      <c r="C454" s="1">
        <v>0</v>
      </c>
      <c r="D454" s="1">
        <v>3</v>
      </c>
      <c r="E454" s="1">
        <v>83</v>
      </c>
      <c r="F454" s="1">
        <v>1</v>
      </c>
      <c r="G454" s="1">
        <v>102</v>
      </c>
      <c r="H454" s="1">
        <v>29</v>
      </c>
      <c r="I454" s="1">
        <v>0</v>
      </c>
      <c r="L454" s="1" t="s">
        <v>44</v>
      </c>
      <c r="M454" s="2">
        <v>400000000</v>
      </c>
    </row>
    <row r="455" spans="1:13" s="1" customFormat="1" hidden="1" x14ac:dyDescent="0.3">
      <c r="A455" s="1">
        <v>1</v>
      </c>
      <c r="B455" s="1">
        <v>0</v>
      </c>
      <c r="C455" s="1">
        <v>0</v>
      </c>
      <c r="D455" s="1">
        <v>3</v>
      </c>
      <c r="E455" s="1">
        <v>83</v>
      </c>
      <c r="F455" s="1">
        <v>3</v>
      </c>
      <c r="G455" s="1">
        <v>0</v>
      </c>
      <c r="H455" s="1">
        <v>0</v>
      </c>
      <c r="I455" s="1">
        <v>0</v>
      </c>
      <c r="L455" s="1" t="s">
        <v>107</v>
      </c>
      <c r="M455" s="2">
        <v>700000000</v>
      </c>
    </row>
    <row r="456" spans="1:13" s="1" customFormat="1" hidden="1" x14ac:dyDescent="0.3">
      <c r="A456" s="1">
        <v>1</v>
      </c>
      <c r="B456" s="1">
        <v>0</v>
      </c>
      <c r="C456" s="1">
        <v>0</v>
      </c>
      <c r="D456" s="1">
        <v>3</v>
      </c>
      <c r="E456" s="1">
        <v>83</v>
      </c>
      <c r="F456" s="1">
        <v>3</v>
      </c>
      <c r="G456" s="1">
        <v>501</v>
      </c>
      <c r="H456" s="1">
        <v>0</v>
      </c>
      <c r="I456" s="1">
        <v>0</v>
      </c>
      <c r="L456" s="1" t="s">
        <v>131</v>
      </c>
      <c r="M456" s="2">
        <v>700000000</v>
      </c>
    </row>
    <row r="457" spans="1:13" s="1" customFormat="1" hidden="1" x14ac:dyDescent="0.3">
      <c r="A457" s="1">
        <v>1</v>
      </c>
      <c r="B457" s="1">
        <v>0</v>
      </c>
      <c r="C457" s="1">
        <v>0</v>
      </c>
      <c r="D457" s="1">
        <v>3</v>
      </c>
      <c r="E457" s="1">
        <v>83</v>
      </c>
      <c r="F457" s="1">
        <v>3</v>
      </c>
      <c r="G457" s="1">
        <v>501</v>
      </c>
      <c r="H457" s="1">
        <v>24</v>
      </c>
      <c r="I457" s="1">
        <v>0</v>
      </c>
      <c r="L457" s="1" t="s">
        <v>68</v>
      </c>
      <c r="M457" s="2">
        <v>700000000</v>
      </c>
    </row>
    <row r="458" spans="1:13" s="1" customFormat="1" hidden="1" x14ac:dyDescent="0.3">
      <c r="A458" s="1">
        <v>1</v>
      </c>
      <c r="B458" s="1">
        <v>14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L458" s="1" t="s">
        <v>147</v>
      </c>
      <c r="M458" s="2">
        <v>23338319670</v>
      </c>
    </row>
    <row r="459" spans="1:13" s="1" customFormat="1" hidden="1" x14ac:dyDescent="0.3">
      <c r="A459" s="1">
        <v>1</v>
      </c>
      <c r="B459" s="1">
        <v>14</v>
      </c>
      <c r="C459" s="1">
        <v>0</v>
      </c>
      <c r="D459" s="1">
        <v>0</v>
      </c>
      <c r="E459" s="1">
        <v>11</v>
      </c>
      <c r="F459" s="1">
        <v>0</v>
      </c>
      <c r="G459" s="1">
        <v>0</v>
      </c>
      <c r="H459" s="1">
        <v>0</v>
      </c>
      <c r="I459" s="1">
        <v>0</v>
      </c>
      <c r="L459" s="1" t="s">
        <v>14</v>
      </c>
      <c r="M459" s="2">
        <v>15875496676</v>
      </c>
    </row>
    <row r="460" spans="1:13" s="1" customFormat="1" hidden="1" x14ac:dyDescent="0.3">
      <c r="A460" s="1">
        <v>1</v>
      </c>
      <c r="B460" s="1">
        <v>14</v>
      </c>
      <c r="C460" s="1">
        <v>0</v>
      </c>
      <c r="D460" s="1">
        <v>0</v>
      </c>
      <c r="E460" s="1">
        <v>22</v>
      </c>
      <c r="F460" s="1">
        <v>0</v>
      </c>
      <c r="G460" s="1">
        <v>0</v>
      </c>
      <c r="H460" s="1">
        <v>0</v>
      </c>
      <c r="I460" s="1">
        <v>0</v>
      </c>
      <c r="L460" s="1" t="s">
        <v>15</v>
      </c>
      <c r="M460" s="2">
        <v>4613140095</v>
      </c>
    </row>
    <row r="461" spans="1:13" s="1" customFormat="1" hidden="1" x14ac:dyDescent="0.3">
      <c r="A461" s="1">
        <v>1</v>
      </c>
      <c r="B461" s="1">
        <v>14</v>
      </c>
      <c r="C461" s="1">
        <v>0</v>
      </c>
      <c r="D461" s="1">
        <v>0</v>
      </c>
      <c r="E461" s="1">
        <v>44</v>
      </c>
      <c r="F461" s="1">
        <v>0</v>
      </c>
      <c r="G461" s="1">
        <v>0</v>
      </c>
      <c r="H461" s="1">
        <v>0</v>
      </c>
      <c r="I461" s="1">
        <v>0</v>
      </c>
      <c r="L461" s="1" t="s">
        <v>17</v>
      </c>
      <c r="M461" s="2">
        <v>2249682899</v>
      </c>
    </row>
    <row r="462" spans="1:13" s="1" customFormat="1" hidden="1" x14ac:dyDescent="0.3">
      <c r="A462" s="1">
        <v>1</v>
      </c>
      <c r="B462" s="1">
        <v>14</v>
      </c>
      <c r="C462" s="1">
        <v>0</v>
      </c>
      <c r="D462" s="1">
        <v>0</v>
      </c>
      <c r="E462" s="1">
        <v>81</v>
      </c>
      <c r="F462" s="1">
        <v>0</v>
      </c>
      <c r="G462" s="1">
        <v>0</v>
      </c>
      <c r="H462" s="1">
        <v>0</v>
      </c>
      <c r="I462" s="1">
        <v>0</v>
      </c>
      <c r="L462" s="1" t="s">
        <v>19</v>
      </c>
      <c r="M462" s="2">
        <v>600000000</v>
      </c>
    </row>
    <row r="463" spans="1:13" s="1" customFormat="1" hidden="1" x14ac:dyDescent="0.3">
      <c r="A463" s="1">
        <v>1</v>
      </c>
      <c r="B463" s="1">
        <v>14</v>
      </c>
      <c r="C463" s="1">
        <v>0</v>
      </c>
      <c r="D463" s="1">
        <v>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L463" s="1" t="s">
        <v>22</v>
      </c>
      <c r="M463" s="2">
        <v>2928816</v>
      </c>
    </row>
    <row r="464" spans="1:13" s="1" customFormat="1" hidden="1" x14ac:dyDescent="0.3">
      <c r="A464" s="1">
        <v>1</v>
      </c>
      <c r="B464" s="1">
        <v>14</v>
      </c>
      <c r="C464" s="1">
        <v>0</v>
      </c>
      <c r="D464" s="1">
        <v>1</v>
      </c>
      <c r="E464" s="1">
        <v>0</v>
      </c>
      <c r="F464" s="1">
        <v>2</v>
      </c>
      <c r="G464" s="1">
        <v>0</v>
      </c>
      <c r="H464" s="1">
        <v>0</v>
      </c>
      <c r="I464" s="1">
        <v>0</v>
      </c>
      <c r="L464" s="1" t="s">
        <v>27</v>
      </c>
      <c r="M464" s="2">
        <v>2928816</v>
      </c>
    </row>
    <row r="465" spans="1:13" s="1" customFormat="1" hidden="1" x14ac:dyDescent="0.3">
      <c r="A465" s="1">
        <v>1</v>
      </c>
      <c r="B465" s="1">
        <v>14</v>
      </c>
      <c r="C465" s="1">
        <v>0</v>
      </c>
      <c r="D465" s="1">
        <v>1</v>
      </c>
      <c r="E465" s="1">
        <v>0</v>
      </c>
      <c r="F465" s="1">
        <v>2</v>
      </c>
      <c r="G465" s="1">
        <v>2</v>
      </c>
      <c r="H465" s="1">
        <v>0</v>
      </c>
      <c r="I465" s="1">
        <v>0</v>
      </c>
      <c r="L465" s="1" t="s">
        <v>29</v>
      </c>
      <c r="M465" s="2">
        <v>2928816</v>
      </c>
    </row>
    <row r="466" spans="1:13" s="1" customFormat="1" hidden="1" x14ac:dyDescent="0.3">
      <c r="A466" s="1">
        <v>1</v>
      </c>
      <c r="B466" s="1">
        <v>14</v>
      </c>
      <c r="C466" s="1">
        <v>0</v>
      </c>
      <c r="D466" s="1">
        <v>1</v>
      </c>
      <c r="E466" s="1">
        <v>11</v>
      </c>
      <c r="F466" s="1">
        <v>0</v>
      </c>
      <c r="G466" s="1">
        <v>0</v>
      </c>
      <c r="H466" s="1">
        <v>0</v>
      </c>
      <c r="I466" s="1">
        <v>0</v>
      </c>
      <c r="L466" s="1" t="s">
        <v>14</v>
      </c>
      <c r="M466" s="2">
        <v>2928816</v>
      </c>
    </row>
    <row r="467" spans="1:13" s="1" customFormat="1" hidden="1" x14ac:dyDescent="0.3">
      <c r="A467" s="1">
        <v>1</v>
      </c>
      <c r="B467" s="1">
        <v>14</v>
      </c>
      <c r="C467" s="1">
        <v>0</v>
      </c>
      <c r="D467" s="1">
        <v>1</v>
      </c>
      <c r="E467" s="1">
        <v>11</v>
      </c>
      <c r="F467" s="1">
        <v>2</v>
      </c>
      <c r="G467" s="1">
        <v>0</v>
      </c>
      <c r="H467" s="1">
        <v>0</v>
      </c>
      <c r="I467" s="1">
        <v>0</v>
      </c>
      <c r="L467" s="1" t="s">
        <v>27</v>
      </c>
      <c r="M467" s="2">
        <v>2928816</v>
      </c>
    </row>
    <row r="468" spans="1:13" s="1" customFormat="1" hidden="1" x14ac:dyDescent="0.3">
      <c r="A468" s="1">
        <v>1</v>
      </c>
      <c r="B468" s="1">
        <v>14</v>
      </c>
      <c r="C468" s="1">
        <v>0</v>
      </c>
      <c r="D468" s="1">
        <v>1</v>
      </c>
      <c r="E468" s="1">
        <v>11</v>
      </c>
      <c r="F468" s="1">
        <v>2</v>
      </c>
      <c r="G468" s="1">
        <v>2</v>
      </c>
      <c r="H468" s="1">
        <v>0</v>
      </c>
      <c r="I468" s="1">
        <v>0</v>
      </c>
      <c r="L468" s="1" t="s">
        <v>29</v>
      </c>
      <c r="M468" s="2">
        <v>2928816</v>
      </c>
    </row>
    <row r="469" spans="1:13" s="1" customFormat="1" hidden="1" x14ac:dyDescent="0.3">
      <c r="A469" s="1">
        <v>1</v>
      </c>
      <c r="B469" s="1">
        <v>14</v>
      </c>
      <c r="C469" s="1">
        <v>0</v>
      </c>
      <c r="D469" s="1">
        <v>3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L469" s="1" t="s">
        <v>39</v>
      </c>
      <c r="M469" s="2">
        <v>23335390854</v>
      </c>
    </row>
    <row r="470" spans="1:13" s="1" customFormat="1" hidden="1" x14ac:dyDescent="0.3">
      <c r="A470" s="1">
        <v>1</v>
      </c>
      <c r="B470" s="1">
        <v>14</v>
      </c>
      <c r="C470" s="1">
        <v>0</v>
      </c>
      <c r="D470" s="1">
        <v>3</v>
      </c>
      <c r="E470" s="1">
        <v>0</v>
      </c>
      <c r="F470" s="1">
        <v>3</v>
      </c>
      <c r="G470" s="1">
        <v>0</v>
      </c>
      <c r="H470" s="1">
        <v>0</v>
      </c>
      <c r="I470" s="1">
        <v>0</v>
      </c>
      <c r="L470" s="1" t="s">
        <v>107</v>
      </c>
      <c r="M470" s="2">
        <v>23335390854</v>
      </c>
    </row>
    <row r="471" spans="1:13" s="1" customFormat="1" hidden="1" x14ac:dyDescent="0.3">
      <c r="A471" s="1">
        <v>1</v>
      </c>
      <c r="B471" s="1">
        <v>14</v>
      </c>
      <c r="C471" s="1">
        <v>0</v>
      </c>
      <c r="D471" s="1">
        <v>3</v>
      </c>
      <c r="E471" s="1">
        <v>0</v>
      </c>
      <c r="F471" s="1">
        <v>3</v>
      </c>
      <c r="G471" s="1">
        <v>101</v>
      </c>
      <c r="H471" s="1">
        <v>0</v>
      </c>
      <c r="I471" s="1">
        <v>0</v>
      </c>
      <c r="L471" s="1" t="s">
        <v>108</v>
      </c>
      <c r="M471" s="2">
        <v>3666698775</v>
      </c>
    </row>
    <row r="472" spans="1:13" s="1" customFormat="1" hidden="1" x14ac:dyDescent="0.3">
      <c r="A472" s="1">
        <v>1</v>
      </c>
      <c r="B472" s="1">
        <v>14</v>
      </c>
      <c r="C472" s="1">
        <v>0</v>
      </c>
      <c r="D472" s="1">
        <v>3</v>
      </c>
      <c r="E472" s="1">
        <v>0</v>
      </c>
      <c r="F472" s="1">
        <v>3</v>
      </c>
      <c r="G472" s="1">
        <v>101</v>
      </c>
      <c r="H472" s="1">
        <v>3</v>
      </c>
      <c r="I472" s="1">
        <v>0</v>
      </c>
      <c r="L472" s="1" t="s">
        <v>109</v>
      </c>
      <c r="M472" s="2">
        <v>3666698775</v>
      </c>
    </row>
    <row r="473" spans="1:13" s="1" customFormat="1" hidden="1" x14ac:dyDescent="0.3">
      <c r="A473" s="1">
        <v>1</v>
      </c>
      <c r="B473" s="1">
        <v>14</v>
      </c>
      <c r="C473" s="1">
        <v>0</v>
      </c>
      <c r="D473" s="1">
        <v>3</v>
      </c>
      <c r="E473" s="1">
        <v>0</v>
      </c>
      <c r="F473" s="1">
        <v>3</v>
      </c>
      <c r="G473" s="1">
        <v>102</v>
      </c>
      <c r="H473" s="1">
        <v>0</v>
      </c>
      <c r="I473" s="1">
        <v>0</v>
      </c>
      <c r="L473" s="1" t="s">
        <v>110</v>
      </c>
      <c r="M473" s="2">
        <v>686032515</v>
      </c>
    </row>
    <row r="474" spans="1:13" s="1" customFormat="1" hidden="1" x14ac:dyDescent="0.3">
      <c r="A474" s="1">
        <v>1</v>
      </c>
      <c r="B474" s="1">
        <v>14</v>
      </c>
      <c r="C474" s="1">
        <v>0</v>
      </c>
      <c r="D474" s="1">
        <v>3</v>
      </c>
      <c r="E474" s="1">
        <v>0</v>
      </c>
      <c r="F474" s="1">
        <v>3</v>
      </c>
      <c r="G474" s="1">
        <v>102</v>
      </c>
      <c r="H474" s="1">
        <v>5</v>
      </c>
      <c r="I474" s="1">
        <v>0</v>
      </c>
      <c r="L474" s="1" t="s">
        <v>111</v>
      </c>
      <c r="M474" s="2">
        <v>686032515</v>
      </c>
    </row>
    <row r="475" spans="1:13" s="1" customFormat="1" hidden="1" x14ac:dyDescent="0.3">
      <c r="A475" s="1">
        <v>1</v>
      </c>
      <c r="B475" s="1">
        <v>14</v>
      </c>
      <c r="C475" s="1">
        <v>0</v>
      </c>
      <c r="D475" s="1">
        <v>3</v>
      </c>
      <c r="E475" s="1">
        <v>0</v>
      </c>
      <c r="F475" s="1">
        <v>3</v>
      </c>
      <c r="G475" s="1">
        <v>103</v>
      </c>
      <c r="H475" s="1">
        <v>0</v>
      </c>
      <c r="I475" s="1">
        <v>0</v>
      </c>
      <c r="L475" s="1" t="s">
        <v>112</v>
      </c>
      <c r="M475" s="2">
        <v>2432342445</v>
      </c>
    </row>
    <row r="476" spans="1:13" s="1" customFormat="1" hidden="1" x14ac:dyDescent="0.3">
      <c r="A476" s="1">
        <v>1</v>
      </c>
      <c r="B476" s="1">
        <v>14</v>
      </c>
      <c r="C476" s="1">
        <v>0</v>
      </c>
      <c r="D476" s="1">
        <v>3</v>
      </c>
      <c r="E476" s="1">
        <v>0</v>
      </c>
      <c r="F476" s="1">
        <v>3</v>
      </c>
      <c r="G476" s="1">
        <v>103</v>
      </c>
      <c r="H476" s="1">
        <v>4</v>
      </c>
      <c r="I476" s="1">
        <v>0</v>
      </c>
      <c r="L476" s="1" t="s">
        <v>113</v>
      </c>
      <c r="M476" s="2">
        <v>2432342445</v>
      </c>
    </row>
    <row r="477" spans="1:13" s="1" customFormat="1" hidden="1" x14ac:dyDescent="0.3">
      <c r="A477" s="1">
        <v>1</v>
      </c>
      <c r="B477" s="1">
        <v>14</v>
      </c>
      <c r="C477" s="1">
        <v>0</v>
      </c>
      <c r="D477" s="1">
        <v>3</v>
      </c>
      <c r="E477" s="1">
        <v>0</v>
      </c>
      <c r="F477" s="1">
        <v>3</v>
      </c>
      <c r="G477" s="1">
        <v>104</v>
      </c>
      <c r="H477" s="1">
        <v>0</v>
      </c>
      <c r="I477" s="1">
        <v>0</v>
      </c>
      <c r="L477" s="1" t="s">
        <v>114</v>
      </c>
      <c r="M477" s="2">
        <v>987031730</v>
      </c>
    </row>
    <row r="478" spans="1:13" s="1" customFormat="1" hidden="1" x14ac:dyDescent="0.3">
      <c r="A478" s="1">
        <v>1</v>
      </c>
      <c r="B478" s="1">
        <v>14</v>
      </c>
      <c r="C478" s="1">
        <v>0</v>
      </c>
      <c r="D478" s="1">
        <v>3</v>
      </c>
      <c r="E478" s="1">
        <v>0</v>
      </c>
      <c r="F478" s="1">
        <v>3</v>
      </c>
      <c r="G478" s="1">
        <v>104</v>
      </c>
      <c r="H478" s="1">
        <v>3</v>
      </c>
      <c r="I478" s="1">
        <v>0</v>
      </c>
      <c r="L478" s="1" t="s">
        <v>109</v>
      </c>
      <c r="M478" s="2">
        <v>987031730</v>
      </c>
    </row>
    <row r="479" spans="1:13" s="1" customFormat="1" hidden="1" x14ac:dyDescent="0.3">
      <c r="A479" s="1">
        <v>1</v>
      </c>
      <c r="B479" s="1">
        <v>14</v>
      </c>
      <c r="C479" s="1">
        <v>0</v>
      </c>
      <c r="D479" s="1">
        <v>3</v>
      </c>
      <c r="E479" s="1">
        <v>0</v>
      </c>
      <c r="F479" s="1">
        <v>3</v>
      </c>
      <c r="G479" s="1">
        <v>105</v>
      </c>
      <c r="H479" s="1">
        <v>0</v>
      </c>
      <c r="I479" s="1">
        <v>0</v>
      </c>
      <c r="L479" s="1" t="s">
        <v>115</v>
      </c>
      <c r="M479" s="2">
        <v>377097190</v>
      </c>
    </row>
    <row r="480" spans="1:13" s="1" customFormat="1" hidden="1" x14ac:dyDescent="0.3">
      <c r="A480" s="1">
        <v>1</v>
      </c>
      <c r="B480" s="1">
        <v>14</v>
      </c>
      <c r="C480" s="1">
        <v>0</v>
      </c>
      <c r="D480" s="1">
        <v>3</v>
      </c>
      <c r="E480" s="1">
        <v>0</v>
      </c>
      <c r="F480" s="1">
        <v>3</v>
      </c>
      <c r="G480" s="1">
        <v>105</v>
      </c>
      <c r="H480" s="1">
        <v>3</v>
      </c>
      <c r="I480" s="1">
        <v>0</v>
      </c>
      <c r="L480" s="1" t="s">
        <v>109</v>
      </c>
      <c r="M480" s="2">
        <v>377097190</v>
      </c>
    </row>
    <row r="481" spans="1:13" s="1" customFormat="1" hidden="1" x14ac:dyDescent="0.3">
      <c r="A481" s="1">
        <v>1</v>
      </c>
      <c r="B481" s="1">
        <v>14</v>
      </c>
      <c r="C481" s="1">
        <v>0</v>
      </c>
      <c r="D481" s="1">
        <v>3</v>
      </c>
      <c r="E481" s="1">
        <v>0</v>
      </c>
      <c r="F481" s="1">
        <v>3</v>
      </c>
      <c r="G481" s="1">
        <v>106</v>
      </c>
      <c r="H481" s="1">
        <v>0</v>
      </c>
      <c r="I481" s="1">
        <v>0</v>
      </c>
      <c r="L481" s="1" t="s">
        <v>116</v>
      </c>
      <c r="M481" s="2">
        <v>15186188199</v>
      </c>
    </row>
    <row r="482" spans="1:13" s="1" customFormat="1" hidden="1" x14ac:dyDescent="0.3">
      <c r="A482" s="1">
        <v>1</v>
      </c>
      <c r="B482" s="1">
        <v>14</v>
      </c>
      <c r="C482" s="1">
        <v>0</v>
      </c>
      <c r="D482" s="1">
        <v>3</v>
      </c>
      <c r="E482" s="1">
        <v>0</v>
      </c>
      <c r="F482" s="1">
        <v>3</v>
      </c>
      <c r="G482" s="1">
        <v>106</v>
      </c>
      <c r="H482" s="1">
        <v>2</v>
      </c>
      <c r="I482" s="1">
        <v>0</v>
      </c>
      <c r="L482" s="1" t="s">
        <v>117</v>
      </c>
      <c r="M482" s="2">
        <v>7186188199</v>
      </c>
    </row>
    <row r="483" spans="1:13" s="1" customFormat="1" hidden="1" x14ac:dyDescent="0.3">
      <c r="A483" s="1">
        <v>1</v>
      </c>
      <c r="B483" s="1">
        <v>14</v>
      </c>
      <c r="C483" s="1">
        <v>0</v>
      </c>
      <c r="D483" s="1">
        <v>3</v>
      </c>
      <c r="E483" s="1">
        <v>0</v>
      </c>
      <c r="F483" s="1">
        <v>3</v>
      </c>
      <c r="G483" s="1">
        <v>106</v>
      </c>
      <c r="H483" s="1">
        <v>57</v>
      </c>
      <c r="I483" s="1">
        <v>0</v>
      </c>
      <c r="L483" s="1" t="s">
        <v>118</v>
      </c>
      <c r="M483" s="2">
        <v>8000000000</v>
      </c>
    </row>
    <row r="484" spans="1:13" s="1" customFormat="1" hidden="1" x14ac:dyDescent="0.3">
      <c r="A484" s="1">
        <v>1</v>
      </c>
      <c r="B484" s="1">
        <v>14</v>
      </c>
      <c r="C484" s="1">
        <v>0</v>
      </c>
      <c r="D484" s="1">
        <v>3</v>
      </c>
      <c r="E484" s="1">
        <v>11</v>
      </c>
      <c r="F484" s="1">
        <v>0</v>
      </c>
      <c r="G484" s="1">
        <v>0</v>
      </c>
      <c r="H484" s="1">
        <v>0</v>
      </c>
      <c r="I484" s="1">
        <v>0</v>
      </c>
      <c r="L484" s="1" t="s">
        <v>14</v>
      </c>
      <c r="M484" s="2">
        <v>15872567860</v>
      </c>
    </row>
    <row r="485" spans="1:13" s="1" customFormat="1" hidden="1" x14ac:dyDescent="0.3">
      <c r="A485" s="1">
        <v>1</v>
      </c>
      <c r="B485" s="1">
        <v>14</v>
      </c>
      <c r="C485" s="1">
        <v>0</v>
      </c>
      <c r="D485" s="1">
        <v>3</v>
      </c>
      <c r="E485" s="1">
        <v>11</v>
      </c>
      <c r="F485" s="1">
        <v>3</v>
      </c>
      <c r="G485" s="1">
        <v>0</v>
      </c>
      <c r="H485" s="1">
        <v>0</v>
      </c>
      <c r="I485" s="1">
        <v>0</v>
      </c>
      <c r="L485" s="1" t="s">
        <v>107</v>
      </c>
      <c r="M485" s="2">
        <v>15872567860</v>
      </c>
    </row>
    <row r="486" spans="1:13" s="1" customFormat="1" hidden="1" x14ac:dyDescent="0.3">
      <c r="A486" s="1">
        <v>1</v>
      </c>
      <c r="B486" s="1">
        <v>14</v>
      </c>
      <c r="C486" s="1">
        <v>0</v>
      </c>
      <c r="D486" s="1">
        <v>3</v>
      </c>
      <c r="E486" s="1">
        <v>11</v>
      </c>
      <c r="F486" s="1">
        <v>3</v>
      </c>
      <c r="G486" s="1">
        <v>101</v>
      </c>
      <c r="H486" s="1">
        <v>0</v>
      </c>
      <c r="I486" s="1">
        <v>0</v>
      </c>
      <c r="L486" s="1" t="s">
        <v>108</v>
      </c>
      <c r="M486" s="2">
        <v>198897190</v>
      </c>
    </row>
    <row r="487" spans="1:13" s="1" customFormat="1" hidden="1" x14ac:dyDescent="0.3">
      <c r="A487" s="1">
        <v>1</v>
      </c>
      <c r="B487" s="1">
        <v>14</v>
      </c>
      <c r="C487" s="1">
        <v>0</v>
      </c>
      <c r="D487" s="1">
        <v>3</v>
      </c>
      <c r="E487" s="1">
        <v>11</v>
      </c>
      <c r="F487" s="1">
        <v>3</v>
      </c>
      <c r="G487" s="1">
        <v>101</v>
      </c>
      <c r="H487" s="1">
        <v>3</v>
      </c>
      <c r="I487" s="1">
        <v>0</v>
      </c>
      <c r="L487" s="1" t="s">
        <v>109</v>
      </c>
      <c r="M487" s="2">
        <v>198897190</v>
      </c>
    </row>
    <row r="488" spans="1:13" s="1" customFormat="1" hidden="1" x14ac:dyDescent="0.3">
      <c r="A488" s="1">
        <v>1</v>
      </c>
      <c r="B488" s="1">
        <v>14</v>
      </c>
      <c r="C488" s="1">
        <v>0</v>
      </c>
      <c r="D488" s="1">
        <v>3</v>
      </c>
      <c r="E488" s="1">
        <v>11</v>
      </c>
      <c r="F488" s="1">
        <v>3</v>
      </c>
      <c r="G488" s="1">
        <v>102</v>
      </c>
      <c r="H488" s="1">
        <v>0</v>
      </c>
      <c r="I488" s="1">
        <v>0</v>
      </c>
      <c r="L488" s="1" t="s">
        <v>110</v>
      </c>
      <c r="M488" s="2">
        <v>208341300</v>
      </c>
    </row>
    <row r="489" spans="1:13" s="1" customFormat="1" hidden="1" x14ac:dyDescent="0.3">
      <c r="A489" s="1">
        <v>1</v>
      </c>
      <c r="B489" s="1">
        <v>14</v>
      </c>
      <c r="C489" s="1">
        <v>0</v>
      </c>
      <c r="D489" s="1">
        <v>3</v>
      </c>
      <c r="E489" s="1">
        <v>11</v>
      </c>
      <c r="F489" s="1">
        <v>3</v>
      </c>
      <c r="G489" s="1">
        <v>102</v>
      </c>
      <c r="H489" s="1">
        <v>5</v>
      </c>
      <c r="I489" s="1">
        <v>0</v>
      </c>
      <c r="L489" s="1" t="s">
        <v>111</v>
      </c>
      <c r="M489" s="2">
        <v>208341300</v>
      </c>
    </row>
    <row r="490" spans="1:13" s="1" customFormat="1" hidden="1" x14ac:dyDescent="0.3">
      <c r="A490" s="1">
        <v>1</v>
      </c>
      <c r="B490" s="1">
        <v>14</v>
      </c>
      <c r="C490" s="1">
        <v>0</v>
      </c>
      <c r="D490" s="1">
        <v>3</v>
      </c>
      <c r="E490" s="1">
        <v>11</v>
      </c>
      <c r="F490" s="1">
        <v>3</v>
      </c>
      <c r="G490" s="1">
        <v>103</v>
      </c>
      <c r="H490" s="1">
        <v>0</v>
      </c>
      <c r="I490" s="1">
        <v>0</v>
      </c>
      <c r="L490" s="1" t="s">
        <v>112</v>
      </c>
      <c r="M490" s="2">
        <v>2328516670</v>
      </c>
    </row>
    <row r="491" spans="1:13" s="1" customFormat="1" hidden="1" x14ac:dyDescent="0.3">
      <c r="A491" s="1">
        <v>1</v>
      </c>
      <c r="B491" s="1">
        <v>14</v>
      </c>
      <c r="C491" s="1">
        <v>0</v>
      </c>
      <c r="D491" s="1">
        <v>3</v>
      </c>
      <c r="E491" s="1">
        <v>11</v>
      </c>
      <c r="F491" s="1">
        <v>3</v>
      </c>
      <c r="G491" s="1">
        <v>103</v>
      </c>
      <c r="H491" s="1">
        <v>4</v>
      </c>
      <c r="I491" s="1">
        <v>0</v>
      </c>
      <c r="L491" s="1" t="s">
        <v>113</v>
      </c>
      <c r="M491" s="2">
        <v>2328516670</v>
      </c>
    </row>
    <row r="492" spans="1:13" s="1" customFormat="1" hidden="1" x14ac:dyDescent="0.3">
      <c r="A492" s="1">
        <v>1</v>
      </c>
      <c r="B492" s="1">
        <v>14</v>
      </c>
      <c r="C492" s="1">
        <v>0</v>
      </c>
      <c r="D492" s="1">
        <v>3</v>
      </c>
      <c r="E492" s="1">
        <v>11</v>
      </c>
      <c r="F492" s="1">
        <v>3</v>
      </c>
      <c r="G492" s="1">
        <v>104</v>
      </c>
      <c r="H492" s="1">
        <v>0</v>
      </c>
      <c r="I492" s="1">
        <v>0</v>
      </c>
      <c r="L492" s="1" t="s">
        <v>114</v>
      </c>
      <c r="M492" s="2">
        <v>487031730</v>
      </c>
    </row>
    <row r="493" spans="1:13" s="1" customFormat="1" hidden="1" x14ac:dyDescent="0.3">
      <c r="A493" s="1">
        <v>1</v>
      </c>
      <c r="B493" s="1">
        <v>14</v>
      </c>
      <c r="C493" s="1">
        <v>0</v>
      </c>
      <c r="D493" s="1">
        <v>3</v>
      </c>
      <c r="E493" s="1">
        <v>11</v>
      </c>
      <c r="F493" s="1">
        <v>3</v>
      </c>
      <c r="G493" s="1">
        <v>104</v>
      </c>
      <c r="H493" s="1">
        <v>3</v>
      </c>
      <c r="I493" s="1">
        <v>0</v>
      </c>
      <c r="L493" s="1" t="s">
        <v>109</v>
      </c>
      <c r="M493" s="2">
        <v>487031730</v>
      </c>
    </row>
    <row r="494" spans="1:13" s="1" customFormat="1" hidden="1" x14ac:dyDescent="0.3">
      <c r="A494" s="1">
        <v>1</v>
      </c>
      <c r="B494" s="1">
        <v>14</v>
      </c>
      <c r="C494" s="1">
        <v>0</v>
      </c>
      <c r="D494" s="1">
        <v>3</v>
      </c>
      <c r="E494" s="1">
        <v>11</v>
      </c>
      <c r="F494" s="1">
        <v>3</v>
      </c>
      <c r="G494" s="1">
        <v>105</v>
      </c>
      <c r="H494" s="1">
        <v>0</v>
      </c>
      <c r="I494" s="1">
        <v>0</v>
      </c>
      <c r="L494" s="1" t="s">
        <v>115</v>
      </c>
      <c r="M494" s="2">
        <v>377097190</v>
      </c>
    </row>
    <row r="495" spans="1:13" s="1" customFormat="1" hidden="1" x14ac:dyDescent="0.3">
      <c r="A495" s="1">
        <v>1</v>
      </c>
      <c r="B495" s="1">
        <v>14</v>
      </c>
      <c r="C495" s="1">
        <v>0</v>
      </c>
      <c r="D495" s="1">
        <v>3</v>
      </c>
      <c r="E495" s="1">
        <v>11</v>
      </c>
      <c r="F495" s="1">
        <v>3</v>
      </c>
      <c r="G495" s="1">
        <v>105</v>
      </c>
      <c r="H495" s="1">
        <v>3</v>
      </c>
      <c r="I495" s="1">
        <v>0</v>
      </c>
      <c r="L495" s="1" t="s">
        <v>109</v>
      </c>
      <c r="M495" s="2">
        <v>377097190</v>
      </c>
    </row>
    <row r="496" spans="1:13" s="1" customFormat="1" hidden="1" x14ac:dyDescent="0.3">
      <c r="A496" s="1">
        <v>1</v>
      </c>
      <c r="B496" s="1">
        <v>14</v>
      </c>
      <c r="C496" s="1">
        <v>0</v>
      </c>
      <c r="D496" s="1">
        <v>3</v>
      </c>
      <c r="E496" s="1">
        <v>11</v>
      </c>
      <c r="F496" s="1">
        <v>3</v>
      </c>
      <c r="G496" s="1">
        <v>106</v>
      </c>
      <c r="H496" s="1">
        <v>0</v>
      </c>
      <c r="I496" s="1">
        <v>0</v>
      </c>
      <c r="L496" s="1" t="s">
        <v>116</v>
      </c>
      <c r="M496" s="2">
        <v>12272683780</v>
      </c>
    </row>
    <row r="497" spans="1:13" s="1" customFormat="1" hidden="1" x14ac:dyDescent="0.3">
      <c r="A497" s="1">
        <v>1</v>
      </c>
      <c r="B497" s="1">
        <v>14</v>
      </c>
      <c r="C497" s="1">
        <v>0</v>
      </c>
      <c r="D497" s="1">
        <v>3</v>
      </c>
      <c r="E497" s="1">
        <v>11</v>
      </c>
      <c r="F497" s="1">
        <v>3</v>
      </c>
      <c r="G497" s="1">
        <v>106</v>
      </c>
      <c r="H497" s="1">
        <v>2</v>
      </c>
      <c r="I497" s="1">
        <v>0</v>
      </c>
      <c r="L497" s="1" t="s">
        <v>117</v>
      </c>
      <c r="M497" s="2">
        <v>4272683780</v>
      </c>
    </row>
    <row r="498" spans="1:13" s="1" customFormat="1" hidden="1" x14ac:dyDescent="0.3">
      <c r="A498" s="1">
        <v>1</v>
      </c>
      <c r="B498" s="1">
        <v>14</v>
      </c>
      <c r="C498" s="1">
        <v>0</v>
      </c>
      <c r="D498" s="1">
        <v>3</v>
      </c>
      <c r="E498" s="1">
        <v>11</v>
      </c>
      <c r="F498" s="1">
        <v>3</v>
      </c>
      <c r="G498" s="1">
        <v>106</v>
      </c>
      <c r="H498" s="1">
        <v>57</v>
      </c>
      <c r="I498" s="1">
        <v>0</v>
      </c>
      <c r="L498" s="1" t="s">
        <v>118</v>
      </c>
      <c r="M498" s="2">
        <v>8000000000</v>
      </c>
    </row>
    <row r="499" spans="1:13" s="1" customFormat="1" hidden="1" x14ac:dyDescent="0.3">
      <c r="A499" s="1">
        <v>1</v>
      </c>
      <c r="B499" s="1">
        <v>14</v>
      </c>
      <c r="C499" s="1">
        <v>0</v>
      </c>
      <c r="D499" s="1">
        <v>3</v>
      </c>
      <c r="E499" s="1">
        <v>22</v>
      </c>
      <c r="F499" s="1">
        <v>0</v>
      </c>
      <c r="G499" s="1">
        <v>0</v>
      </c>
      <c r="H499" s="1">
        <v>0</v>
      </c>
      <c r="I499" s="1">
        <v>0</v>
      </c>
      <c r="L499" s="1" t="s">
        <v>15</v>
      </c>
      <c r="M499" s="2">
        <v>4613140095</v>
      </c>
    </row>
    <row r="500" spans="1:13" s="1" customFormat="1" hidden="1" x14ac:dyDescent="0.3">
      <c r="A500" s="1">
        <v>1</v>
      </c>
      <c r="B500" s="1">
        <v>14</v>
      </c>
      <c r="C500" s="1">
        <v>0</v>
      </c>
      <c r="D500" s="1">
        <v>3</v>
      </c>
      <c r="E500" s="1">
        <v>22</v>
      </c>
      <c r="F500" s="1">
        <v>3</v>
      </c>
      <c r="G500" s="1">
        <v>0</v>
      </c>
      <c r="H500" s="1">
        <v>0</v>
      </c>
      <c r="I500" s="1">
        <v>0</v>
      </c>
      <c r="L500" s="1" t="s">
        <v>107</v>
      </c>
      <c r="M500" s="2">
        <v>4613140095</v>
      </c>
    </row>
    <row r="501" spans="1:13" s="1" customFormat="1" hidden="1" x14ac:dyDescent="0.3">
      <c r="A501" s="1">
        <v>1</v>
      </c>
      <c r="B501" s="1">
        <v>14</v>
      </c>
      <c r="C501" s="1">
        <v>0</v>
      </c>
      <c r="D501" s="1">
        <v>3</v>
      </c>
      <c r="E501" s="1">
        <v>22</v>
      </c>
      <c r="F501" s="1">
        <v>3</v>
      </c>
      <c r="G501" s="1">
        <v>101</v>
      </c>
      <c r="H501" s="1">
        <v>0</v>
      </c>
      <c r="I501" s="1">
        <v>0</v>
      </c>
      <c r="L501" s="1" t="s">
        <v>108</v>
      </c>
      <c r="M501" s="2">
        <v>3467801585</v>
      </c>
    </row>
    <row r="502" spans="1:13" s="1" customFormat="1" hidden="1" x14ac:dyDescent="0.3">
      <c r="A502" s="1">
        <v>1</v>
      </c>
      <c r="B502" s="1">
        <v>14</v>
      </c>
      <c r="C502" s="1">
        <v>0</v>
      </c>
      <c r="D502" s="1">
        <v>3</v>
      </c>
      <c r="E502" s="1">
        <v>22</v>
      </c>
      <c r="F502" s="1">
        <v>3</v>
      </c>
      <c r="G502" s="1">
        <v>101</v>
      </c>
      <c r="H502" s="1">
        <v>3</v>
      </c>
      <c r="I502" s="1">
        <v>0</v>
      </c>
      <c r="L502" s="1" t="s">
        <v>109</v>
      </c>
      <c r="M502" s="2">
        <v>3467801585</v>
      </c>
    </row>
    <row r="503" spans="1:13" s="1" customFormat="1" hidden="1" x14ac:dyDescent="0.3">
      <c r="A503" s="1">
        <v>1</v>
      </c>
      <c r="B503" s="1">
        <v>14</v>
      </c>
      <c r="C503" s="1">
        <v>0</v>
      </c>
      <c r="D503" s="1">
        <v>3</v>
      </c>
      <c r="E503" s="1">
        <v>22</v>
      </c>
      <c r="F503" s="1">
        <v>3</v>
      </c>
      <c r="G503" s="1">
        <v>102</v>
      </c>
      <c r="H503" s="1">
        <v>0</v>
      </c>
      <c r="I503" s="1">
        <v>0</v>
      </c>
      <c r="L503" s="1" t="s">
        <v>110</v>
      </c>
      <c r="M503" s="2">
        <v>477691215</v>
      </c>
    </row>
    <row r="504" spans="1:13" s="1" customFormat="1" hidden="1" x14ac:dyDescent="0.3">
      <c r="A504" s="1">
        <v>1</v>
      </c>
      <c r="B504" s="1">
        <v>14</v>
      </c>
      <c r="C504" s="1">
        <v>0</v>
      </c>
      <c r="D504" s="1">
        <v>3</v>
      </c>
      <c r="E504" s="1">
        <v>22</v>
      </c>
      <c r="F504" s="1">
        <v>3</v>
      </c>
      <c r="G504" s="1">
        <v>102</v>
      </c>
      <c r="H504" s="1">
        <v>5</v>
      </c>
      <c r="I504" s="1">
        <v>0</v>
      </c>
      <c r="L504" s="1" t="s">
        <v>111</v>
      </c>
      <c r="M504" s="2">
        <v>477691215</v>
      </c>
    </row>
    <row r="505" spans="1:13" s="1" customFormat="1" hidden="1" x14ac:dyDescent="0.3">
      <c r="A505" s="1">
        <v>1</v>
      </c>
      <c r="B505" s="1">
        <v>14</v>
      </c>
      <c r="C505" s="1">
        <v>0</v>
      </c>
      <c r="D505" s="1">
        <v>3</v>
      </c>
      <c r="E505" s="1">
        <v>22</v>
      </c>
      <c r="F505" s="1">
        <v>3</v>
      </c>
      <c r="G505" s="1">
        <v>103</v>
      </c>
      <c r="H505" s="1">
        <v>0</v>
      </c>
      <c r="I505" s="1">
        <v>0</v>
      </c>
      <c r="L505" s="1" t="s">
        <v>112</v>
      </c>
      <c r="M505" s="2">
        <v>3825775</v>
      </c>
    </row>
    <row r="506" spans="1:13" s="1" customFormat="1" hidden="1" x14ac:dyDescent="0.3">
      <c r="A506" s="1">
        <v>1</v>
      </c>
      <c r="B506" s="1">
        <v>14</v>
      </c>
      <c r="C506" s="1">
        <v>0</v>
      </c>
      <c r="D506" s="1">
        <v>3</v>
      </c>
      <c r="E506" s="1">
        <v>22</v>
      </c>
      <c r="F506" s="1">
        <v>3</v>
      </c>
      <c r="G506" s="1">
        <v>103</v>
      </c>
      <c r="H506" s="1">
        <v>4</v>
      </c>
      <c r="I506" s="1">
        <v>0</v>
      </c>
      <c r="L506" s="1" t="s">
        <v>113</v>
      </c>
      <c r="M506" s="2">
        <v>3825775</v>
      </c>
    </row>
    <row r="507" spans="1:13" s="1" customFormat="1" hidden="1" x14ac:dyDescent="0.3">
      <c r="A507" s="1">
        <v>1</v>
      </c>
      <c r="B507" s="1">
        <v>14</v>
      </c>
      <c r="C507" s="1">
        <v>0</v>
      </c>
      <c r="D507" s="1">
        <v>3</v>
      </c>
      <c r="E507" s="1">
        <v>22</v>
      </c>
      <c r="F507" s="1">
        <v>3</v>
      </c>
      <c r="G507" s="1">
        <v>106</v>
      </c>
      <c r="H507" s="1">
        <v>0</v>
      </c>
      <c r="I507" s="1">
        <v>0</v>
      </c>
      <c r="L507" s="1" t="s">
        <v>116</v>
      </c>
      <c r="M507" s="2">
        <v>663821520</v>
      </c>
    </row>
    <row r="508" spans="1:13" s="1" customFormat="1" hidden="1" x14ac:dyDescent="0.3">
      <c r="A508" s="1">
        <v>1</v>
      </c>
      <c r="B508" s="1">
        <v>14</v>
      </c>
      <c r="C508" s="1">
        <v>0</v>
      </c>
      <c r="D508" s="1">
        <v>3</v>
      </c>
      <c r="E508" s="1">
        <v>22</v>
      </c>
      <c r="F508" s="1">
        <v>3</v>
      </c>
      <c r="G508" s="1">
        <v>106</v>
      </c>
      <c r="H508" s="1">
        <v>2</v>
      </c>
      <c r="I508" s="1">
        <v>0</v>
      </c>
      <c r="L508" s="1" t="s">
        <v>117</v>
      </c>
      <c r="M508" s="2">
        <v>663821520</v>
      </c>
    </row>
    <row r="509" spans="1:13" s="1" customFormat="1" hidden="1" x14ac:dyDescent="0.3">
      <c r="A509" s="1">
        <v>1</v>
      </c>
      <c r="B509" s="1">
        <v>14</v>
      </c>
      <c r="C509" s="1">
        <v>0</v>
      </c>
      <c r="D509" s="1">
        <v>3</v>
      </c>
      <c r="E509" s="1">
        <v>44</v>
      </c>
      <c r="F509" s="1">
        <v>0</v>
      </c>
      <c r="G509" s="1">
        <v>0</v>
      </c>
      <c r="H509" s="1">
        <v>0</v>
      </c>
      <c r="I509" s="1">
        <v>0</v>
      </c>
      <c r="L509" s="1" t="s">
        <v>17</v>
      </c>
      <c r="M509" s="2">
        <v>2249682899</v>
      </c>
    </row>
    <row r="510" spans="1:13" s="1" customFormat="1" hidden="1" x14ac:dyDescent="0.3">
      <c r="A510" s="1">
        <v>1</v>
      </c>
      <c r="B510" s="1">
        <v>14</v>
      </c>
      <c r="C510" s="1">
        <v>0</v>
      </c>
      <c r="D510" s="1">
        <v>3</v>
      </c>
      <c r="E510" s="1">
        <v>44</v>
      </c>
      <c r="F510" s="1">
        <v>3</v>
      </c>
      <c r="G510" s="1">
        <v>0</v>
      </c>
      <c r="H510" s="1">
        <v>0</v>
      </c>
      <c r="I510" s="1">
        <v>0</v>
      </c>
      <c r="L510" s="1" t="s">
        <v>107</v>
      </c>
      <c r="M510" s="2">
        <v>2249682899</v>
      </c>
    </row>
    <row r="511" spans="1:13" s="1" customFormat="1" hidden="1" x14ac:dyDescent="0.3">
      <c r="A511" s="1">
        <v>1</v>
      </c>
      <c r="B511" s="1">
        <v>14</v>
      </c>
      <c r="C511" s="1">
        <v>0</v>
      </c>
      <c r="D511" s="1">
        <v>3</v>
      </c>
      <c r="E511" s="1">
        <v>44</v>
      </c>
      <c r="F511" s="1">
        <v>3</v>
      </c>
      <c r="G511" s="1">
        <v>106</v>
      </c>
      <c r="H511" s="1">
        <v>0</v>
      </c>
      <c r="I511" s="1">
        <v>0</v>
      </c>
      <c r="L511" s="1" t="s">
        <v>116</v>
      </c>
      <c r="M511" s="2">
        <v>2249682899</v>
      </c>
    </row>
    <row r="512" spans="1:13" s="1" customFormat="1" hidden="1" x14ac:dyDescent="0.3">
      <c r="A512" s="1">
        <v>1</v>
      </c>
      <c r="B512" s="1">
        <v>14</v>
      </c>
      <c r="C512" s="1">
        <v>0</v>
      </c>
      <c r="D512" s="1">
        <v>3</v>
      </c>
      <c r="E512" s="1">
        <v>44</v>
      </c>
      <c r="F512" s="1">
        <v>3</v>
      </c>
      <c r="G512" s="1">
        <v>106</v>
      </c>
      <c r="H512" s="1">
        <v>2</v>
      </c>
      <c r="I512" s="1">
        <v>0</v>
      </c>
      <c r="L512" s="1" t="s">
        <v>117</v>
      </c>
      <c r="M512" s="2">
        <v>2249682899</v>
      </c>
    </row>
    <row r="513" spans="1:13" s="1" customFormat="1" hidden="1" x14ac:dyDescent="0.3">
      <c r="A513" s="1">
        <v>1</v>
      </c>
      <c r="B513" s="1">
        <v>14</v>
      </c>
      <c r="C513" s="1">
        <v>0</v>
      </c>
      <c r="D513" s="1">
        <v>3</v>
      </c>
      <c r="E513" s="1">
        <v>81</v>
      </c>
      <c r="F513" s="1">
        <v>0</v>
      </c>
      <c r="G513" s="1">
        <v>0</v>
      </c>
      <c r="H513" s="1">
        <v>0</v>
      </c>
      <c r="I513" s="1">
        <v>0</v>
      </c>
      <c r="L513" s="1" t="s">
        <v>19</v>
      </c>
      <c r="M513" s="2">
        <v>600000000</v>
      </c>
    </row>
    <row r="514" spans="1:13" s="1" customFormat="1" hidden="1" x14ac:dyDescent="0.3">
      <c r="A514" s="1">
        <v>1</v>
      </c>
      <c r="B514" s="1">
        <v>14</v>
      </c>
      <c r="C514" s="1">
        <v>0</v>
      </c>
      <c r="D514" s="1">
        <v>3</v>
      </c>
      <c r="E514" s="1">
        <v>81</v>
      </c>
      <c r="F514" s="1">
        <v>3</v>
      </c>
      <c r="G514" s="1">
        <v>0</v>
      </c>
      <c r="H514" s="1">
        <v>0</v>
      </c>
      <c r="I514" s="1">
        <v>0</v>
      </c>
      <c r="L514" s="1" t="s">
        <v>107</v>
      </c>
      <c r="M514" s="2">
        <v>600000000</v>
      </c>
    </row>
    <row r="515" spans="1:13" s="1" customFormat="1" hidden="1" x14ac:dyDescent="0.3">
      <c r="A515" s="1">
        <v>1</v>
      </c>
      <c r="B515" s="1">
        <v>14</v>
      </c>
      <c r="C515" s="1">
        <v>0</v>
      </c>
      <c r="D515" s="1">
        <v>3</v>
      </c>
      <c r="E515" s="1">
        <v>81</v>
      </c>
      <c r="F515" s="1">
        <v>3</v>
      </c>
      <c r="G515" s="1">
        <v>103</v>
      </c>
      <c r="H515" s="1">
        <v>0</v>
      </c>
      <c r="I515" s="1">
        <v>0</v>
      </c>
      <c r="L515" s="1" t="s">
        <v>112</v>
      </c>
      <c r="M515" s="2">
        <v>100000000</v>
      </c>
    </row>
    <row r="516" spans="1:13" s="1" customFormat="1" hidden="1" x14ac:dyDescent="0.3">
      <c r="A516" s="1">
        <v>1</v>
      </c>
      <c r="B516" s="1">
        <v>14</v>
      </c>
      <c r="C516" s="1">
        <v>0</v>
      </c>
      <c r="D516" s="1">
        <v>3</v>
      </c>
      <c r="E516" s="1">
        <v>81</v>
      </c>
      <c r="F516" s="1">
        <v>3</v>
      </c>
      <c r="G516" s="1">
        <v>103</v>
      </c>
      <c r="H516" s="1">
        <v>4</v>
      </c>
      <c r="I516" s="1">
        <v>0</v>
      </c>
      <c r="L516" s="1" t="s">
        <v>113</v>
      </c>
      <c r="M516" s="2">
        <v>100000000</v>
      </c>
    </row>
    <row r="517" spans="1:13" s="1" customFormat="1" hidden="1" x14ac:dyDescent="0.3">
      <c r="A517" s="1">
        <v>1</v>
      </c>
      <c r="B517" s="1">
        <v>14</v>
      </c>
      <c r="C517" s="1">
        <v>0</v>
      </c>
      <c r="D517" s="1">
        <v>3</v>
      </c>
      <c r="E517" s="1">
        <v>81</v>
      </c>
      <c r="F517" s="1">
        <v>3</v>
      </c>
      <c r="G517" s="1">
        <v>104</v>
      </c>
      <c r="H517" s="1">
        <v>0</v>
      </c>
      <c r="I517" s="1">
        <v>0</v>
      </c>
      <c r="L517" s="1" t="s">
        <v>114</v>
      </c>
      <c r="M517" s="2">
        <v>500000000</v>
      </c>
    </row>
    <row r="518" spans="1:13" s="1" customFormat="1" hidden="1" x14ac:dyDescent="0.3">
      <c r="A518" s="1">
        <v>1</v>
      </c>
      <c r="B518" s="1">
        <v>14</v>
      </c>
      <c r="C518" s="1">
        <v>0</v>
      </c>
      <c r="D518" s="1">
        <v>3</v>
      </c>
      <c r="E518" s="1">
        <v>81</v>
      </c>
      <c r="F518" s="1">
        <v>3</v>
      </c>
      <c r="G518" s="1">
        <v>104</v>
      </c>
      <c r="H518" s="1">
        <v>3</v>
      </c>
      <c r="I518" s="1">
        <v>0</v>
      </c>
      <c r="L518" s="1" t="s">
        <v>109</v>
      </c>
      <c r="M518" s="2">
        <v>500000000</v>
      </c>
    </row>
    <row r="519" spans="1:13" s="1" customFormat="1" hidden="1" x14ac:dyDescent="0.3">
      <c r="A519" s="1">
        <v>1</v>
      </c>
      <c r="B519" s="1">
        <v>14</v>
      </c>
      <c r="C519" s="1">
        <v>1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L519" s="1" t="s">
        <v>148</v>
      </c>
      <c r="M519" s="2">
        <v>23335390854</v>
      </c>
    </row>
    <row r="520" spans="1:13" s="1" customFormat="1" hidden="1" x14ac:dyDescent="0.3">
      <c r="A520" s="1">
        <v>1</v>
      </c>
      <c r="B520" s="1">
        <v>14</v>
      </c>
      <c r="C520" s="1">
        <v>1</v>
      </c>
      <c r="D520" s="1">
        <v>0</v>
      </c>
      <c r="E520" s="1">
        <v>11</v>
      </c>
      <c r="F520" s="1">
        <v>0</v>
      </c>
      <c r="G520" s="1">
        <v>0</v>
      </c>
      <c r="H520" s="1">
        <v>0</v>
      </c>
      <c r="I520" s="1">
        <v>0</v>
      </c>
      <c r="L520" s="1" t="s">
        <v>14</v>
      </c>
      <c r="M520" s="2">
        <v>15872567860</v>
      </c>
    </row>
    <row r="521" spans="1:13" s="1" customFormat="1" hidden="1" x14ac:dyDescent="0.3">
      <c r="A521" s="1">
        <v>1</v>
      </c>
      <c r="B521" s="1">
        <v>14</v>
      </c>
      <c r="C521" s="1">
        <v>1</v>
      </c>
      <c r="D521" s="1">
        <v>0</v>
      </c>
      <c r="E521" s="1">
        <v>22</v>
      </c>
      <c r="F521" s="1">
        <v>0</v>
      </c>
      <c r="G521" s="1">
        <v>0</v>
      </c>
      <c r="H521" s="1">
        <v>0</v>
      </c>
      <c r="I521" s="1">
        <v>0</v>
      </c>
      <c r="L521" s="1" t="s">
        <v>15</v>
      </c>
      <c r="M521" s="2">
        <v>4613140095</v>
      </c>
    </row>
    <row r="522" spans="1:13" s="1" customFormat="1" hidden="1" x14ac:dyDescent="0.3">
      <c r="A522" s="1">
        <v>1</v>
      </c>
      <c r="B522" s="1">
        <v>14</v>
      </c>
      <c r="C522" s="1">
        <v>1</v>
      </c>
      <c r="D522" s="1">
        <v>0</v>
      </c>
      <c r="E522" s="1">
        <v>44</v>
      </c>
      <c r="F522" s="1">
        <v>0</v>
      </c>
      <c r="G522" s="1">
        <v>0</v>
      </c>
      <c r="H522" s="1">
        <v>0</v>
      </c>
      <c r="I522" s="1">
        <v>0</v>
      </c>
      <c r="L522" s="1" t="s">
        <v>17</v>
      </c>
      <c r="M522" s="2">
        <v>2249682899</v>
      </c>
    </row>
    <row r="523" spans="1:13" s="1" customFormat="1" hidden="1" x14ac:dyDescent="0.3">
      <c r="A523" s="1">
        <v>1</v>
      </c>
      <c r="B523" s="1">
        <v>14</v>
      </c>
      <c r="C523" s="1">
        <v>1</v>
      </c>
      <c r="D523" s="1">
        <v>0</v>
      </c>
      <c r="E523" s="1">
        <v>81</v>
      </c>
      <c r="F523" s="1">
        <v>0</v>
      </c>
      <c r="G523" s="1">
        <v>0</v>
      </c>
      <c r="H523" s="1">
        <v>0</v>
      </c>
      <c r="I523" s="1">
        <v>0</v>
      </c>
      <c r="L523" s="1" t="s">
        <v>19</v>
      </c>
      <c r="M523" s="2">
        <v>600000000</v>
      </c>
    </row>
    <row r="524" spans="1:13" s="1" customFormat="1" hidden="1" x14ac:dyDescent="0.3">
      <c r="A524" s="1">
        <v>1</v>
      </c>
      <c r="B524" s="1">
        <v>14</v>
      </c>
      <c r="C524" s="1">
        <v>1</v>
      </c>
      <c r="D524" s="1">
        <v>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L524" s="1" t="s">
        <v>39</v>
      </c>
      <c r="M524" s="2">
        <v>23335390854</v>
      </c>
    </row>
    <row r="525" spans="1:13" s="1" customFormat="1" hidden="1" x14ac:dyDescent="0.3">
      <c r="A525" s="1">
        <v>1</v>
      </c>
      <c r="B525" s="1">
        <v>14</v>
      </c>
      <c r="C525" s="1">
        <v>1</v>
      </c>
      <c r="D525" s="1">
        <v>3</v>
      </c>
      <c r="E525" s="1">
        <v>0</v>
      </c>
      <c r="F525" s="1">
        <v>3</v>
      </c>
      <c r="G525" s="1">
        <v>0</v>
      </c>
      <c r="H525" s="1">
        <v>0</v>
      </c>
      <c r="I525" s="1">
        <v>0</v>
      </c>
      <c r="L525" s="1" t="s">
        <v>107</v>
      </c>
      <c r="M525" s="2">
        <v>23335390854</v>
      </c>
    </row>
    <row r="526" spans="1:13" s="1" customFormat="1" hidden="1" x14ac:dyDescent="0.3">
      <c r="A526" s="1">
        <v>1</v>
      </c>
      <c r="B526" s="1">
        <v>14</v>
      </c>
      <c r="C526" s="1">
        <v>1</v>
      </c>
      <c r="D526" s="1">
        <v>3</v>
      </c>
      <c r="E526" s="1">
        <v>0</v>
      </c>
      <c r="F526" s="1">
        <v>3</v>
      </c>
      <c r="G526" s="1">
        <v>101</v>
      </c>
      <c r="H526" s="1">
        <v>0</v>
      </c>
      <c r="I526" s="1">
        <v>0</v>
      </c>
      <c r="L526" s="1" t="s">
        <v>108</v>
      </c>
      <c r="M526" s="2">
        <v>3666698775</v>
      </c>
    </row>
    <row r="527" spans="1:13" s="1" customFormat="1" hidden="1" x14ac:dyDescent="0.3">
      <c r="A527" s="1">
        <v>1</v>
      </c>
      <c r="B527" s="1">
        <v>14</v>
      </c>
      <c r="C527" s="1">
        <v>1</v>
      </c>
      <c r="D527" s="1">
        <v>3</v>
      </c>
      <c r="E527" s="1">
        <v>0</v>
      </c>
      <c r="F527" s="1">
        <v>3</v>
      </c>
      <c r="G527" s="1">
        <v>101</v>
      </c>
      <c r="H527" s="1">
        <v>3</v>
      </c>
      <c r="I527" s="1">
        <v>0</v>
      </c>
      <c r="L527" s="1" t="s">
        <v>109</v>
      </c>
      <c r="M527" s="2">
        <v>3666698775</v>
      </c>
    </row>
    <row r="528" spans="1:13" s="1" customFormat="1" hidden="1" x14ac:dyDescent="0.3">
      <c r="A528" s="1">
        <v>1</v>
      </c>
      <c r="B528" s="1">
        <v>14</v>
      </c>
      <c r="C528" s="1">
        <v>1</v>
      </c>
      <c r="D528" s="1">
        <v>3</v>
      </c>
      <c r="E528" s="1">
        <v>0</v>
      </c>
      <c r="F528" s="1">
        <v>3</v>
      </c>
      <c r="G528" s="1">
        <v>102</v>
      </c>
      <c r="H528" s="1">
        <v>0</v>
      </c>
      <c r="I528" s="1">
        <v>0</v>
      </c>
      <c r="L528" s="1" t="s">
        <v>110</v>
      </c>
      <c r="M528" s="2">
        <v>686032515</v>
      </c>
    </row>
    <row r="529" spans="1:13" s="1" customFormat="1" hidden="1" x14ac:dyDescent="0.3">
      <c r="A529" s="1">
        <v>1</v>
      </c>
      <c r="B529" s="1">
        <v>14</v>
      </c>
      <c r="C529" s="1">
        <v>1</v>
      </c>
      <c r="D529" s="1">
        <v>3</v>
      </c>
      <c r="E529" s="1">
        <v>0</v>
      </c>
      <c r="F529" s="1">
        <v>3</v>
      </c>
      <c r="G529" s="1">
        <v>102</v>
      </c>
      <c r="H529" s="1">
        <v>5</v>
      </c>
      <c r="I529" s="1">
        <v>0</v>
      </c>
      <c r="L529" s="1" t="s">
        <v>111</v>
      </c>
      <c r="M529" s="2">
        <v>686032515</v>
      </c>
    </row>
    <row r="530" spans="1:13" s="1" customFormat="1" hidden="1" x14ac:dyDescent="0.3">
      <c r="A530" s="1">
        <v>1</v>
      </c>
      <c r="B530" s="1">
        <v>14</v>
      </c>
      <c r="C530" s="1">
        <v>1</v>
      </c>
      <c r="D530" s="1">
        <v>3</v>
      </c>
      <c r="E530" s="1">
        <v>0</v>
      </c>
      <c r="F530" s="1">
        <v>3</v>
      </c>
      <c r="G530" s="1">
        <v>103</v>
      </c>
      <c r="H530" s="1">
        <v>0</v>
      </c>
      <c r="I530" s="1">
        <v>0</v>
      </c>
      <c r="L530" s="1" t="s">
        <v>112</v>
      </c>
      <c r="M530" s="2">
        <v>2432342445</v>
      </c>
    </row>
    <row r="531" spans="1:13" s="1" customFormat="1" hidden="1" x14ac:dyDescent="0.3">
      <c r="A531" s="1">
        <v>1</v>
      </c>
      <c r="B531" s="1">
        <v>14</v>
      </c>
      <c r="C531" s="1">
        <v>1</v>
      </c>
      <c r="D531" s="1">
        <v>3</v>
      </c>
      <c r="E531" s="1">
        <v>0</v>
      </c>
      <c r="F531" s="1">
        <v>3</v>
      </c>
      <c r="G531" s="1">
        <v>103</v>
      </c>
      <c r="H531" s="1">
        <v>4</v>
      </c>
      <c r="I531" s="1">
        <v>0</v>
      </c>
      <c r="L531" s="1" t="s">
        <v>113</v>
      </c>
      <c r="M531" s="2">
        <v>2432342445</v>
      </c>
    </row>
    <row r="532" spans="1:13" s="1" customFormat="1" hidden="1" x14ac:dyDescent="0.3">
      <c r="A532" s="1">
        <v>1</v>
      </c>
      <c r="B532" s="1">
        <v>14</v>
      </c>
      <c r="C532" s="1">
        <v>1</v>
      </c>
      <c r="D532" s="1">
        <v>3</v>
      </c>
      <c r="E532" s="1">
        <v>0</v>
      </c>
      <c r="F532" s="1">
        <v>3</v>
      </c>
      <c r="G532" s="1">
        <v>104</v>
      </c>
      <c r="H532" s="1">
        <v>0</v>
      </c>
      <c r="I532" s="1">
        <v>0</v>
      </c>
      <c r="L532" s="1" t="s">
        <v>114</v>
      </c>
      <c r="M532" s="2">
        <v>987031730</v>
      </c>
    </row>
    <row r="533" spans="1:13" s="1" customFormat="1" hidden="1" x14ac:dyDescent="0.3">
      <c r="A533" s="1">
        <v>1</v>
      </c>
      <c r="B533" s="1">
        <v>14</v>
      </c>
      <c r="C533" s="1">
        <v>1</v>
      </c>
      <c r="D533" s="1">
        <v>3</v>
      </c>
      <c r="E533" s="1">
        <v>0</v>
      </c>
      <c r="F533" s="1">
        <v>3</v>
      </c>
      <c r="G533" s="1">
        <v>104</v>
      </c>
      <c r="H533" s="1">
        <v>3</v>
      </c>
      <c r="I533" s="1">
        <v>0</v>
      </c>
      <c r="L533" s="1" t="s">
        <v>109</v>
      </c>
      <c r="M533" s="2">
        <v>987031730</v>
      </c>
    </row>
    <row r="534" spans="1:13" s="1" customFormat="1" hidden="1" x14ac:dyDescent="0.3">
      <c r="A534" s="1">
        <v>1</v>
      </c>
      <c r="B534" s="1">
        <v>14</v>
      </c>
      <c r="C534" s="1">
        <v>1</v>
      </c>
      <c r="D534" s="1">
        <v>3</v>
      </c>
      <c r="E534" s="1">
        <v>0</v>
      </c>
      <c r="F534" s="1">
        <v>3</v>
      </c>
      <c r="G534" s="1">
        <v>105</v>
      </c>
      <c r="H534" s="1">
        <v>0</v>
      </c>
      <c r="I534" s="1">
        <v>0</v>
      </c>
      <c r="L534" s="1" t="s">
        <v>115</v>
      </c>
      <c r="M534" s="2">
        <v>377097190</v>
      </c>
    </row>
    <row r="535" spans="1:13" s="1" customFormat="1" hidden="1" x14ac:dyDescent="0.3">
      <c r="A535" s="1">
        <v>1</v>
      </c>
      <c r="B535" s="1">
        <v>14</v>
      </c>
      <c r="C535" s="1">
        <v>1</v>
      </c>
      <c r="D535" s="1">
        <v>3</v>
      </c>
      <c r="E535" s="1">
        <v>0</v>
      </c>
      <c r="F535" s="1">
        <v>3</v>
      </c>
      <c r="G535" s="1">
        <v>105</v>
      </c>
      <c r="H535" s="1">
        <v>3</v>
      </c>
      <c r="I535" s="1">
        <v>0</v>
      </c>
      <c r="L535" s="1" t="s">
        <v>109</v>
      </c>
      <c r="M535" s="2">
        <v>377097190</v>
      </c>
    </row>
    <row r="536" spans="1:13" s="1" customFormat="1" hidden="1" x14ac:dyDescent="0.3">
      <c r="A536" s="1">
        <v>1</v>
      </c>
      <c r="B536" s="1">
        <v>14</v>
      </c>
      <c r="C536" s="1">
        <v>1</v>
      </c>
      <c r="D536" s="1">
        <v>3</v>
      </c>
      <c r="E536" s="1">
        <v>0</v>
      </c>
      <c r="F536" s="1">
        <v>3</v>
      </c>
      <c r="G536" s="1">
        <v>106</v>
      </c>
      <c r="H536" s="1">
        <v>0</v>
      </c>
      <c r="I536" s="1">
        <v>0</v>
      </c>
      <c r="L536" s="1" t="s">
        <v>116</v>
      </c>
      <c r="M536" s="2">
        <v>15186188199</v>
      </c>
    </row>
    <row r="537" spans="1:13" s="1" customFormat="1" hidden="1" x14ac:dyDescent="0.3">
      <c r="A537" s="1">
        <v>1</v>
      </c>
      <c r="B537" s="1">
        <v>14</v>
      </c>
      <c r="C537" s="1">
        <v>1</v>
      </c>
      <c r="D537" s="1">
        <v>3</v>
      </c>
      <c r="E537" s="1">
        <v>0</v>
      </c>
      <c r="F537" s="1">
        <v>3</v>
      </c>
      <c r="G537" s="1">
        <v>106</v>
      </c>
      <c r="H537" s="1">
        <v>2</v>
      </c>
      <c r="I537" s="1">
        <v>0</v>
      </c>
      <c r="L537" s="1" t="s">
        <v>117</v>
      </c>
      <c r="M537" s="2">
        <v>7186188199</v>
      </c>
    </row>
    <row r="538" spans="1:13" s="1" customFormat="1" hidden="1" x14ac:dyDescent="0.3">
      <c r="A538" s="1">
        <v>1</v>
      </c>
      <c r="B538" s="1">
        <v>14</v>
      </c>
      <c r="C538" s="1">
        <v>1</v>
      </c>
      <c r="D538" s="1">
        <v>3</v>
      </c>
      <c r="E538" s="1">
        <v>0</v>
      </c>
      <c r="F538" s="1">
        <v>3</v>
      </c>
      <c r="G538" s="1">
        <v>106</v>
      </c>
      <c r="H538" s="1">
        <v>57</v>
      </c>
      <c r="I538" s="1">
        <v>0</v>
      </c>
      <c r="L538" s="1" t="s">
        <v>118</v>
      </c>
      <c r="M538" s="2">
        <v>8000000000</v>
      </c>
    </row>
    <row r="539" spans="1:13" s="1" customFormat="1" hidden="1" x14ac:dyDescent="0.3">
      <c r="A539" s="1">
        <v>1</v>
      </c>
      <c r="B539" s="1">
        <v>14</v>
      </c>
      <c r="C539" s="1">
        <v>1</v>
      </c>
      <c r="D539" s="1">
        <v>3</v>
      </c>
      <c r="E539" s="1">
        <v>11</v>
      </c>
      <c r="F539" s="1">
        <v>0</v>
      </c>
      <c r="G539" s="1">
        <v>0</v>
      </c>
      <c r="H539" s="1">
        <v>0</v>
      </c>
      <c r="I539" s="1">
        <v>0</v>
      </c>
      <c r="L539" s="1" t="s">
        <v>14</v>
      </c>
      <c r="M539" s="2">
        <v>15872567860</v>
      </c>
    </row>
    <row r="540" spans="1:13" s="1" customFormat="1" hidden="1" x14ac:dyDescent="0.3">
      <c r="A540" s="1">
        <v>1</v>
      </c>
      <c r="B540" s="1">
        <v>14</v>
      </c>
      <c r="C540" s="1">
        <v>1</v>
      </c>
      <c r="D540" s="1">
        <v>3</v>
      </c>
      <c r="E540" s="1">
        <v>11</v>
      </c>
      <c r="F540" s="1">
        <v>3</v>
      </c>
      <c r="G540" s="1">
        <v>0</v>
      </c>
      <c r="H540" s="1">
        <v>0</v>
      </c>
      <c r="I540" s="1">
        <v>0</v>
      </c>
      <c r="L540" s="1" t="s">
        <v>107</v>
      </c>
      <c r="M540" s="2">
        <v>15872567860</v>
      </c>
    </row>
    <row r="541" spans="1:13" s="1" customFormat="1" x14ac:dyDescent="0.3">
      <c r="A541" s="1">
        <v>1</v>
      </c>
      <c r="B541" s="1">
        <v>14</v>
      </c>
      <c r="C541" s="1">
        <v>1</v>
      </c>
      <c r="D541" s="1">
        <v>3</v>
      </c>
      <c r="E541" s="1">
        <v>11</v>
      </c>
      <c r="F541" s="1">
        <v>3</v>
      </c>
      <c r="G541" s="1">
        <v>101</v>
      </c>
      <c r="H541" s="1">
        <v>0</v>
      </c>
      <c r="I541" s="1">
        <v>0</v>
      </c>
      <c r="L541" s="1" t="s">
        <v>108</v>
      </c>
      <c r="M541" s="2">
        <v>198897190</v>
      </c>
    </row>
    <row r="542" spans="1:13" hidden="1" x14ac:dyDescent="0.3">
      <c r="A542">
        <v>0</v>
      </c>
      <c r="B542">
        <v>14</v>
      </c>
      <c r="C542">
        <v>1</v>
      </c>
      <c r="D542">
        <v>3</v>
      </c>
      <c r="E542">
        <v>11</v>
      </c>
      <c r="F542">
        <v>3</v>
      </c>
      <c r="G542">
        <v>101</v>
      </c>
      <c r="H542">
        <v>3</v>
      </c>
      <c r="I542">
        <v>0</v>
      </c>
      <c r="J542" t="s">
        <v>149</v>
      </c>
      <c r="K542" t="s">
        <v>150</v>
      </c>
      <c r="L542" t="s">
        <v>151</v>
      </c>
      <c r="M542" s="3">
        <v>100000000</v>
      </c>
    </row>
    <row r="543" spans="1:13" hidden="1" x14ac:dyDescent="0.3">
      <c r="A543">
        <v>0</v>
      </c>
      <c r="B543">
        <v>14</v>
      </c>
      <c r="C543">
        <v>1</v>
      </c>
      <c r="D543">
        <v>3</v>
      </c>
      <c r="E543">
        <v>11</v>
      </c>
      <c r="F543">
        <v>3</v>
      </c>
      <c r="G543">
        <v>101</v>
      </c>
      <c r="H543">
        <v>3</v>
      </c>
      <c r="I543">
        <v>1</v>
      </c>
      <c r="J543" t="s">
        <v>149</v>
      </c>
      <c r="K543" t="s">
        <v>150</v>
      </c>
      <c r="L543" t="s">
        <v>152</v>
      </c>
      <c r="M543" s="3">
        <v>98897190</v>
      </c>
    </row>
    <row r="544" spans="1:13" s="1" customFormat="1" x14ac:dyDescent="0.3">
      <c r="A544" s="1">
        <v>1</v>
      </c>
      <c r="B544" s="1">
        <v>14</v>
      </c>
      <c r="C544" s="1">
        <v>1</v>
      </c>
      <c r="D544" s="1">
        <v>3</v>
      </c>
      <c r="E544" s="1">
        <v>11</v>
      </c>
      <c r="F544" s="1">
        <v>3</v>
      </c>
      <c r="G544" s="1">
        <v>102</v>
      </c>
      <c r="H544" s="1">
        <v>0</v>
      </c>
      <c r="I544" s="1">
        <v>0</v>
      </c>
      <c r="L544" s="1" t="s">
        <v>110</v>
      </c>
      <c r="M544" s="2">
        <v>208341300</v>
      </c>
    </row>
    <row r="545" spans="1:13" hidden="1" x14ac:dyDescent="0.3">
      <c r="A545">
        <v>0</v>
      </c>
      <c r="B545">
        <v>14</v>
      </c>
      <c r="C545">
        <v>1</v>
      </c>
      <c r="D545">
        <v>3</v>
      </c>
      <c r="E545">
        <v>11</v>
      </c>
      <c r="F545">
        <v>3</v>
      </c>
      <c r="G545">
        <v>102</v>
      </c>
      <c r="H545">
        <v>5</v>
      </c>
      <c r="I545">
        <v>0</v>
      </c>
      <c r="J545" t="s">
        <v>149</v>
      </c>
      <c r="K545" t="s">
        <v>153</v>
      </c>
      <c r="L545" t="s">
        <v>154</v>
      </c>
      <c r="M545" s="3">
        <v>100000000</v>
      </c>
    </row>
    <row r="546" spans="1:13" hidden="1" x14ac:dyDescent="0.3">
      <c r="A546">
        <v>0</v>
      </c>
      <c r="B546">
        <v>14</v>
      </c>
      <c r="C546">
        <v>1</v>
      </c>
      <c r="D546">
        <v>3</v>
      </c>
      <c r="E546">
        <v>11</v>
      </c>
      <c r="F546">
        <v>3</v>
      </c>
      <c r="G546">
        <v>102</v>
      </c>
      <c r="H546">
        <v>5</v>
      </c>
      <c r="I546">
        <v>1</v>
      </c>
      <c r="J546" t="s">
        <v>149</v>
      </c>
      <c r="K546" t="s">
        <v>153</v>
      </c>
      <c r="L546" t="s">
        <v>155</v>
      </c>
      <c r="M546" s="3">
        <v>58341300</v>
      </c>
    </row>
    <row r="547" spans="1:13" hidden="1" x14ac:dyDescent="0.3">
      <c r="A547">
        <v>0</v>
      </c>
      <c r="B547">
        <v>14</v>
      </c>
      <c r="C547">
        <v>1</v>
      </c>
      <c r="D547">
        <v>3</v>
      </c>
      <c r="E547">
        <v>11</v>
      </c>
      <c r="F547">
        <v>3</v>
      </c>
      <c r="G547">
        <v>102</v>
      </c>
      <c r="H547">
        <v>5</v>
      </c>
      <c r="I547">
        <v>2</v>
      </c>
      <c r="J547" t="s">
        <v>149</v>
      </c>
      <c r="K547" t="s">
        <v>156</v>
      </c>
      <c r="L547" t="s">
        <v>157</v>
      </c>
      <c r="M547" s="3">
        <v>50000000</v>
      </c>
    </row>
    <row r="548" spans="1:13" s="1" customFormat="1" x14ac:dyDescent="0.3">
      <c r="A548" s="1">
        <v>1</v>
      </c>
      <c r="B548" s="1">
        <v>14</v>
      </c>
      <c r="C548" s="1">
        <v>1</v>
      </c>
      <c r="D548" s="1">
        <v>3</v>
      </c>
      <c r="E548" s="1">
        <v>11</v>
      </c>
      <c r="F548" s="1">
        <v>3</v>
      </c>
      <c r="G548" s="1">
        <v>103</v>
      </c>
      <c r="H548" s="1">
        <v>0</v>
      </c>
      <c r="I548" s="1">
        <v>0</v>
      </c>
      <c r="L548" s="1" t="s">
        <v>112</v>
      </c>
      <c r="M548" s="2">
        <v>2328516670</v>
      </c>
    </row>
    <row r="549" spans="1:13" hidden="1" x14ac:dyDescent="0.3">
      <c r="A549">
        <v>0</v>
      </c>
      <c r="B549">
        <v>14</v>
      </c>
      <c r="C549">
        <v>1</v>
      </c>
      <c r="D549">
        <v>3</v>
      </c>
      <c r="E549">
        <v>11</v>
      </c>
      <c r="F549">
        <v>3</v>
      </c>
      <c r="G549">
        <v>103</v>
      </c>
      <c r="H549">
        <v>4</v>
      </c>
      <c r="I549">
        <v>0</v>
      </c>
      <c r="J549" t="s">
        <v>149</v>
      </c>
      <c r="K549" t="s">
        <v>158</v>
      </c>
      <c r="L549" t="s">
        <v>159</v>
      </c>
      <c r="M549" s="3">
        <v>436800000</v>
      </c>
    </row>
    <row r="550" spans="1:13" hidden="1" x14ac:dyDescent="0.3">
      <c r="A550">
        <v>0</v>
      </c>
      <c r="B550">
        <v>14</v>
      </c>
      <c r="C550">
        <v>1</v>
      </c>
      <c r="D550">
        <v>3</v>
      </c>
      <c r="E550">
        <v>11</v>
      </c>
      <c r="F550">
        <v>3</v>
      </c>
      <c r="G550">
        <v>103</v>
      </c>
      <c r="H550">
        <v>4</v>
      </c>
      <c r="I550">
        <v>1</v>
      </c>
      <c r="J550" t="s">
        <v>149</v>
      </c>
      <c r="K550" t="s">
        <v>158</v>
      </c>
      <c r="L550" t="s">
        <v>160</v>
      </c>
      <c r="M550" s="3">
        <v>39200000</v>
      </c>
    </row>
    <row r="551" spans="1:13" hidden="1" x14ac:dyDescent="0.3">
      <c r="A551">
        <v>0</v>
      </c>
      <c r="B551">
        <v>14</v>
      </c>
      <c r="C551">
        <v>1</v>
      </c>
      <c r="D551">
        <v>3</v>
      </c>
      <c r="E551">
        <v>11</v>
      </c>
      <c r="F551">
        <v>3</v>
      </c>
      <c r="G551">
        <v>103</v>
      </c>
      <c r="H551">
        <v>4</v>
      </c>
      <c r="I551">
        <v>2</v>
      </c>
      <c r="J551" t="s">
        <v>149</v>
      </c>
      <c r="K551" t="s">
        <v>158</v>
      </c>
      <c r="L551" t="s">
        <v>161</v>
      </c>
      <c r="M551" s="3">
        <v>19200000</v>
      </c>
    </row>
    <row r="552" spans="1:13" hidden="1" x14ac:dyDescent="0.3">
      <c r="A552">
        <v>0</v>
      </c>
      <c r="B552">
        <v>14</v>
      </c>
      <c r="C552">
        <v>1</v>
      </c>
      <c r="D552">
        <v>3</v>
      </c>
      <c r="E552">
        <v>11</v>
      </c>
      <c r="F552">
        <v>3</v>
      </c>
      <c r="G552">
        <v>103</v>
      </c>
      <c r="H552">
        <v>4</v>
      </c>
      <c r="I552">
        <v>3</v>
      </c>
      <c r="J552" t="s">
        <v>149</v>
      </c>
      <c r="K552" t="s">
        <v>162</v>
      </c>
      <c r="L552" t="s">
        <v>163</v>
      </c>
      <c r="M552" s="3">
        <v>46816000</v>
      </c>
    </row>
    <row r="553" spans="1:13" hidden="1" x14ac:dyDescent="0.3">
      <c r="A553">
        <v>0</v>
      </c>
      <c r="B553">
        <v>14</v>
      </c>
      <c r="C553">
        <v>1</v>
      </c>
      <c r="D553">
        <v>3</v>
      </c>
      <c r="E553">
        <v>11</v>
      </c>
      <c r="F553">
        <v>3</v>
      </c>
      <c r="G553">
        <v>103</v>
      </c>
      <c r="H553">
        <v>4</v>
      </c>
      <c r="I553">
        <v>4</v>
      </c>
      <c r="J553" t="s">
        <v>149</v>
      </c>
      <c r="K553" t="s">
        <v>162</v>
      </c>
      <c r="L553" t="s">
        <v>164</v>
      </c>
      <c r="M553" s="3">
        <v>25760000</v>
      </c>
    </row>
    <row r="554" spans="1:13" hidden="1" x14ac:dyDescent="0.3">
      <c r="A554">
        <v>0</v>
      </c>
      <c r="B554">
        <v>14</v>
      </c>
      <c r="C554">
        <v>1</v>
      </c>
      <c r="D554">
        <v>3</v>
      </c>
      <c r="E554">
        <v>11</v>
      </c>
      <c r="F554">
        <v>3</v>
      </c>
      <c r="G554">
        <v>103</v>
      </c>
      <c r="H554">
        <v>4</v>
      </c>
      <c r="I554">
        <v>5</v>
      </c>
      <c r="J554" t="s">
        <v>149</v>
      </c>
      <c r="K554" t="s">
        <v>162</v>
      </c>
      <c r="L554" t="s">
        <v>165</v>
      </c>
      <c r="M554" s="3">
        <v>35840000</v>
      </c>
    </row>
    <row r="555" spans="1:13" hidden="1" x14ac:dyDescent="0.3">
      <c r="A555">
        <v>0</v>
      </c>
      <c r="B555">
        <v>14</v>
      </c>
      <c r="C555">
        <v>1</v>
      </c>
      <c r="D555">
        <v>3</v>
      </c>
      <c r="E555">
        <v>11</v>
      </c>
      <c r="F555">
        <v>3</v>
      </c>
      <c r="G555">
        <v>103</v>
      </c>
      <c r="H555">
        <v>4</v>
      </c>
      <c r="I555">
        <v>6</v>
      </c>
      <c r="J555" t="s">
        <v>149</v>
      </c>
      <c r="K555" t="s">
        <v>162</v>
      </c>
      <c r="L555" t="s">
        <v>166</v>
      </c>
      <c r="M555" s="3">
        <v>7840000</v>
      </c>
    </row>
    <row r="556" spans="1:13" hidden="1" x14ac:dyDescent="0.3">
      <c r="A556">
        <v>0</v>
      </c>
      <c r="B556">
        <v>14</v>
      </c>
      <c r="C556">
        <v>1</v>
      </c>
      <c r="D556">
        <v>3</v>
      </c>
      <c r="E556">
        <v>11</v>
      </c>
      <c r="F556">
        <v>3</v>
      </c>
      <c r="G556">
        <v>103</v>
      </c>
      <c r="H556">
        <v>4</v>
      </c>
      <c r="I556">
        <v>7</v>
      </c>
      <c r="J556" t="s">
        <v>149</v>
      </c>
      <c r="K556" t="s">
        <v>162</v>
      </c>
      <c r="L556" t="s">
        <v>167</v>
      </c>
      <c r="M556" s="3">
        <v>10000000</v>
      </c>
    </row>
    <row r="557" spans="1:13" hidden="1" x14ac:dyDescent="0.3">
      <c r="A557">
        <v>0</v>
      </c>
      <c r="B557">
        <v>14</v>
      </c>
      <c r="C557">
        <v>1</v>
      </c>
      <c r="D557">
        <v>3</v>
      </c>
      <c r="E557">
        <v>11</v>
      </c>
      <c r="F557">
        <v>3</v>
      </c>
      <c r="G557">
        <v>103</v>
      </c>
      <c r="H557">
        <v>4</v>
      </c>
      <c r="I557">
        <v>8</v>
      </c>
      <c r="J557" t="s">
        <v>149</v>
      </c>
      <c r="K557" t="s">
        <v>162</v>
      </c>
      <c r="L557" t="s">
        <v>168</v>
      </c>
      <c r="M557" s="3">
        <v>44800000</v>
      </c>
    </row>
    <row r="558" spans="1:13" hidden="1" x14ac:dyDescent="0.3">
      <c r="A558">
        <v>0</v>
      </c>
      <c r="B558">
        <v>14</v>
      </c>
      <c r="C558">
        <v>1</v>
      </c>
      <c r="D558">
        <v>3</v>
      </c>
      <c r="E558">
        <v>11</v>
      </c>
      <c r="F558">
        <v>3</v>
      </c>
      <c r="G558">
        <v>103</v>
      </c>
      <c r="H558">
        <v>4</v>
      </c>
      <c r="I558">
        <v>9</v>
      </c>
      <c r="J558" t="s">
        <v>149</v>
      </c>
      <c r="K558" t="s">
        <v>162</v>
      </c>
      <c r="L558" t="s">
        <v>169</v>
      </c>
      <c r="M558" s="3">
        <v>7200000</v>
      </c>
    </row>
    <row r="559" spans="1:13" hidden="1" x14ac:dyDescent="0.3">
      <c r="A559">
        <v>0</v>
      </c>
      <c r="B559">
        <v>14</v>
      </c>
      <c r="C559">
        <v>1</v>
      </c>
      <c r="D559">
        <v>3</v>
      </c>
      <c r="E559">
        <v>11</v>
      </c>
      <c r="F559">
        <v>3</v>
      </c>
      <c r="G559">
        <v>103</v>
      </c>
      <c r="H559">
        <v>4</v>
      </c>
      <c r="I559">
        <v>10</v>
      </c>
      <c r="J559" t="s">
        <v>149</v>
      </c>
      <c r="K559" t="s">
        <v>162</v>
      </c>
      <c r="L559" t="s">
        <v>170</v>
      </c>
      <c r="M559" s="3">
        <v>420000000</v>
      </c>
    </row>
    <row r="560" spans="1:13" hidden="1" x14ac:dyDescent="0.3">
      <c r="A560">
        <v>0</v>
      </c>
      <c r="B560">
        <v>14</v>
      </c>
      <c r="C560">
        <v>1</v>
      </c>
      <c r="D560">
        <v>3</v>
      </c>
      <c r="E560">
        <v>11</v>
      </c>
      <c r="F560">
        <v>3</v>
      </c>
      <c r="G560">
        <v>103</v>
      </c>
      <c r="H560">
        <v>4</v>
      </c>
      <c r="I560">
        <v>11</v>
      </c>
      <c r="J560" t="s">
        <v>149</v>
      </c>
      <c r="K560" t="s">
        <v>162</v>
      </c>
      <c r="L560" t="s">
        <v>171</v>
      </c>
      <c r="M560" s="3">
        <v>949420670</v>
      </c>
    </row>
    <row r="561" spans="1:13" hidden="1" x14ac:dyDescent="0.3">
      <c r="A561">
        <v>0</v>
      </c>
      <c r="B561">
        <v>14</v>
      </c>
      <c r="C561">
        <v>1</v>
      </c>
      <c r="D561">
        <v>3</v>
      </c>
      <c r="E561">
        <v>11</v>
      </c>
      <c r="F561">
        <v>3</v>
      </c>
      <c r="G561">
        <v>103</v>
      </c>
      <c r="H561">
        <v>4</v>
      </c>
      <c r="I561">
        <v>12</v>
      </c>
      <c r="J561" t="s">
        <v>149</v>
      </c>
      <c r="K561" t="s">
        <v>162</v>
      </c>
      <c r="L561" t="s">
        <v>172</v>
      </c>
      <c r="M561" s="3">
        <v>15000000</v>
      </c>
    </row>
    <row r="562" spans="1:13" hidden="1" x14ac:dyDescent="0.3">
      <c r="A562">
        <v>0</v>
      </c>
      <c r="B562">
        <v>14</v>
      </c>
      <c r="C562">
        <v>1</v>
      </c>
      <c r="D562">
        <v>3</v>
      </c>
      <c r="E562">
        <v>11</v>
      </c>
      <c r="F562">
        <v>3</v>
      </c>
      <c r="G562">
        <v>103</v>
      </c>
      <c r="H562">
        <v>4</v>
      </c>
      <c r="I562">
        <v>13</v>
      </c>
      <c r="J562" t="s">
        <v>149</v>
      </c>
      <c r="K562" t="s">
        <v>162</v>
      </c>
      <c r="L562" t="s">
        <v>173</v>
      </c>
      <c r="M562" s="3">
        <v>15000000</v>
      </c>
    </row>
    <row r="563" spans="1:13" hidden="1" x14ac:dyDescent="0.3">
      <c r="A563">
        <v>0</v>
      </c>
      <c r="B563">
        <v>14</v>
      </c>
      <c r="C563">
        <v>1</v>
      </c>
      <c r="D563">
        <v>3</v>
      </c>
      <c r="E563">
        <v>11</v>
      </c>
      <c r="F563">
        <v>3</v>
      </c>
      <c r="G563">
        <v>103</v>
      </c>
      <c r="H563">
        <v>4</v>
      </c>
      <c r="I563">
        <v>14</v>
      </c>
      <c r="J563" t="s">
        <v>149</v>
      </c>
      <c r="K563" t="s">
        <v>162</v>
      </c>
      <c r="L563" t="s">
        <v>174</v>
      </c>
      <c r="M563" s="3">
        <v>111360000</v>
      </c>
    </row>
    <row r="564" spans="1:13" hidden="1" x14ac:dyDescent="0.3">
      <c r="A564">
        <v>0</v>
      </c>
      <c r="B564">
        <v>14</v>
      </c>
      <c r="C564">
        <v>1</v>
      </c>
      <c r="D564">
        <v>3</v>
      </c>
      <c r="E564">
        <v>11</v>
      </c>
      <c r="F564">
        <v>3</v>
      </c>
      <c r="G564">
        <v>103</v>
      </c>
      <c r="H564">
        <v>4</v>
      </c>
      <c r="I564">
        <v>15</v>
      </c>
      <c r="J564" t="s">
        <v>149</v>
      </c>
      <c r="K564" t="s">
        <v>162</v>
      </c>
      <c r="L564" t="s">
        <v>175</v>
      </c>
      <c r="M564" s="3">
        <v>49280000</v>
      </c>
    </row>
    <row r="565" spans="1:13" hidden="1" x14ac:dyDescent="0.3">
      <c r="A565">
        <v>0</v>
      </c>
      <c r="B565">
        <v>14</v>
      </c>
      <c r="C565">
        <v>1</v>
      </c>
      <c r="D565">
        <v>3</v>
      </c>
      <c r="E565">
        <v>11</v>
      </c>
      <c r="F565">
        <v>3</v>
      </c>
      <c r="G565">
        <v>103</v>
      </c>
      <c r="H565">
        <v>4</v>
      </c>
      <c r="I565">
        <v>16</v>
      </c>
      <c r="J565" t="s">
        <v>149</v>
      </c>
      <c r="K565" t="s">
        <v>162</v>
      </c>
      <c r="L565" t="s">
        <v>176</v>
      </c>
      <c r="M565" s="3">
        <v>95000000</v>
      </c>
    </row>
    <row r="566" spans="1:13" s="1" customFormat="1" x14ac:dyDescent="0.3">
      <c r="A566" s="1">
        <v>1</v>
      </c>
      <c r="B566" s="1">
        <v>14</v>
      </c>
      <c r="C566" s="1">
        <v>1</v>
      </c>
      <c r="D566" s="1">
        <v>3</v>
      </c>
      <c r="E566" s="1">
        <v>11</v>
      </c>
      <c r="F566" s="1">
        <v>3</v>
      </c>
      <c r="G566" s="1">
        <v>104</v>
      </c>
      <c r="H566" s="1">
        <v>0</v>
      </c>
      <c r="I566" s="1">
        <v>0</v>
      </c>
      <c r="L566" s="1" t="s">
        <v>114</v>
      </c>
      <c r="M566" s="2">
        <v>487031730</v>
      </c>
    </row>
    <row r="567" spans="1:13" hidden="1" x14ac:dyDescent="0.3">
      <c r="A567">
        <v>0</v>
      </c>
      <c r="B567">
        <v>14</v>
      </c>
      <c r="C567">
        <v>1</v>
      </c>
      <c r="D567">
        <v>3</v>
      </c>
      <c r="E567">
        <v>11</v>
      </c>
      <c r="F567">
        <v>3</v>
      </c>
      <c r="G567">
        <v>104</v>
      </c>
      <c r="H567">
        <v>3</v>
      </c>
      <c r="I567">
        <v>0</v>
      </c>
      <c r="J567" t="s">
        <v>149</v>
      </c>
      <c r="K567" t="s">
        <v>177</v>
      </c>
      <c r="L567" t="s">
        <v>178</v>
      </c>
      <c r="M567" s="3">
        <v>300000000</v>
      </c>
    </row>
    <row r="568" spans="1:13" hidden="1" x14ac:dyDescent="0.3">
      <c r="A568">
        <v>0</v>
      </c>
      <c r="B568">
        <v>14</v>
      </c>
      <c r="C568">
        <v>1</v>
      </c>
      <c r="D568">
        <v>3</v>
      </c>
      <c r="E568">
        <v>11</v>
      </c>
      <c r="F568">
        <v>3</v>
      </c>
      <c r="G568">
        <v>104</v>
      </c>
      <c r="H568">
        <v>3</v>
      </c>
      <c r="I568">
        <v>1</v>
      </c>
      <c r="J568" t="s">
        <v>149</v>
      </c>
      <c r="K568" t="s">
        <v>177</v>
      </c>
      <c r="L568" t="s">
        <v>179</v>
      </c>
      <c r="M568" s="3">
        <v>100000000</v>
      </c>
    </row>
    <row r="569" spans="1:13" hidden="1" x14ac:dyDescent="0.3">
      <c r="A569">
        <v>0</v>
      </c>
      <c r="B569">
        <v>14</v>
      </c>
      <c r="C569">
        <v>1</v>
      </c>
      <c r="D569">
        <v>3</v>
      </c>
      <c r="E569">
        <v>11</v>
      </c>
      <c r="F569">
        <v>3</v>
      </c>
      <c r="G569">
        <v>104</v>
      </c>
      <c r="H569">
        <v>3</v>
      </c>
      <c r="I569">
        <v>2</v>
      </c>
      <c r="J569" t="s">
        <v>149</v>
      </c>
      <c r="K569" t="s">
        <v>177</v>
      </c>
      <c r="L569" t="s">
        <v>180</v>
      </c>
      <c r="M569" s="3">
        <v>67031730</v>
      </c>
    </row>
    <row r="570" spans="1:13" hidden="1" x14ac:dyDescent="0.3">
      <c r="A570">
        <v>0</v>
      </c>
      <c r="B570">
        <v>14</v>
      </c>
      <c r="C570">
        <v>1</v>
      </c>
      <c r="D570">
        <v>3</v>
      </c>
      <c r="E570">
        <v>11</v>
      </c>
      <c r="F570">
        <v>3</v>
      </c>
      <c r="G570">
        <v>104</v>
      </c>
      <c r="H570">
        <v>3</v>
      </c>
      <c r="I570">
        <v>3</v>
      </c>
      <c r="J570" t="s">
        <v>149</v>
      </c>
      <c r="K570" t="s">
        <v>177</v>
      </c>
      <c r="L570" t="s">
        <v>181</v>
      </c>
      <c r="M570" s="3">
        <v>10000000</v>
      </c>
    </row>
    <row r="571" spans="1:13" hidden="1" x14ac:dyDescent="0.3">
      <c r="A571">
        <v>0</v>
      </c>
      <c r="B571">
        <v>14</v>
      </c>
      <c r="C571">
        <v>1</v>
      </c>
      <c r="D571">
        <v>3</v>
      </c>
      <c r="E571">
        <v>11</v>
      </c>
      <c r="F571">
        <v>3</v>
      </c>
      <c r="G571">
        <v>104</v>
      </c>
      <c r="H571">
        <v>3</v>
      </c>
      <c r="I571">
        <v>4</v>
      </c>
      <c r="J571" t="s">
        <v>149</v>
      </c>
      <c r="K571" t="s">
        <v>177</v>
      </c>
      <c r="L571" t="s">
        <v>182</v>
      </c>
      <c r="M571" s="3">
        <v>10000000</v>
      </c>
    </row>
    <row r="572" spans="1:13" s="1" customFormat="1" x14ac:dyDescent="0.3">
      <c r="A572" s="1">
        <v>1</v>
      </c>
      <c r="B572" s="1">
        <v>14</v>
      </c>
      <c r="C572" s="1">
        <v>1</v>
      </c>
      <c r="D572" s="1">
        <v>3</v>
      </c>
      <c r="E572" s="1">
        <v>11</v>
      </c>
      <c r="F572" s="1">
        <v>3</v>
      </c>
      <c r="G572" s="1">
        <v>105</v>
      </c>
      <c r="H572" s="1">
        <v>0</v>
      </c>
      <c r="I572" s="1">
        <v>0</v>
      </c>
      <c r="L572" s="1" t="s">
        <v>115</v>
      </c>
      <c r="M572" s="2">
        <v>377097190</v>
      </c>
    </row>
    <row r="573" spans="1:13" hidden="1" x14ac:dyDescent="0.3">
      <c r="A573">
        <v>0</v>
      </c>
      <c r="B573">
        <v>14</v>
      </c>
      <c r="C573">
        <v>1</v>
      </c>
      <c r="D573">
        <v>3</v>
      </c>
      <c r="E573">
        <v>11</v>
      </c>
      <c r="F573">
        <v>3</v>
      </c>
      <c r="G573">
        <v>105</v>
      </c>
      <c r="H573">
        <v>3</v>
      </c>
      <c r="I573">
        <v>0</v>
      </c>
      <c r="J573" t="s">
        <v>149</v>
      </c>
      <c r="K573" t="s">
        <v>183</v>
      </c>
      <c r="L573" t="s">
        <v>184</v>
      </c>
      <c r="M573" s="3">
        <v>85000000</v>
      </c>
    </row>
    <row r="574" spans="1:13" hidden="1" x14ac:dyDescent="0.3">
      <c r="A574">
        <v>0</v>
      </c>
      <c r="B574">
        <v>14</v>
      </c>
      <c r="C574">
        <v>1</v>
      </c>
      <c r="D574">
        <v>3</v>
      </c>
      <c r="E574">
        <v>11</v>
      </c>
      <c r="F574">
        <v>3</v>
      </c>
      <c r="G574">
        <v>105</v>
      </c>
      <c r="H574">
        <v>3</v>
      </c>
      <c r="I574">
        <v>1</v>
      </c>
      <c r="J574" t="s">
        <v>149</v>
      </c>
      <c r="K574" t="s">
        <v>183</v>
      </c>
      <c r="L574" t="s">
        <v>185</v>
      </c>
      <c r="M574" s="3">
        <v>50000000</v>
      </c>
    </row>
    <row r="575" spans="1:13" hidden="1" x14ac:dyDescent="0.3">
      <c r="A575">
        <v>0</v>
      </c>
      <c r="B575">
        <v>14</v>
      </c>
      <c r="C575">
        <v>1</v>
      </c>
      <c r="D575">
        <v>3</v>
      </c>
      <c r="E575">
        <v>11</v>
      </c>
      <c r="F575">
        <v>3</v>
      </c>
      <c r="G575">
        <v>105</v>
      </c>
      <c r="H575">
        <v>3</v>
      </c>
      <c r="I575">
        <v>2</v>
      </c>
      <c r="J575" t="s">
        <v>149</v>
      </c>
      <c r="K575" t="s">
        <v>183</v>
      </c>
      <c r="L575" t="s">
        <v>186</v>
      </c>
      <c r="M575" s="3">
        <v>100000000</v>
      </c>
    </row>
    <row r="576" spans="1:13" hidden="1" x14ac:dyDescent="0.3">
      <c r="A576">
        <v>0</v>
      </c>
      <c r="B576">
        <v>14</v>
      </c>
      <c r="C576">
        <v>1</v>
      </c>
      <c r="D576">
        <v>3</v>
      </c>
      <c r="E576">
        <v>11</v>
      </c>
      <c r="F576">
        <v>3</v>
      </c>
      <c r="G576">
        <v>105</v>
      </c>
      <c r="H576">
        <v>3</v>
      </c>
      <c r="I576">
        <v>3</v>
      </c>
      <c r="J576" t="s">
        <v>149</v>
      </c>
      <c r="K576" t="s">
        <v>183</v>
      </c>
      <c r="L576" t="s">
        <v>187</v>
      </c>
      <c r="M576" s="3">
        <v>98897190</v>
      </c>
    </row>
    <row r="577" spans="1:13" hidden="1" x14ac:dyDescent="0.3">
      <c r="A577">
        <v>0</v>
      </c>
      <c r="B577">
        <v>14</v>
      </c>
      <c r="C577">
        <v>1</v>
      </c>
      <c r="D577">
        <v>3</v>
      </c>
      <c r="E577">
        <v>11</v>
      </c>
      <c r="F577">
        <v>3</v>
      </c>
      <c r="G577">
        <v>105</v>
      </c>
      <c r="H577">
        <v>3</v>
      </c>
      <c r="I577">
        <v>4</v>
      </c>
      <c r="J577" t="s">
        <v>149</v>
      </c>
      <c r="K577" t="s">
        <v>188</v>
      </c>
      <c r="L577" t="s">
        <v>189</v>
      </c>
      <c r="M577" s="3">
        <v>43200000</v>
      </c>
    </row>
    <row r="578" spans="1:13" s="1" customFormat="1" x14ac:dyDescent="0.3">
      <c r="A578" s="1">
        <v>1</v>
      </c>
      <c r="B578" s="1">
        <v>14</v>
      </c>
      <c r="C578" s="1">
        <v>1</v>
      </c>
      <c r="D578" s="1">
        <v>3</v>
      </c>
      <c r="E578" s="1">
        <v>11</v>
      </c>
      <c r="F578" s="1">
        <v>3</v>
      </c>
      <c r="G578" s="1">
        <v>106</v>
      </c>
      <c r="H578" s="1">
        <v>0</v>
      </c>
      <c r="I578" s="1">
        <v>0</v>
      </c>
      <c r="L578" s="1" t="s">
        <v>116</v>
      </c>
      <c r="M578" s="2">
        <v>12272683780</v>
      </c>
    </row>
    <row r="579" spans="1:13" hidden="1" x14ac:dyDescent="0.3">
      <c r="A579">
        <v>0</v>
      </c>
      <c r="B579">
        <v>14</v>
      </c>
      <c r="C579">
        <v>1</v>
      </c>
      <c r="D579">
        <v>3</v>
      </c>
      <c r="E579">
        <v>11</v>
      </c>
      <c r="F579">
        <v>3</v>
      </c>
      <c r="G579">
        <v>106</v>
      </c>
      <c r="H579">
        <v>2</v>
      </c>
      <c r="I579">
        <v>0</v>
      </c>
      <c r="J579" t="s">
        <v>149</v>
      </c>
      <c r="K579" t="s">
        <v>190</v>
      </c>
      <c r="L579" t="s">
        <v>191</v>
      </c>
      <c r="M579" s="3">
        <v>486495581</v>
      </c>
    </row>
    <row r="580" spans="1:13" hidden="1" x14ac:dyDescent="0.3">
      <c r="A580">
        <v>0</v>
      </c>
      <c r="B580">
        <v>14</v>
      </c>
      <c r="C580">
        <v>1</v>
      </c>
      <c r="D580">
        <v>3</v>
      </c>
      <c r="E580">
        <v>11</v>
      </c>
      <c r="F580">
        <v>3</v>
      </c>
      <c r="G580">
        <v>106</v>
      </c>
      <c r="H580">
        <v>2</v>
      </c>
      <c r="I580">
        <v>1</v>
      </c>
      <c r="J580" t="s">
        <v>149</v>
      </c>
      <c r="K580" t="s">
        <v>190</v>
      </c>
      <c r="L580" t="s">
        <v>192</v>
      </c>
      <c r="M580" s="3">
        <v>2800000000</v>
      </c>
    </row>
    <row r="581" spans="1:13" hidden="1" x14ac:dyDescent="0.3">
      <c r="A581">
        <v>0</v>
      </c>
      <c r="B581">
        <v>14</v>
      </c>
      <c r="C581">
        <v>1</v>
      </c>
      <c r="D581">
        <v>3</v>
      </c>
      <c r="E581">
        <v>11</v>
      </c>
      <c r="F581">
        <v>3</v>
      </c>
      <c r="G581">
        <v>106</v>
      </c>
      <c r="H581">
        <v>2</v>
      </c>
      <c r="I581">
        <v>2</v>
      </c>
      <c r="J581" t="s">
        <v>149</v>
      </c>
      <c r="K581" t="s">
        <v>190</v>
      </c>
      <c r="L581" t="s">
        <v>193</v>
      </c>
      <c r="M581" s="3">
        <v>300000000</v>
      </c>
    </row>
    <row r="582" spans="1:13" hidden="1" x14ac:dyDescent="0.3">
      <c r="A582">
        <v>0</v>
      </c>
      <c r="B582">
        <v>14</v>
      </c>
      <c r="C582">
        <v>1</v>
      </c>
      <c r="D582">
        <v>3</v>
      </c>
      <c r="E582">
        <v>11</v>
      </c>
      <c r="F582">
        <v>3</v>
      </c>
      <c r="G582">
        <v>106</v>
      </c>
      <c r="H582">
        <v>2</v>
      </c>
      <c r="I582">
        <v>3</v>
      </c>
      <c r="J582" t="s">
        <v>149</v>
      </c>
      <c r="K582" t="s">
        <v>190</v>
      </c>
      <c r="L582" t="s">
        <v>194</v>
      </c>
      <c r="M582" s="3">
        <v>134400000</v>
      </c>
    </row>
    <row r="583" spans="1:13" hidden="1" x14ac:dyDescent="0.3">
      <c r="A583">
        <v>0</v>
      </c>
      <c r="B583">
        <v>14</v>
      </c>
      <c r="C583">
        <v>1</v>
      </c>
      <c r="D583">
        <v>3</v>
      </c>
      <c r="E583">
        <v>11</v>
      </c>
      <c r="F583">
        <v>3</v>
      </c>
      <c r="G583">
        <v>106</v>
      </c>
      <c r="H583">
        <v>2</v>
      </c>
      <c r="I583">
        <v>4</v>
      </c>
      <c r="J583" t="s">
        <v>149</v>
      </c>
      <c r="K583" t="s">
        <v>190</v>
      </c>
      <c r="L583" t="s">
        <v>195</v>
      </c>
      <c r="M583" s="3">
        <v>50000000</v>
      </c>
    </row>
    <row r="584" spans="1:13" hidden="1" x14ac:dyDescent="0.3">
      <c r="A584">
        <v>0</v>
      </c>
      <c r="B584">
        <v>14</v>
      </c>
      <c r="C584">
        <v>1</v>
      </c>
      <c r="D584">
        <v>3</v>
      </c>
      <c r="E584">
        <v>11</v>
      </c>
      <c r="F584">
        <v>3</v>
      </c>
      <c r="G584">
        <v>106</v>
      </c>
      <c r="H584">
        <v>2</v>
      </c>
      <c r="I584">
        <v>5</v>
      </c>
      <c r="J584" t="s">
        <v>149</v>
      </c>
      <c r="K584" t="s">
        <v>190</v>
      </c>
      <c r="L584" t="s">
        <v>196</v>
      </c>
      <c r="M584" s="3">
        <v>66000000</v>
      </c>
    </row>
    <row r="585" spans="1:13" hidden="1" x14ac:dyDescent="0.3">
      <c r="A585">
        <v>0</v>
      </c>
      <c r="B585">
        <v>14</v>
      </c>
      <c r="C585">
        <v>1</v>
      </c>
      <c r="D585">
        <v>3</v>
      </c>
      <c r="E585">
        <v>11</v>
      </c>
      <c r="F585">
        <v>3</v>
      </c>
      <c r="G585">
        <v>106</v>
      </c>
      <c r="H585">
        <v>2</v>
      </c>
      <c r="I585">
        <v>80</v>
      </c>
      <c r="J585" t="s">
        <v>149</v>
      </c>
      <c r="K585" t="s">
        <v>190</v>
      </c>
      <c r="L585" t="s">
        <v>197</v>
      </c>
      <c r="M585" s="3">
        <v>435788199</v>
      </c>
    </row>
    <row r="586" spans="1:13" hidden="1" x14ac:dyDescent="0.3">
      <c r="A586">
        <v>0</v>
      </c>
      <c r="B586">
        <v>14</v>
      </c>
      <c r="C586">
        <v>1</v>
      </c>
      <c r="D586">
        <v>3</v>
      </c>
      <c r="E586">
        <v>11</v>
      </c>
      <c r="F586">
        <v>3</v>
      </c>
      <c r="G586">
        <v>106</v>
      </c>
      <c r="H586">
        <v>57</v>
      </c>
      <c r="I586">
        <v>0</v>
      </c>
      <c r="J586" t="s">
        <v>149</v>
      </c>
      <c r="K586" t="s">
        <v>198</v>
      </c>
      <c r="L586" t="s">
        <v>199</v>
      </c>
      <c r="M586" s="3">
        <v>500000000</v>
      </c>
    </row>
    <row r="587" spans="1:13" hidden="1" x14ac:dyDescent="0.3">
      <c r="A587">
        <v>0</v>
      </c>
      <c r="B587">
        <v>14</v>
      </c>
      <c r="C587">
        <v>1</v>
      </c>
      <c r="D587">
        <v>3</v>
      </c>
      <c r="E587">
        <v>11</v>
      </c>
      <c r="F587">
        <v>3</v>
      </c>
      <c r="G587">
        <v>106</v>
      </c>
      <c r="H587">
        <v>57</v>
      </c>
      <c r="I587">
        <v>1</v>
      </c>
      <c r="J587" t="s">
        <v>149</v>
      </c>
      <c r="K587" t="s">
        <v>198</v>
      </c>
      <c r="L587" t="s">
        <v>200</v>
      </c>
      <c r="M587" s="3">
        <v>7165200000</v>
      </c>
    </row>
    <row r="588" spans="1:13" hidden="1" x14ac:dyDescent="0.3">
      <c r="A588">
        <v>0</v>
      </c>
      <c r="B588">
        <v>14</v>
      </c>
      <c r="C588">
        <v>1</v>
      </c>
      <c r="D588">
        <v>3</v>
      </c>
      <c r="E588">
        <v>11</v>
      </c>
      <c r="F588">
        <v>3</v>
      </c>
      <c r="G588">
        <v>106</v>
      </c>
      <c r="H588">
        <v>57</v>
      </c>
      <c r="I588">
        <v>2</v>
      </c>
      <c r="J588" t="s">
        <v>149</v>
      </c>
      <c r="K588" t="s">
        <v>198</v>
      </c>
      <c r="L588" t="s">
        <v>201</v>
      </c>
      <c r="M588" s="3">
        <v>334800000</v>
      </c>
    </row>
    <row r="589" spans="1:13" s="1" customFormat="1" hidden="1" x14ac:dyDescent="0.3">
      <c r="A589" s="1">
        <v>1</v>
      </c>
      <c r="B589" s="1">
        <v>14</v>
      </c>
      <c r="C589" s="1">
        <v>1</v>
      </c>
      <c r="D589" s="1">
        <v>3</v>
      </c>
      <c r="E589" s="1">
        <v>22</v>
      </c>
      <c r="F589" s="1">
        <v>0</v>
      </c>
      <c r="G589" s="1">
        <v>0</v>
      </c>
      <c r="H589" s="1">
        <v>0</v>
      </c>
      <c r="I589" s="1">
        <v>0</v>
      </c>
      <c r="L589" s="1" t="s">
        <v>15</v>
      </c>
      <c r="M589" s="2">
        <v>4613140095</v>
      </c>
    </row>
    <row r="590" spans="1:13" s="1" customFormat="1" hidden="1" x14ac:dyDescent="0.3">
      <c r="A590" s="1">
        <v>1</v>
      </c>
      <c r="B590" s="1">
        <v>14</v>
      </c>
      <c r="C590" s="1">
        <v>1</v>
      </c>
      <c r="D590" s="1">
        <v>3</v>
      </c>
      <c r="E590" s="1">
        <v>22</v>
      </c>
      <c r="F590" s="1">
        <v>3</v>
      </c>
      <c r="G590" s="1">
        <v>0</v>
      </c>
      <c r="H590" s="1">
        <v>0</v>
      </c>
      <c r="I590" s="1">
        <v>0</v>
      </c>
      <c r="L590" s="1" t="s">
        <v>107</v>
      </c>
      <c r="M590" s="2">
        <v>4613140095</v>
      </c>
    </row>
    <row r="591" spans="1:13" s="1" customFormat="1" x14ac:dyDescent="0.3">
      <c r="A591" s="1">
        <v>1</v>
      </c>
      <c r="B591" s="1">
        <v>14</v>
      </c>
      <c r="C591" s="1">
        <v>1</v>
      </c>
      <c r="D591" s="1">
        <v>3</v>
      </c>
      <c r="E591" s="1">
        <v>22</v>
      </c>
      <c r="F591" s="1">
        <v>3</v>
      </c>
      <c r="G591" s="1">
        <v>101</v>
      </c>
      <c r="H591" s="1">
        <v>0</v>
      </c>
      <c r="I591" s="1">
        <v>0</v>
      </c>
      <c r="L591" s="1" t="s">
        <v>108</v>
      </c>
      <c r="M591" s="2">
        <v>3467801585</v>
      </c>
    </row>
    <row r="592" spans="1:13" hidden="1" x14ac:dyDescent="0.3">
      <c r="A592">
        <v>0</v>
      </c>
      <c r="B592">
        <v>14</v>
      </c>
      <c r="C592">
        <v>1</v>
      </c>
      <c r="D592">
        <v>3</v>
      </c>
      <c r="E592">
        <v>22</v>
      </c>
      <c r="F592">
        <v>3</v>
      </c>
      <c r="G592">
        <v>101</v>
      </c>
      <c r="H592">
        <v>3</v>
      </c>
      <c r="I592">
        <v>0</v>
      </c>
      <c r="J592" t="s">
        <v>149</v>
      </c>
      <c r="K592" t="s">
        <v>202</v>
      </c>
      <c r="L592" t="s">
        <v>203</v>
      </c>
      <c r="M592" s="3">
        <v>1967801585</v>
      </c>
    </row>
    <row r="593" spans="1:13" hidden="1" x14ac:dyDescent="0.3">
      <c r="A593">
        <v>0</v>
      </c>
      <c r="B593">
        <v>14</v>
      </c>
      <c r="C593">
        <v>1</v>
      </c>
      <c r="D593">
        <v>3</v>
      </c>
      <c r="E593">
        <v>22</v>
      </c>
      <c r="F593">
        <v>3</v>
      </c>
      <c r="G593">
        <v>101</v>
      </c>
      <c r="H593">
        <v>3</v>
      </c>
      <c r="I593">
        <v>1</v>
      </c>
      <c r="J593" t="s">
        <v>149</v>
      </c>
      <c r="K593" t="s">
        <v>204</v>
      </c>
      <c r="L593" t="s">
        <v>205</v>
      </c>
      <c r="M593" s="3">
        <v>1300000000</v>
      </c>
    </row>
    <row r="594" spans="1:13" hidden="1" x14ac:dyDescent="0.3">
      <c r="A594">
        <v>0</v>
      </c>
      <c r="B594">
        <v>14</v>
      </c>
      <c r="C594">
        <v>1</v>
      </c>
      <c r="D594">
        <v>3</v>
      </c>
      <c r="E594">
        <v>22</v>
      </c>
      <c r="F594">
        <v>3</v>
      </c>
      <c r="G594">
        <v>101</v>
      </c>
      <c r="H594">
        <v>3</v>
      </c>
      <c r="I594">
        <v>2</v>
      </c>
      <c r="J594" t="s">
        <v>149</v>
      </c>
      <c r="K594" t="s">
        <v>206</v>
      </c>
      <c r="L594" t="s">
        <v>207</v>
      </c>
      <c r="M594" s="3">
        <v>200000000</v>
      </c>
    </row>
    <row r="595" spans="1:13" s="1" customFormat="1" x14ac:dyDescent="0.3">
      <c r="A595" s="1">
        <v>1</v>
      </c>
      <c r="B595" s="1">
        <v>14</v>
      </c>
      <c r="C595" s="1">
        <v>1</v>
      </c>
      <c r="D595" s="1">
        <v>3</v>
      </c>
      <c r="E595" s="1">
        <v>22</v>
      </c>
      <c r="F595" s="1">
        <v>3</v>
      </c>
      <c r="G595" s="1">
        <v>102</v>
      </c>
      <c r="H595" s="1">
        <v>0</v>
      </c>
      <c r="I595" s="1">
        <v>0</v>
      </c>
      <c r="L595" s="1" t="s">
        <v>110</v>
      </c>
      <c r="M595" s="2">
        <v>477691215</v>
      </c>
    </row>
    <row r="596" spans="1:13" hidden="1" x14ac:dyDescent="0.3">
      <c r="A596">
        <v>0</v>
      </c>
      <c r="B596">
        <v>14</v>
      </c>
      <c r="C596">
        <v>1</v>
      </c>
      <c r="D596">
        <v>3</v>
      </c>
      <c r="E596">
        <v>22</v>
      </c>
      <c r="F596">
        <v>3</v>
      </c>
      <c r="G596">
        <v>102</v>
      </c>
      <c r="H596">
        <v>5</v>
      </c>
      <c r="I596">
        <v>0</v>
      </c>
      <c r="J596" t="s">
        <v>149</v>
      </c>
      <c r="K596" t="s">
        <v>153</v>
      </c>
      <c r="L596" t="s">
        <v>208</v>
      </c>
      <c r="M596" s="3">
        <v>120000000</v>
      </c>
    </row>
    <row r="597" spans="1:13" hidden="1" x14ac:dyDescent="0.3">
      <c r="A597">
        <v>0</v>
      </c>
      <c r="B597">
        <v>14</v>
      </c>
      <c r="C597">
        <v>1</v>
      </c>
      <c r="D597">
        <v>3</v>
      </c>
      <c r="E597">
        <v>22</v>
      </c>
      <c r="F597">
        <v>3</v>
      </c>
      <c r="G597">
        <v>102</v>
      </c>
      <c r="H597">
        <v>5</v>
      </c>
      <c r="I597">
        <v>1</v>
      </c>
      <c r="J597" t="s">
        <v>149</v>
      </c>
      <c r="K597" t="s">
        <v>153</v>
      </c>
      <c r="L597" t="s">
        <v>209</v>
      </c>
      <c r="M597" s="3">
        <v>61440000</v>
      </c>
    </row>
    <row r="598" spans="1:13" hidden="1" x14ac:dyDescent="0.3">
      <c r="A598">
        <v>0</v>
      </c>
      <c r="B598">
        <v>14</v>
      </c>
      <c r="C598">
        <v>1</v>
      </c>
      <c r="D598">
        <v>3</v>
      </c>
      <c r="E598">
        <v>22</v>
      </c>
      <c r="F598">
        <v>3</v>
      </c>
      <c r="G598">
        <v>102</v>
      </c>
      <c r="H598">
        <v>5</v>
      </c>
      <c r="I598">
        <v>2</v>
      </c>
      <c r="J598" t="s">
        <v>149</v>
      </c>
      <c r="K598" t="s">
        <v>153</v>
      </c>
      <c r="L598" t="s">
        <v>210</v>
      </c>
      <c r="M598" s="3">
        <v>296251215</v>
      </c>
    </row>
    <row r="599" spans="1:13" s="1" customFormat="1" x14ac:dyDescent="0.3">
      <c r="A599" s="1">
        <v>1</v>
      </c>
      <c r="B599" s="1">
        <v>14</v>
      </c>
      <c r="C599" s="1">
        <v>1</v>
      </c>
      <c r="D599" s="1">
        <v>3</v>
      </c>
      <c r="E599" s="1">
        <v>22</v>
      </c>
      <c r="F599" s="1">
        <v>3</v>
      </c>
      <c r="G599" s="1">
        <v>103</v>
      </c>
      <c r="H599" s="1">
        <v>0</v>
      </c>
      <c r="I599" s="1">
        <v>0</v>
      </c>
      <c r="L599" s="1" t="s">
        <v>112</v>
      </c>
      <c r="M599" s="2">
        <v>3825775</v>
      </c>
    </row>
    <row r="600" spans="1:13" hidden="1" x14ac:dyDescent="0.3">
      <c r="A600">
        <v>0</v>
      </c>
      <c r="B600">
        <v>14</v>
      </c>
      <c r="C600">
        <v>1</v>
      </c>
      <c r="D600">
        <v>3</v>
      </c>
      <c r="E600">
        <v>22</v>
      </c>
      <c r="F600">
        <v>3</v>
      </c>
      <c r="G600">
        <v>103</v>
      </c>
      <c r="H600">
        <v>4</v>
      </c>
      <c r="I600">
        <v>0</v>
      </c>
      <c r="J600" t="s">
        <v>149</v>
      </c>
      <c r="K600" t="s">
        <v>158</v>
      </c>
      <c r="L600" t="s">
        <v>211</v>
      </c>
      <c r="M600" s="3">
        <v>10600</v>
      </c>
    </row>
    <row r="601" spans="1:13" hidden="1" x14ac:dyDescent="0.3">
      <c r="A601">
        <v>0</v>
      </c>
      <c r="B601">
        <v>14</v>
      </c>
      <c r="C601">
        <v>1</v>
      </c>
      <c r="D601">
        <v>3</v>
      </c>
      <c r="E601">
        <v>22</v>
      </c>
      <c r="F601">
        <v>3</v>
      </c>
      <c r="G601">
        <v>103</v>
      </c>
      <c r="H601">
        <v>4</v>
      </c>
      <c r="I601">
        <v>1</v>
      </c>
      <c r="J601" t="s">
        <v>149</v>
      </c>
      <c r="K601" t="s">
        <v>158</v>
      </c>
      <c r="L601" t="s">
        <v>211</v>
      </c>
      <c r="M601" s="3">
        <v>3815175</v>
      </c>
    </row>
    <row r="602" spans="1:13" s="1" customFormat="1" x14ac:dyDescent="0.3">
      <c r="A602" s="1">
        <v>1</v>
      </c>
      <c r="B602" s="1">
        <v>14</v>
      </c>
      <c r="C602" s="1">
        <v>1</v>
      </c>
      <c r="D602" s="1">
        <v>3</v>
      </c>
      <c r="E602" s="1">
        <v>22</v>
      </c>
      <c r="F602" s="1">
        <v>3</v>
      </c>
      <c r="G602" s="1">
        <v>106</v>
      </c>
      <c r="H602" s="1">
        <v>0</v>
      </c>
      <c r="I602" s="1">
        <v>0</v>
      </c>
      <c r="L602" s="1" t="s">
        <v>116</v>
      </c>
      <c r="M602" s="2">
        <v>663821520</v>
      </c>
    </row>
    <row r="603" spans="1:13" hidden="1" x14ac:dyDescent="0.3">
      <c r="A603">
        <v>0</v>
      </c>
      <c r="B603">
        <v>14</v>
      </c>
      <c r="C603">
        <v>1</v>
      </c>
      <c r="D603">
        <v>3</v>
      </c>
      <c r="E603">
        <v>22</v>
      </c>
      <c r="F603">
        <v>3</v>
      </c>
      <c r="G603">
        <v>106</v>
      </c>
      <c r="H603">
        <v>2</v>
      </c>
      <c r="I603">
        <v>0</v>
      </c>
      <c r="J603" t="s">
        <v>149</v>
      </c>
      <c r="K603" t="s">
        <v>190</v>
      </c>
      <c r="L603" t="s">
        <v>191</v>
      </c>
      <c r="M603" s="3">
        <v>615600000</v>
      </c>
    </row>
    <row r="604" spans="1:13" hidden="1" x14ac:dyDescent="0.3">
      <c r="A604">
        <v>0</v>
      </c>
      <c r="B604">
        <v>14</v>
      </c>
      <c r="C604">
        <v>1</v>
      </c>
      <c r="D604">
        <v>3</v>
      </c>
      <c r="E604">
        <v>22</v>
      </c>
      <c r="F604">
        <v>3</v>
      </c>
      <c r="G604">
        <v>106</v>
      </c>
      <c r="H604">
        <v>2</v>
      </c>
      <c r="I604">
        <v>1</v>
      </c>
      <c r="J604" t="s">
        <v>149</v>
      </c>
      <c r="K604" t="s">
        <v>190</v>
      </c>
      <c r="L604" t="s">
        <v>191</v>
      </c>
      <c r="M604" s="3">
        <v>47700000</v>
      </c>
    </row>
    <row r="605" spans="1:13" hidden="1" x14ac:dyDescent="0.3">
      <c r="A605">
        <v>0</v>
      </c>
      <c r="B605">
        <v>14</v>
      </c>
      <c r="C605">
        <v>1</v>
      </c>
      <c r="D605">
        <v>3</v>
      </c>
      <c r="E605">
        <v>22</v>
      </c>
      <c r="F605">
        <v>3</v>
      </c>
      <c r="G605">
        <v>106</v>
      </c>
      <c r="H605">
        <v>2</v>
      </c>
      <c r="I605">
        <v>2</v>
      </c>
      <c r="J605" t="s">
        <v>149</v>
      </c>
      <c r="K605" t="s">
        <v>190</v>
      </c>
      <c r="L605" t="s">
        <v>191</v>
      </c>
      <c r="M605" s="3">
        <v>365700</v>
      </c>
    </row>
    <row r="606" spans="1:13" hidden="1" x14ac:dyDescent="0.3">
      <c r="A606">
        <v>0</v>
      </c>
      <c r="B606">
        <v>14</v>
      </c>
      <c r="C606">
        <v>1</v>
      </c>
      <c r="D606">
        <v>3</v>
      </c>
      <c r="E606">
        <v>22</v>
      </c>
      <c r="F606">
        <v>3</v>
      </c>
      <c r="G606">
        <v>106</v>
      </c>
      <c r="H606">
        <v>2</v>
      </c>
      <c r="I606">
        <v>3</v>
      </c>
      <c r="J606" t="s">
        <v>149</v>
      </c>
      <c r="K606" t="s">
        <v>190</v>
      </c>
      <c r="L606" t="s">
        <v>191</v>
      </c>
      <c r="M606" s="3">
        <v>155820</v>
      </c>
    </row>
    <row r="607" spans="1:13" s="1" customFormat="1" hidden="1" x14ac:dyDescent="0.3">
      <c r="A607" s="1">
        <v>1</v>
      </c>
      <c r="B607" s="1">
        <v>14</v>
      </c>
      <c r="C607" s="1">
        <v>1</v>
      </c>
      <c r="D607" s="1">
        <v>3</v>
      </c>
      <c r="E607" s="1">
        <v>44</v>
      </c>
      <c r="F607" s="1">
        <v>0</v>
      </c>
      <c r="G607" s="1">
        <v>0</v>
      </c>
      <c r="H607" s="1">
        <v>0</v>
      </c>
      <c r="I607" s="1">
        <v>0</v>
      </c>
      <c r="L607" s="1" t="s">
        <v>17</v>
      </c>
      <c r="M607" s="2">
        <v>2249682899</v>
      </c>
    </row>
    <row r="608" spans="1:13" s="1" customFormat="1" hidden="1" x14ac:dyDescent="0.3">
      <c r="A608" s="1">
        <v>1</v>
      </c>
      <c r="B608" s="1">
        <v>14</v>
      </c>
      <c r="C608" s="1">
        <v>1</v>
      </c>
      <c r="D608" s="1">
        <v>3</v>
      </c>
      <c r="E608" s="1">
        <v>44</v>
      </c>
      <c r="F608" s="1">
        <v>3</v>
      </c>
      <c r="G608" s="1">
        <v>0</v>
      </c>
      <c r="H608" s="1">
        <v>0</v>
      </c>
      <c r="I608" s="1">
        <v>0</v>
      </c>
      <c r="L608" s="1" t="s">
        <v>107</v>
      </c>
      <c r="M608" s="2">
        <v>2249682899</v>
      </c>
    </row>
    <row r="609" spans="1:13" s="1" customFormat="1" x14ac:dyDescent="0.3">
      <c r="A609" s="1">
        <v>1</v>
      </c>
      <c r="B609" s="1">
        <v>14</v>
      </c>
      <c r="C609" s="1">
        <v>1</v>
      </c>
      <c r="D609" s="1">
        <v>3</v>
      </c>
      <c r="E609" s="1">
        <v>44</v>
      </c>
      <c r="F609" s="1">
        <v>3</v>
      </c>
      <c r="G609" s="1">
        <v>106</v>
      </c>
      <c r="H609" s="1">
        <v>0</v>
      </c>
      <c r="I609" s="1">
        <v>0</v>
      </c>
      <c r="L609" s="1" t="s">
        <v>116</v>
      </c>
      <c r="M609" s="2">
        <v>2249682899</v>
      </c>
    </row>
    <row r="610" spans="1:13" s="1" customFormat="1" x14ac:dyDescent="0.3">
      <c r="A610" s="1">
        <v>1</v>
      </c>
      <c r="B610" s="1">
        <v>14</v>
      </c>
      <c r="C610" s="1">
        <v>1</v>
      </c>
      <c r="D610" s="1">
        <v>3</v>
      </c>
      <c r="E610" s="1">
        <v>44</v>
      </c>
      <c r="F610" s="1">
        <v>3</v>
      </c>
      <c r="G610" s="1">
        <v>106</v>
      </c>
      <c r="H610" s="1">
        <v>2</v>
      </c>
      <c r="I610" s="1">
        <v>0</v>
      </c>
      <c r="L610" s="1" t="s">
        <v>117</v>
      </c>
      <c r="M610" s="2">
        <v>2249682899</v>
      </c>
    </row>
    <row r="611" spans="1:13" hidden="1" x14ac:dyDescent="0.3">
      <c r="A611">
        <v>0</v>
      </c>
      <c r="B611">
        <v>14</v>
      </c>
      <c r="C611">
        <v>1</v>
      </c>
      <c r="D611">
        <v>3</v>
      </c>
      <c r="E611">
        <v>44</v>
      </c>
      <c r="F611">
        <v>3</v>
      </c>
      <c r="G611">
        <v>106</v>
      </c>
      <c r="H611">
        <v>2</v>
      </c>
      <c r="I611">
        <v>80</v>
      </c>
      <c r="J611" t="s">
        <v>149</v>
      </c>
      <c r="K611" t="s">
        <v>190</v>
      </c>
      <c r="L611" t="s">
        <v>212</v>
      </c>
      <c r="M611" s="3">
        <v>2249682899</v>
      </c>
    </row>
    <row r="612" spans="1:13" s="1" customFormat="1" hidden="1" x14ac:dyDescent="0.3">
      <c r="A612" s="1">
        <v>1</v>
      </c>
      <c r="B612" s="1">
        <v>14</v>
      </c>
      <c r="C612" s="1">
        <v>1</v>
      </c>
      <c r="D612" s="1">
        <v>3</v>
      </c>
      <c r="E612" s="1">
        <v>81</v>
      </c>
      <c r="F612" s="1">
        <v>0</v>
      </c>
      <c r="G612" s="1">
        <v>0</v>
      </c>
      <c r="H612" s="1">
        <v>0</v>
      </c>
      <c r="I612" s="1">
        <v>0</v>
      </c>
      <c r="L612" s="1" t="s">
        <v>19</v>
      </c>
      <c r="M612" s="2">
        <v>600000000</v>
      </c>
    </row>
    <row r="613" spans="1:13" s="1" customFormat="1" hidden="1" x14ac:dyDescent="0.3">
      <c r="A613" s="1">
        <v>1</v>
      </c>
      <c r="B613" s="1">
        <v>14</v>
      </c>
      <c r="C613" s="1">
        <v>1</v>
      </c>
      <c r="D613" s="1">
        <v>3</v>
      </c>
      <c r="E613" s="1">
        <v>81</v>
      </c>
      <c r="F613" s="1">
        <v>3</v>
      </c>
      <c r="G613" s="1">
        <v>0</v>
      </c>
      <c r="H613" s="1">
        <v>0</v>
      </c>
      <c r="I613" s="1">
        <v>0</v>
      </c>
      <c r="L613" s="1" t="s">
        <v>107</v>
      </c>
      <c r="M613" s="2">
        <v>600000000</v>
      </c>
    </row>
    <row r="614" spans="1:13" s="1" customFormat="1" x14ac:dyDescent="0.3">
      <c r="A614" s="1">
        <v>1</v>
      </c>
      <c r="B614" s="1">
        <v>14</v>
      </c>
      <c r="C614" s="1">
        <v>1</v>
      </c>
      <c r="D614" s="1">
        <v>3</v>
      </c>
      <c r="E614" s="1">
        <v>81</v>
      </c>
      <c r="F614" s="1">
        <v>3</v>
      </c>
      <c r="G614" s="1">
        <v>103</v>
      </c>
      <c r="H614" s="1">
        <v>0</v>
      </c>
      <c r="I614" s="1">
        <v>0</v>
      </c>
      <c r="L614" s="1" t="s">
        <v>112</v>
      </c>
      <c r="M614" s="2">
        <v>100000000</v>
      </c>
    </row>
    <row r="615" spans="1:13" s="1" customFormat="1" x14ac:dyDescent="0.3">
      <c r="A615" s="1">
        <v>1</v>
      </c>
      <c r="B615" s="1">
        <v>14</v>
      </c>
      <c r="C615" s="1">
        <v>1</v>
      </c>
      <c r="D615" s="1">
        <v>3</v>
      </c>
      <c r="E615" s="1">
        <v>81</v>
      </c>
      <c r="F615" s="1">
        <v>3</v>
      </c>
      <c r="G615" s="1">
        <v>103</v>
      </c>
      <c r="H615" s="1">
        <v>4</v>
      </c>
      <c r="I615" s="1">
        <v>0</v>
      </c>
      <c r="L615" s="1" t="s">
        <v>113</v>
      </c>
      <c r="M615" s="2">
        <v>100000000</v>
      </c>
    </row>
    <row r="616" spans="1:13" hidden="1" x14ac:dyDescent="0.3">
      <c r="A616">
        <v>0</v>
      </c>
      <c r="B616">
        <v>14</v>
      </c>
      <c r="C616">
        <v>1</v>
      </c>
      <c r="D616">
        <v>3</v>
      </c>
      <c r="E616">
        <v>81</v>
      </c>
      <c r="F616">
        <v>3</v>
      </c>
      <c r="G616">
        <v>103</v>
      </c>
      <c r="H616">
        <v>4</v>
      </c>
      <c r="I616">
        <v>11</v>
      </c>
      <c r="J616" t="s">
        <v>149</v>
      </c>
      <c r="K616" t="s">
        <v>162</v>
      </c>
      <c r="L616" t="s">
        <v>170</v>
      </c>
      <c r="M616" s="3">
        <v>100000000</v>
      </c>
    </row>
    <row r="617" spans="1:13" s="1" customFormat="1" x14ac:dyDescent="0.3">
      <c r="A617" s="1">
        <v>1</v>
      </c>
      <c r="B617" s="1">
        <v>14</v>
      </c>
      <c r="C617" s="1">
        <v>1</v>
      </c>
      <c r="D617" s="1">
        <v>3</v>
      </c>
      <c r="E617" s="1">
        <v>81</v>
      </c>
      <c r="F617" s="1">
        <v>3</v>
      </c>
      <c r="G617" s="1">
        <v>104</v>
      </c>
      <c r="H617" s="1">
        <v>0</v>
      </c>
      <c r="I617" s="1">
        <v>0</v>
      </c>
      <c r="L617" s="1" t="s">
        <v>114</v>
      </c>
      <c r="M617" s="2">
        <v>500000000</v>
      </c>
    </row>
    <row r="618" spans="1:13" hidden="1" x14ac:dyDescent="0.3">
      <c r="A618">
        <v>0</v>
      </c>
      <c r="B618">
        <v>14</v>
      </c>
      <c r="C618">
        <v>1</v>
      </c>
      <c r="D618">
        <v>3</v>
      </c>
      <c r="E618">
        <v>81</v>
      </c>
      <c r="F618">
        <v>3</v>
      </c>
      <c r="G618">
        <v>104</v>
      </c>
      <c r="H618">
        <v>3</v>
      </c>
      <c r="I618">
        <v>0</v>
      </c>
      <c r="J618" t="s">
        <v>149</v>
      </c>
      <c r="K618" t="s">
        <v>177</v>
      </c>
      <c r="L618" t="s">
        <v>213</v>
      </c>
      <c r="M618" s="3">
        <v>500000000</v>
      </c>
    </row>
    <row r="619" spans="1:13" s="1" customFormat="1" hidden="1" x14ac:dyDescent="0.3">
      <c r="A619" s="1">
        <v>1</v>
      </c>
      <c r="B619" s="1">
        <v>14</v>
      </c>
      <c r="C619" s="1">
        <v>11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L619" s="1" t="s">
        <v>22</v>
      </c>
      <c r="M619" s="2">
        <v>2928816</v>
      </c>
    </row>
    <row r="620" spans="1:13" s="1" customFormat="1" hidden="1" x14ac:dyDescent="0.3">
      <c r="A620" s="1">
        <v>1</v>
      </c>
      <c r="B620" s="1">
        <v>14</v>
      </c>
      <c r="C620" s="1">
        <v>11</v>
      </c>
      <c r="D620" s="1">
        <v>0</v>
      </c>
      <c r="E620" s="1">
        <v>11</v>
      </c>
      <c r="F620" s="1">
        <v>0</v>
      </c>
      <c r="G620" s="1">
        <v>0</v>
      </c>
      <c r="H620" s="1">
        <v>0</v>
      </c>
      <c r="I620" s="1">
        <v>0</v>
      </c>
      <c r="L620" s="1" t="s">
        <v>14</v>
      </c>
      <c r="M620" s="2">
        <v>2928816</v>
      </c>
    </row>
    <row r="621" spans="1:13" s="1" customFormat="1" hidden="1" x14ac:dyDescent="0.3">
      <c r="A621" s="1">
        <v>1</v>
      </c>
      <c r="B621" s="1">
        <v>14</v>
      </c>
      <c r="C621" s="1">
        <v>11</v>
      </c>
      <c r="D621" s="1">
        <v>1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L621" s="1" t="s">
        <v>22</v>
      </c>
      <c r="M621" s="2">
        <v>2928816</v>
      </c>
    </row>
    <row r="622" spans="1:13" s="1" customFormat="1" hidden="1" x14ac:dyDescent="0.3">
      <c r="A622" s="1">
        <v>1</v>
      </c>
      <c r="B622" s="1">
        <v>14</v>
      </c>
      <c r="C622" s="1">
        <v>11</v>
      </c>
      <c r="D622" s="1">
        <v>1</v>
      </c>
      <c r="E622" s="1">
        <v>0</v>
      </c>
      <c r="F622" s="1">
        <v>2</v>
      </c>
      <c r="G622" s="1">
        <v>0</v>
      </c>
      <c r="H622" s="1">
        <v>0</v>
      </c>
      <c r="I622" s="1">
        <v>0</v>
      </c>
      <c r="L622" s="1" t="s">
        <v>27</v>
      </c>
      <c r="M622" s="2">
        <v>2928816</v>
      </c>
    </row>
    <row r="623" spans="1:13" s="1" customFormat="1" hidden="1" x14ac:dyDescent="0.3">
      <c r="A623" s="1">
        <v>1</v>
      </c>
      <c r="B623" s="1">
        <v>14</v>
      </c>
      <c r="C623" s="1">
        <v>11</v>
      </c>
      <c r="D623" s="1">
        <v>1</v>
      </c>
      <c r="E623" s="1">
        <v>0</v>
      </c>
      <c r="F623" s="1">
        <v>2</v>
      </c>
      <c r="G623" s="1">
        <v>2</v>
      </c>
      <c r="H623" s="1">
        <v>0</v>
      </c>
      <c r="I623" s="1">
        <v>0</v>
      </c>
      <c r="L623" s="1" t="s">
        <v>29</v>
      </c>
      <c r="M623" s="2">
        <v>2928816</v>
      </c>
    </row>
    <row r="624" spans="1:13" s="1" customFormat="1" hidden="1" x14ac:dyDescent="0.3">
      <c r="A624" s="1">
        <v>1</v>
      </c>
      <c r="B624" s="1">
        <v>14</v>
      </c>
      <c r="C624" s="1">
        <v>11</v>
      </c>
      <c r="D624" s="1">
        <v>1</v>
      </c>
      <c r="E624" s="1">
        <v>11</v>
      </c>
      <c r="F624" s="1">
        <v>0</v>
      </c>
      <c r="G624" s="1">
        <v>0</v>
      </c>
      <c r="H624" s="1">
        <v>0</v>
      </c>
      <c r="I624" s="1">
        <v>0</v>
      </c>
      <c r="L624" s="1" t="s">
        <v>14</v>
      </c>
      <c r="M624" s="2">
        <v>2928816</v>
      </c>
    </row>
    <row r="625" spans="1:13" s="1" customFormat="1" hidden="1" x14ac:dyDescent="0.3">
      <c r="A625" s="1">
        <v>1</v>
      </c>
      <c r="B625" s="1">
        <v>14</v>
      </c>
      <c r="C625" s="1">
        <v>11</v>
      </c>
      <c r="D625" s="1">
        <v>1</v>
      </c>
      <c r="E625" s="1">
        <v>11</v>
      </c>
      <c r="F625" s="1">
        <v>2</v>
      </c>
      <c r="G625" s="1">
        <v>0</v>
      </c>
      <c r="H625" s="1">
        <v>0</v>
      </c>
      <c r="I625" s="1">
        <v>0</v>
      </c>
      <c r="L625" s="1" t="s">
        <v>27</v>
      </c>
      <c r="M625" s="2">
        <v>2928816</v>
      </c>
    </row>
    <row r="626" spans="1:13" s="1" customFormat="1" hidden="1" x14ac:dyDescent="0.3">
      <c r="A626" s="1">
        <v>1</v>
      </c>
      <c r="B626" s="1">
        <v>14</v>
      </c>
      <c r="C626" s="1">
        <v>11</v>
      </c>
      <c r="D626" s="1">
        <v>1</v>
      </c>
      <c r="E626" s="1">
        <v>11</v>
      </c>
      <c r="F626" s="1">
        <v>2</v>
      </c>
      <c r="G626" s="1">
        <v>2</v>
      </c>
      <c r="H626" s="1">
        <v>0</v>
      </c>
      <c r="I626" s="1">
        <v>0</v>
      </c>
      <c r="L626" s="1" t="s">
        <v>29</v>
      </c>
      <c r="M626" s="2">
        <v>2928816</v>
      </c>
    </row>
    <row r="627" spans="1:13" hidden="1" x14ac:dyDescent="0.3">
      <c r="A627">
        <v>0</v>
      </c>
      <c r="B627">
        <v>14</v>
      </c>
      <c r="C627">
        <v>11</v>
      </c>
      <c r="D627">
        <v>1</v>
      </c>
      <c r="E627">
        <v>11</v>
      </c>
      <c r="F627">
        <v>2</v>
      </c>
      <c r="G627">
        <v>2</v>
      </c>
      <c r="H627">
        <v>3</v>
      </c>
      <c r="I627">
        <v>0</v>
      </c>
      <c r="J627" t="s">
        <v>214</v>
      </c>
      <c r="K627" t="s">
        <v>149</v>
      </c>
      <c r="L627" t="s">
        <v>215</v>
      </c>
      <c r="M627" s="3">
        <v>2928816</v>
      </c>
    </row>
    <row r="628" spans="1:13" s="1" customFormat="1" hidden="1" x14ac:dyDescent="0.3">
      <c r="A628" s="1">
        <v>1</v>
      </c>
      <c r="B628" s="1">
        <v>16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L628" s="1" t="s">
        <v>216</v>
      </c>
      <c r="M628" s="2">
        <v>22310325958</v>
      </c>
    </row>
    <row r="629" spans="1:13" s="1" customFormat="1" hidden="1" x14ac:dyDescent="0.3">
      <c r="A629" s="1">
        <v>1</v>
      </c>
      <c r="B629" s="1">
        <v>16</v>
      </c>
      <c r="C629" s="1">
        <v>0</v>
      </c>
      <c r="D629" s="1">
        <v>0</v>
      </c>
      <c r="E629" s="1">
        <v>11</v>
      </c>
      <c r="F629" s="1">
        <v>0</v>
      </c>
      <c r="G629" s="1">
        <v>0</v>
      </c>
      <c r="H629" s="1">
        <v>0</v>
      </c>
      <c r="I629" s="1">
        <v>0</v>
      </c>
      <c r="L629" s="1" t="s">
        <v>14</v>
      </c>
      <c r="M629" s="2">
        <v>6104779643</v>
      </c>
    </row>
    <row r="630" spans="1:13" s="1" customFormat="1" hidden="1" x14ac:dyDescent="0.3">
      <c r="A630" s="1">
        <v>1</v>
      </c>
      <c r="B630" s="1">
        <v>16</v>
      </c>
      <c r="C630" s="1">
        <v>0</v>
      </c>
      <c r="D630" s="1">
        <v>0</v>
      </c>
      <c r="E630" s="1">
        <v>22</v>
      </c>
      <c r="F630" s="1">
        <v>0</v>
      </c>
      <c r="G630" s="1">
        <v>0</v>
      </c>
      <c r="H630" s="1">
        <v>0</v>
      </c>
      <c r="I630" s="1">
        <v>0</v>
      </c>
      <c r="L630" s="1" t="s">
        <v>15</v>
      </c>
      <c r="M630" s="2">
        <v>4253467818</v>
      </c>
    </row>
    <row r="631" spans="1:13" s="1" customFormat="1" hidden="1" x14ac:dyDescent="0.3">
      <c r="A631" s="1">
        <v>1</v>
      </c>
      <c r="B631" s="1">
        <v>16</v>
      </c>
      <c r="C631" s="1">
        <v>0</v>
      </c>
      <c r="D631" s="1">
        <v>0</v>
      </c>
      <c r="E631" s="1">
        <v>33</v>
      </c>
      <c r="F631" s="1">
        <v>0</v>
      </c>
      <c r="G631" s="1">
        <v>0</v>
      </c>
      <c r="H631" s="1">
        <v>0</v>
      </c>
      <c r="I631" s="1">
        <v>0</v>
      </c>
      <c r="L631" s="1" t="s">
        <v>16</v>
      </c>
      <c r="M631" s="2">
        <v>1662797081</v>
      </c>
    </row>
    <row r="632" spans="1:13" s="1" customFormat="1" hidden="1" x14ac:dyDescent="0.3">
      <c r="A632" s="1">
        <v>1</v>
      </c>
      <c r="B632" s="1">
        <v>16</v>
      </c>
      <c r="C632" s="1">
        <v>0</v>
      </c>
      <c r="D632" s="1">
        <v>0</v>
      </c>
      <c r="E632" s="1">
        <v>44</v>
      </c>
      <c r="F632" s="1">
        <v>0</v>
      </c>
      <c r="G632" s="1">
        <v>0</v>
      </c>
      <c r="H632" s="1">
        <v>0</v>
      </c>
      <c r="I632" s="1">
        <v>0</v>
      </c>
      <c r="L632" s="1" t="s">
        <v>17</v>
      </c>
      <c r="M632" s="2">
        <v>10200000000</v>
      </c>
    </row>
    <row r="633" spans="1:13" s="1" customFormat="1" hidden="1" x14ac:dyDescent="0.3">
      <c r="A633" s="1">
        <v>1</v>
      </c>
      <c r="B633" s="1">
        <v>16</v>
      </c>
      <c r="C633" s="1">
        <v>0</v>
      </c>
      <c r="D633" s="1">
        <v>0</v>
      </c>
      <c r="E633" s="1">
        <v>81</v>
      </c>
      <c r="F633" s="1">
        <v>0</v>
      </c>
      <c r="G633" s="1">
        <v>0</v>
      </c>
      <c r="H633" s="1">
        <v>0</v>
      </c>
      <c r="I633" s="1">
        <v>0</v>
      </c>
      <c r="L633" s="1" t="s">
        <v>19</v>
      </c>
      <c r="M633" s="2">
        <v>89281416</v>
      </c>
    </row>
    <row r="634" spans="1:13" s="1" customFormat="1" hidden="1" x14ac:dyDescent="0.3">
      <c r="A634" s="1">
        <v>1</v>
      </c>
      <c r="B634" s="1">
        <v>16</v>
      </c>
      <c r="C634" s="1">
        <v>0</v>
      </c>
      <c r="D634" s="1">
        <v>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L634" s="1" t="s">
        <v>39</v>
      </c>
      <c r="M634" s="2">
        <v>22310325958</v>
      </c>
    </row>
    <row r="635" spans="1:13" s="1" customFormat="1" hidden="1" x14ac:dyDescent="0.3">
      <c r="A635" s="1">
        <v>1</v>
      </c>
      <c r="B635" s="1">
        <v>16</v>
      </c>
      <c r="C635" s="1">
        <v>0</v>
      </c>
      <c r="D635" s="1">
        <v>3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L635" s="1" t="s">
        <v>40</v>
      </c>
      <c r="M635" s="2">
        <v>22310325958</v>
      </c>
    </row>
    <row r="636" spans="1:13" s="1" customFormat="1" hidden="1" x14ac:dyDescent="0.3">
      <c r="A636" s="1">
        <v>1</v>
      </c>
      <c r="B636" s="1">
        <v>16</v>
      </c>
      <c r="C636" s="1">
        <v>0</v>
      </c>
      <c r="D636" s="1">
        <v>3</v>
      </c>
      <c r="E636" s="1">
        <v>0</v>
      </c>
      <c r="F636" s="1">
        <v>1</v>
      </c>
      <c r="G636" s="1">
        <v>501</v>
      </c>
      <c r="H636" s="1">
        <v>0</v>
      </c>
      <c r="I636" s="1">
        <v>0</v>
      </c>
      <c r="L636" s="1" t="s">
        <v>80</v>
      </c>
      <c r="M636" s="2">
        <v>4089281416</v>
      </c>
    </row>
    <row r="637" spans="1:13" s="1" customFormat="1" hidden="1" x14ac:dyDescent="0.3">
      <c r="A637" s="1">
        <v>1</v>
      </c>
      <c r="B637" s="1">
        <v>16</v>
      </c>
      <c r="C637" s="1">
        <v>0</v>
      </c>
      <c r="D637" s="1">
        <v>3</v>
      </c>
      <c r="E637" s="1">
        <v>0</v>
      </c>
      <c r="F637" s="1">
        <v>1</v>
      </c>
      <c r="G637" s="1">
        <v>501</v>
      </c>
      <c r="H637" s="1">
        <v>25</v>
      </c>
      <c r="I637" s="1">
        <v>0</v>
      </c>
      <c r="L637" s="1" t="s">
        <v>81</v>
      </c>
      <c r="M637" s="2">
        <v>4089281416</v>
      </c>
    </row>
    <row r="638" spans="1:13" s="1" customFormat="1" hidden="1" x14ac:dyDescent="0.3">
      <c r="A638" s="1">
        <v>1</v>
      </c>
      <c r="B638" s="1">
        <v>16</v>
      </c>
      <c r="C638" s="1">
        <v>0</v>
      </c>
      <c r="D638" s="1">
        <v>3</v>
      </c>
      <c r="E638" s="1">
        <v>0</v>
      </c>
      <c r="F638" s="1">
        <v>1</v>
      </c>
      <c r="G638" s="1">
        <v>502</v>
      </c>
      <c r="H638" s="1">
        <v>0</v>
      </c>
      <c r="I638" s="1">
        <v>0</v>
      </c>
      <c r="L638" s="1" t="s">
        <v>83</v>
      </c>
      <c r="M638" s="2">
        <v>18221044542</v>
      </c>
    </row>
    <row r="639" spans="1:13" s="1" customFormat="1" hidden="1" x14ac:dyDescent="0.3">
      <c r="A639" s="1">
        <v>1</v>
      </c>
      <c r="B639" s="1">
        <v>16</v>
      </c>
      <c r="C639" s="1">
        <v>0</v>
      </c>
      <c r="D639" s="1">
        <v>3</v>
      </c>
      <c r="E639" s="1">
        <v>0</v>
      </c>
      <c r="F639" s="1">
        <v>1</v>
      </c>
      <c r="G639" s="1">
        <v>502</v>
      </c>
      <c r="H639" s="1">
        <v>6</v>
      </c>
      <c r="I639" s="1">
        <v>0</v>
      </c>
      <c r="L639" s="1" t="s">
        <v>84</v>
      </c>
      <c r="M639" s="2">
        <v>18221044542</v>
      </c>
    </row>
    <row r="640" spans="1:13" s="1" customFormat="1" hidden="1" x14ac:dyDescent="0.3">
      <c r="A640" s="1">
        <v>1</v>
      </c>
      <c r="B640" s="1">
        <v>16</v>
      </c>
      <c r="C640" s="1">
        <v>0</v>
      </c>
      <c r="D640" s="1">
        <v>3</v>
      </c>
      <c r="E640" s="1">
        <v>11</v>
      </c>
      <c r="F640" s="1">
        <v>0</v>
      </c>
      <c r="G640" s="1">
        <v>0</v>
      </c>
      <c r="H640" s="1">
        <v>0</v>
      </c>
      <c r="I640" s="1">
        <v>0</v>
      </c>
      <c r="L640" s="1" t="s">
        <v>14</v>
      </c>
      <c r="M640" s="2">
        <v>6104779643</v>
      </c>
    </row>
    <row r="641" spans="1:13" s="1" customFormat="1" hidden="1" x14ac:dyDescent="0.3">
      <c r="A641" s="1">
        <v>1</v>
      </c>
      <c r="B641" s="1">
        <v>16</v>
      </c>
      <c r="C641" s="1">
        <v>0</v>
      </c>
      <c r="D641" s="1">
        <v>3</v>
      </c>
      <c r="E641" s="1">
        <v>11</v>
      </c>
      <c r="F641" s="1">
        <v>1</v>
      </c>
      <c r="G641" s="1">
        <v>0</v>
      </c>
      <c r="H641" s="1">
        <v>0</v>
      </c>
      <c r="I641" s="1">
        <v>0</v>
      </c>
      <c r="L641" s="1" t="s">
        <v>40</v>
      </c>
      <c r="M641" s="2">
        <v>6104779643</v>
      </c>
    </row>
    <row r="642" spans="1:13" s="1" customFormat="1" hidden="1" x14ac:dyDescent="0.3">
      <c r="A642" s="1">
        <v>1</v>
      </c>
      <c r="B642" s="1">
        <v>16</v>
      </c>
      <c r="C642" s="1">
        <v>0</v>
      </c>
      <c r="D642" s="1">
        <v>3</v>
      </c>
      <c r="E642" s="1">
        <v>11</v>
      </c>
      <c r="F642" s="1">
        <v>1</v>
      </c>
      <c r="G642" s="1">
        <v>501</v>
      </c>
      <c r="H642" s="1">
        <v>0</v>
      </c>
      <c r="I642" s="1">
        <v>0</v>
      </c>
      <c r="L642" s="1" t="s">
        <v>80</v>
      </c>
      <c r="M642" s="2">
        <v>4000000000</v>
      </c>
    </row>
    <row r="643" spans="1:13" s="1" customFormat="1" hidden="1" x14ac:dyDescent="0.3">
      <c r="A643" s="1">
        <v>1</v>
      </c>
      <c r="B643" s="1">
        <v>16</v>
      </c>
      <c r="C643" s="1">
        <v>0</v>
      </c>
      <c r="D643" s="1">
        <v>3</v>
      </c>
      <c r="E643" s="1">
        <v>11</v>
      </c>
      <c r="F643" s="1">
        <v>1</v>
      </c>
      <c r="G643" s="1">
        <v>501</v>
      </c>
      <c r="H643" s="1">
        <v>25</v>
      </c>
      <c r="I643" s="1">
        <v>0</v>
      </c>
      <c r="L643" s="1" t="s">
        <v>81</v>
      </c>
      <c r="M643" s="2">
        <v>4000000000</v>
      </c>
    </row>
    <row r="644" spans="1:13" s="1" customFormat="1" hidden="1" x14ac:dyDescent="0.3">
      <c r="A644" s="1">
        <v>1</v>
      </c>
      <c r="B644" s="1">
        <v>16</v>
      </c>
      <c r="C644" s="1">
        <v>0</v>
      </c>
      <c r="D644" s="1">
        <v>3</v>
      </c>
      <c r="E644" s="1">
        <v>11</v>
      </c>
      <c r="F644" s="1">
        <v>1</v>
      </c>
      <c r="G644" s="1">
        <v>502</v>
      </c>
      <c r="H644" s="1">
        <v>0</v>
      </c>
      <c r="I644" s="1">
        <v>0</v>
      </c>
      <c r="L644" s="1" t="s">
        <v>83</v>
      </c>
      <c r="M644" s="2">
        <v>2104779643</v>
      </c>
    </row>
    <row r="645" spans="1:13" s="1" customFormat="1" hidden="1" x14ac:dyDescent="0.3">
      <c r="A645" s="1">
        <v>1</v>
      </c>
      <c r="B645" s="1">
        <v>16</v>
      </c>
      <c r="C645" s="1">
        <v>0</v>
      </c>
      <c r="D645" s="1">
        <v>3</v>
      </c>
      <c r="E645" s="1">
        <v>11</v>
      </c>
      <c r="F645" s="1">
        <v>1</v>
      </c>
      <c r="G645" s="1">
        <v>502</v>
      </c>
      <c r="H645" s="1">
        <v>6</v>
      </c>
      <c r="I645" s="1">
        <v>0</v>
      </c>
      <c r="L645" s="1" t="s">
        <v>84</v>
      </c>
      <c r="M645" s="2">
        <v>2104779643</v>
      </c>
    </row>
    <row r="646" spans="1:13" s="1" customFormat="1" hidden="1" x14ac:dyDescent="0.3">
      <c r="A646" s="1">
        <v>1</v>
      </c>
      <c r="B646" s="1">
        <v>16</v>
      </c>
      <c r="C646" s="1">
        <v>0</v>
      </c>
      <c r="D646" s="1">
        <v>3</v>
      </c>
      <c r="E646" s="1">
        <v>22</v>
      </c>
      <c r="F646" s="1">
        <v>0</v>
      </c>
      <c r="G646" s="1">
        <v>0</v>
      </c>
      <c r="H646" s="1">
        <v>0</v>
      </c>
      <c r="I646" s="1">
        <v>0</v>
      </c>
      <c r="L646" s="1" t="s">
        <v>15</v>
      </c>
      <c r="M646" s="2">
        <v>4253467818</v>
      </c>
    </row>
    <row r="647" spans="1:13" s="1" customFormat="1" hidden="1" x14ac:dyDescent="0.3">
      <c r="A647" s="1">
        <v>1</v>
      </c>
      <c r="B647" s="1">
        <v>16</v>
      </c>
      <c r="C647" s="1">
        <v>0</v>
      </c>
      <c r="D647" s="1">
        <v>3</v>
      </c>
      <c r="E647" s="1">
        <v>22</v>
      </c>
      <c r="F647" s="1">
        <v>1</v>
      </c>
      <c r="G647" s="1">
        <v>0</v>
      </c>
      <c r="H647" s="1">
        <v>0</v>
      </c>
      <c r="I647" s="1">
        <v>0</v>
      </c>
      <c r="L647" s="1" t="s">
        <v>40</v>
      </c>
      <c r="M647" s="2">
        <v>4253467818</v>
      </c>
    </row>
    <row r="648" spans="1:13" s="1" customFormat="1" hidden="1" x14ac:dyDescent="0.3">
      <c r="A648" s="1">
        <v>1</v>
      </c>
      <c r="B648" s="1">
        <v>16</v>
      </c>
      <c r="C648" s="1">
        <v>0</v>
      </c>
      <c r="D648" s="1">
        <v>3</v>
      </c>
      <c r="E648" s="1">
        <v>22</v>
      </c>
      <c r="F648" s="1">
        <v>1</v>
      </c>
      <c r="G648" s="1">
        <v>502</v>
      </c>
      <c r="H648" s="1">
        <v>0</v>
      </c>
      <c r="I648" s="1">
        <v>0</v>
      </c>
      <c r="L648" s="1" t="s">
        <v>83</v>
      </c>
      <c r="M648" s="2">
        <v>4253467818</v>
      </c>
    </row>
    <row r="649" spans="1:13" s="1" customFormat="1" hidden="1" x14ac:dyDescent="0.3">
      <c r="A649" s="1">
        <v>1</v>
      </c>
      <c r="B649" s="1">
        <v>16</v>
      </c>
      <c r="C649" s="1">
        <v>0</v>
      </c>
      <c r="D649" s="1">
        <v>3</v>
      </c>
      <c r="E649" s="1">
        <v>22</v>
      </c>
      <c r="F649" s="1">
        <v>1</v>
      </c>
      <c r="G649" s="1">
        <v>502</v>
      </c>
      <c r="H649" s="1">
        <v>6</v>
      </c>
      <c r="I649" s="1">
        <v>0</v>
      </c>
      <c r="L649" s="1" t="s">
        <v>84</v>
      </c>
      <c r="M649" s="2">
        <v>4253467818</v>
      </c>
    </row>
    <row r="650" spans="1:13" s="1" customFormat="1" hidden="1" x14ac:dyDescent="0.3">
      <c r="A650" s="1">
        <v>1</v>
      </c>
      <c r="B650" s="1">
        <v>16</v>
      </c>
      <c r="C650" s="1">
        <v>0</v>
      </c>
      <c r="D650" s="1">
        <v>3</v>
      </c>
      <c r="E650" s="1">
        <v>33</v>
      </c>
      <c r="F650" s="1">
        <v>0</v>
      </c>
      <c r="G650" s="1">
        <v>0</v>
      </c>
      <c r="H650" s="1">
        <v>0</v>
      </c>
      <c r="I650" s="1">
        <v>0</v>
      </c>
      <c r="L650" s="1" t="s">
        <v>16</v>
      </c>
      <c r="M650" s="2">
        <v>1662797081</v>
      </c>
    </row>
    <row r="651" spans="1:13" s="1" customFormat="1" hidden="1" x14ac:dyDescent="0.3">
      <c r="A651" s="1">
        <v>1</v>
      </c>
      <c r="B651" s="1">
        <v>16</v>
      </c>
      <c r="C651" s="1">
        <v>0</v>
      </c>
      <c r="D651" s="1">
        <v>3</v>
      </c>
      <c r="E651" s="1">
        <v>33</v>
      </c>
      <c r="F651" s="1">
        <v>1</v>
      </c>
      <c r="G651" s="1">
        <v>0</v>
      </c>
      <c r="H651" s="1">
        <v>0</v>
      </c>
      <c r="I651" s="1">
        <v>0</v>
      </c>
      <c r="L651" s="1" t="s">
        <v>40</v>
      </c>
      <c r="M651" s="2">
        <v>1662797081</v>
      </c>
    </row>
    <row r="652" spans="1:13" s="1" customFormat="1" hidden="1" x14ac:dyDescent="0.3">
      <c r="A652" s="1">
        <v>1</v>
      </c>
      <c r="B652" s="1">
        <v>16</v>
      </c>
      <c r="C652" s="1">
        <v>0</v>
      </c>
      <c r="D652" s="1">
        <v>3</v>
      </c>
      <c r="E652" s="1">
        <v>33</v>
      </c>
      <c r="F652" s="1">
        <v>1</v>
      </c>
      <c r="G652" s="1">
        <v>502</v>
      </c>
      <c r="H652" s="1">
        <v>0</v>
      </c>
      <c r="I652" s="1">
        <v>0</v>
      </c>
      <c r="L652" s="1" t="s">
        <v>83</v>
      </c>
      <c r="M652" s="2">
        <v>1662797081</v>
      </c>
    </row>
    <row r="653" spans="1:13" s="1" customFormat="1" hidden="1" x14ac:dyDescent="0.3">
      <c r="A653" s="1">
        <v>1</v>
      </c>
      <c r="B653" s="1">
        <v>16</v>
      </c>
      <c r="C653" s="1">
        <v>0</v>
      </c>
      <c r="D653" s="1">
        <v>3</v>
      </c>
      <c r="E653" s="1">
        <v>33</v>
      </c>
      <c r="F653" s="1">
        <v>1</v>
      </c>
      <c r="G653" s="1">
        <v>502</v>
      </c>
      <c r="H653" s="1">
        <v>6</v>
      </c>
      <c r="I653" s="1">
        <v>0</v>
      </c>
      <c r="L653" s="1" t="s">
        <v>84</v>
      </c>
      <c r="M653" s="2">
        <v>1662797081</v>
      </c>
    </row>
    <row r="654" spans="1:13" s="1" customFormat="1" hidden="1" x14ac:dyDescent="0.3">
      <c r="A654" s="1">
        <v>1</v>
      </c>
      <c r="B654" s="1">
        <v>16</v>
      </c>
      <c r="C654" s="1">
        <v>0</v>
      </c>
      <c r="D654" s="1">
        <v>3</v>
      </c>
      <c r="E654" s="1">
        <v>44</v>
      </c>
      <c r="F654" s="1">
        <v>0</v>
      </c>
      <c r="G654" s="1">
        <v>0</v>
      </c>
      <c r="H654" s="1">
        <v>0</v>
      </c>
      <c r="I654" s="1">
        <v>0</v>
      </c>
      <c r="L654" s="1" t="s">
        <v>17</v>
      </c>
      <c r="M654" s="2">
        <v>10200000000</v>
      </c>
    </row>
    <row r="655" spans="1:13" s="1" customFormat="1" hidden="1" x14ac:dyDescent="0.3">
      <c r="A655" s="1">
        <v>1</v>
      </c>
      <c r="B655" s="1">
        <v>16</v>
      </c>
      <c r="C655" s="1">
        <v>0</v>
      </c>
      <c r="D655" s="1">
        <v>3</v>
      </c>
      <c r="E655" s="1">
        <v>44</v>
      </c>
      <c r="F655" s="1">
        <v>1</v>
      </c>
      <c r="G655" s="1">
        <v>0</v>
      </c>
      <c r="H655" s="1">
        <v>0</v>
      </c>
      <c r="I655" s="1">
        <v>0</v>
      </c>
      <c r="L655" s="1" t="s">
        <v>40</v>
      </c>
      <c r="M655" s="2">
        <v>10200000000</v>
      </c>
    </row>
    <row r="656" spans="1:13" s="1" customFormat="1" hidden="1" x14ac:dyDescent="0.3">
      <c r="A656" s="1">
        <v>1</v>
      </c>
      <c r="B656" s="1">
        <v>16</v>
      </c>
      <c r="C656" s="1">
        <v>0</v>
      </c>
      <c r="D656" s="1">
        <v>3</v>
      </c>
      <c r="E656" s="1">
        <v>44</v>
      </c>
      <c r="F656" s="1">
        <v>1</v>
      </c>
      <c r="G656" s="1">
        <v>502</v>
      </c>
      <c r="H656" s="1">
        <v>0</v>
      </c>
      <c r="I656" s="1">
        <v>0</v>
      </c>
      <c r="L656" s="1" t="s">
        <v>83</v>
      </c>
      <c r="M656" s="2">
        <v>10200000000</v>
      </c>
    </row>
    <row r="657" spans="1:13" s="1" customFormat="1" hidden="1" x14ac:dyDescent="0.3">
      <c r="A657" s="1">
        <v>1</v>
      </c>
      <c r="B657" s="1">
        <v>16</v>
      </c>
      <c r="C657" s="1">
        <v>0</v>
      </c>
      <c r="D657" s="1">
        <v>3</v>
      </c>
      <c r="E657" s="1">
        <v>44</v>
      </c>
      <c r="F657" s="1">
        <v>1</v>
      </c>
      <c r="G657" s="1">
        <v>502</v>
      </c>
      <c r="H657" s="1">
        <v>6</v>
      </c>
      <c r="I657" s="1">
        <v>0</v>
      </c>
      <c r="L657" s="1" t="s">
        <v>84</v>
      </c>
      <c r="M657" s="2">
        <v>10200000000</v>
      </c>
    </row>
    <row r="658" spans="1:13" s="1" customFormat="1" hidden="1" x14ac:dyDescent="0.3">
      <c r="A658" s="1">
        <v>1</v>
      </c>
      <c r="B658" s="1">
        <v>16</v>
      </c>
      <c r="C658" s="1">
        <v>0</v>
      </c>
      <c r="D658" s="1">
        <v>3</v>
      </c>
      <c r="E658" s="1">
        <v>81</v>
      </c>
      <c r="F658" s="1">
        <v>0</v>
      </c>
      <c r="G658" s="1">
        <v>0</v>
      </c>
      <c r="H658" s="1">
        <v>0</v>
      </c>
      <c r="I658" s="1">
        <v>0</v>
      </c>
      <c r="L658" s="1" t="s">
        <v>19</v>
      </c>
      <c r="M658" s="2">
        <v>89281416</v>
      </c>
    </row>
    <row r="659" spans="1:13" s="1" customFormat="1" hidden="1" x14ac:dyDescent="0.3">
      <c r="A659" s="1">
        <v>1</v>
      </c>
      <c r="B659" s="1">
        <v>16</v>
      </c>
      <c r="C659" s="1">
        <v>0</v>
      </c>
      <c r="D659" s="1">
        <v>3</v>
      </c>
      <c r="E659" s="1">
        <v>81</v>
      </c>
      <c r="F659" s="1">
        <v>1</v>
      </c>
      <c r="G659" s="1">
        <v>0</v>
      </c>
      <c r="H659" s="1">
        <v>0</v>
      </c>
      <c r="I659" s="1">
        <v>0</v>
      </c>
      <c r="L659" s="1" t="s">
        <v>40</v>
      </c>
      <c r="M659" s="2">
        <v>89281416</v>
      </c>
    </row>
    <row r="660" spans="1:13" s="1" customFormat="1" hidden="1" x14ac:dyDescent="0.3">
      <c r="A660" s="1">
        <v>1</v>
      </c>
      <c r="B660" s="1">
        <v>16</v>
      </c>
      <c r="C660" s="1">
        <v>0</v>
      </c>
      <c r="D660" s="1">
        <v>3</v>
      </c>
      <c r="E660" s="1">
        <v>81</v>
      </c>
      <c r="F660" s="1">
        <v>1</v>
      </c>
      <c r="G660" s="1">
        <v>501</v>
      </c>
      <c r="H660" s="1">
        <v>0</v>
      </c>
      <c r="I660" s="1">
        <v>0</v>
      </c>
      <c r="L660" s="1" t="s">
        <v>80</v>
      </c>
      <c r="M660" s="2">
        <v>89281416</v>
      </c>
    </row>
    <row r="661" spans="1:13" s="1" customFormat="1" hidden="1" x14ac:dyDescent="0.3">
      <c r="A661" s="1">
        <v>1</v>
      </c>
      <c r="B661" s="1">
        <v>16</v>
      </c>
      <c r="C661" s="1">
        <v>0</v>
      </c>
      <c r="D661" s="1">
        <v>3</v>
      </c>
      <c r="E661" s="1">
        <v>81</v>
      </c>
      <c r="F661" s="1">
        <v>1</v>
      </c>
      <c r="G661" s="1">
        <v>501</v>
      </c>
      <c r="H661" s="1">
        <v>25</v>
      </c>
      <c r="I661" s="1">
        <v>0</v>
      </c>
      <c r="L661" s="1" t="s">
        <v>81</v>
      </c>
      <c r="M661" s="2">
        <v>89281416</v>
      </c>
    </row>
    <row r="662" spans="1:13" s="1" customFormat="1" hidden="1" x14ac:dyDescent="0.3">
      <c r="A662" s="1">
        <v>1</v>
      </c>
      <c r="B662" s="1">
        <v>16</v>
      </c>
      <c r="C662" s="1">
        <v>1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L662" s="1" t="s">
        <v>217</v>
      </c>
      <c r="M662" s="2">
        <v>22310325958</v>
      </c>
    </row>
    <row r="663" spans="1:13" s="1" customFormat="1" hidden="1" x14ac:dyDescent="0.3">
      <c r="A663" s="1">
        <v>1</v>
      </c>
      <c r="B663" s="1">
        <v>16</v>
      </c>
      <c r="C663" s="1">
        <v>1</v>
      </c>
      <c r="D663" s="1">
        <v>0</v>
      </c>
      <c r="E663" s="1">
        <v>11</v>
      </c>
      <c r="F663" s="1">
        <v>0</v>
      </c>
      <c r="G663" s="1">
        <v>0</v>
      </c>
      <c r="H663" s="1">
        <v>0</v>
      </c>
      <c r="I663" s="1">
        <v>0</v>
      </c>
      <c r="L663" s="1" t="s">
        <v>14</v>
      </c>
      <c r="M663" s="2">
        <v>6104779643</v>
      </c>
    </row>
    <row r="664" spans="1:13" s="1" customFormat="1" hidden="1" x14ac:dyDescent="0.3">
      <c r="A664" s="1">
        <v>1</v>
      </c>
      <c r="B664" s="1">
        <v>16</v>
      </c>
      <c r="C664" s="1">
        <v>1</v>
      </c>
      <c r="D664" s="1">
        <v>0</v>
      </c>
      <c r="E664" s="1">
        <v>22</v>
      </c>
      <c r="F664" s="1">
        <v>0</v>
      </c>
      <c r="G664" s="1">
        <v>0</v>
      </c>
      <c r="H664" s="1">
        <v>0</v>
      </c>
      <c r="I664" s="1">
        <v>0</v>
      </c>
      <c r="L664" s="1" t="s">
        <v>15</v>
      </c>
      <c r="M664" s="2">
        <v>4253467818</v>
      </c>
    </row>
    <row r="665" spans="1:13" s="1" customFormat="1" hidden="1" x14ac:dyDescent="0.3">
      <c r="A665" s="1">
        <v>1</v>
      </c>
      <c r="B665" s="1">
        <v>16</v>
      </c>
      <c r="C665" s="1">
        <v>1</v>
      </c>
      <c r="D665" s="1">
        <v>0</v>
      </c>
      <c r="E665" s="1">
        <v>33</v>
      </c>
      <c r="F665" s="1">
        <v>0</v>
      </c>
      <c r="G665" s="1">
        <v>0</v>
      </c>
      <c r="H665" s="1">
        <v>0</v>
      </c>
      <c r="I665" s="1">
        <v>0</v>
      </c>
      <c r="L665" s="1" t="s">
        <v>16</v>
      </c>
      <c r="M665" s="2">
        <v>1662797081</v>
      </c>
    </row>
    <row r="666" spans="1:13" s="1" customFormat="1" hidden="1" x14ac:dyDescent="0.3">
      <c r="A666" s="1">
        <v>1</v>
      </c>
      <c r="B666" s="1">
        <v>16</v>
      </c>
      <c r="C666" s="1">
        <v>1</v>
      </c>
      <c r="D666" s="1">
        <v>0</v>
      </c>
      <c r="E666" s="1">
        <v>44</v>
      </c>
      <c r="F666" s="1">
        <v>0</v>
      </c>
      <c r="G666" s="1">
        <v>0</v>
      </c>
      <c r="H666" s="1">
        <v>0</v>
      </c>
      <c r="I666" s="1">
        <v>0</v>
      </c>
      <c r="L666" s="1" t="s">
        <v>17</v>
      </c>
      <c r="M666" s="2">
        <v>10200000000</v>
      </c>
    </row>
    <row r="667" spans="1:13" s="1" customFormat="1" hidden="1" x14ac:dyDescent="0.3">
      <c r="A667" s="1">
        <v>1</v>
      </c>
      <c r="B667" s="1">
        <v>16</v>
      </c>
      <c r="C667" s="1">
        <v>1</v>
      </c>
      <c r="D667" s="1">
        <v>0</v>
      </c>
      <c r="E667" s="1">
        <v>81</v>
      </c>
      <c r="F667" s="1">
        <v>0</v>
      </c>
      <c r="G667" s="1">
        <v>0</v>
      </c>
      <c r="H667" s="1">
        <v>0</v>
      </c>
      <c r="I667" s="1">
        <v>0</v>
      </c>
      <c r="L667" s="1" t="s">
        <v>19</v>
      </c>
      <c r="M667" s="2">
        <v>89281416</v>
      </c>
    </row>
    <row r="668" spans="1:13" s="1" customFormat="1" hidden="1" x14ac:dyDescent="0.3">
      <c r="A668" s="1">
        <v>1</v>
      </c>
      <c r="B668" s="1">
        <v>16</v>
      </c>
      <c r="C668" s="1">
        <v>1</v>
      </c>
      <c r="D668" s="1">
        <v>3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L668" s="1" t="s">
        <v>39</v>
      </c>
      <c r="M668" s="2">
        <v>22310325958</v>
      </c>
    </row>
    <row r="669" spans="1:13" s="1" customFormat="1" hidden="1" x14ac:dyDescent="0.3">
      <c r="A669" s="1">
        <v>1</v>
      </c>
      <c r="B669" s="1">
        <v>16</v>
      </c>
      <c r="C669" s="1">
        <v>1</v>
      </c>
      <c r="D669" s="1">
        <v>3</v>
      </c>
      <c r="E669" s="1">
        <v>0</v>
      </c>
      <c r="F669" s="1">
        <v>1</v>
      </c>
      <c r="G669" s="1">
        <v>0</v>
      </c>
      <c r="H669" s="1">
        <v>0</v>
      </c>
      <c r="I669" s="1">
        <v>0</v>
      </c>
      <c r="L669" s="1" t="s">
        <v>40</v>
      </c>
      <c r="M669" s="2">
        <v>22310325958</v>
      </c>
    </row>
    <row r="670" spans="1:13" s="1" customFormat="1" hidden="1" x14ac:dyDescent="0.3">
      <c r="A670" s="1">
        <v>1</v>
      </c>
      <c r="B670" s="1">
        <v>16</v>
      </c>
      <c r="C670" s="1">
        <v>1</v>
      </c>
      <c r="D670" s="1">
        <v>3</v>
      </c>
      <c r="E670" s="1">
        <v>0</v>
      </c>
      <c r="F670" s="1">
        <v>1</v>
      </c>
      <c r="G670" s="1">
        <v>501</v>
      </c>
      <c r="H670" s="1">
        <v>0</v>
      </c>
      <c r="I670" s="1">
        <v>0</v>
      </c>
      <c r="L670" s="1" t="s">
        <v>80</v>
      </c>
      <c r="M670" s="2">
        <v>4089281416</v>
      </c>
    </row>
    <row r="671" spans="1:13" s="1" customFormat="1" hidden="1" x14ac:dyDescent="0.3">
      <c r="A671" s="1">
        <v>1</v>
      </c>
      <c r="B671" s="1">
        <v>16</v>
      </c>
      <c r="C671" s="1">
        <v>1</v>
      </c>
      <c r="D671" s="1">
        <v>3</v>
      </c>
      <c r="E671" s="1">
        <v>0</v>
      </c>
      <c r="F671" s="1">
        <v>1</v>
      </c>
      <c r="G671" s="1">
        <v>501</v>
      </c>
      <c r="H671" s="1">
        <v>25</v>
      </c>
      <c r="I671" s="1">
        <v>0</v>
      </c>
      <c r="L671" s="1" t="s">
        <v>81</v>
      </c>
      <c r="M671" s="2">
        <v>4089281416</v>
      </c>
    </row>
    <row r="672" spans="1:13" s="1" customFormat="1" hidden="1" x14ac:dyDescent="0.3">
      <c r="A672" s="1">
        <v>1</v>
      </c>
      <c r="B672" s="1">
        <v>16</v>
      </c>
      <c r="C672" s="1">
        <v>1</v>
      </c>
      <c r="D672" s="1">
        <v>3</v>
      </c>
      <c r="E672" s="1">
        <v>0</v>
      </c>
      <c r="F672" s="1">
        <v>1</v>
      </c>
      <c r="G672" s="1">
        <v>502</v>
      </c>
      <c r="H672" s="1">
        <v>0</v>
      </c>
      <c r="I672" s="1">
        <v>0</v>
      </c>
      <c r="L672" s="1" t="s">
        <v>83</v>
      </c>
      <c r="M672" s="2">
        <v>18221044542</v>
      </c>
    </row>
    <row r="673" spans="1:13" s="1" customFormat="1" hidden="1" x14ac:dyDescent="0.3">
      <c r="A673" s="1">
        <v>1</v>
      </c>
      <c r="B673" s="1">
        <v>16</v>
      </c>
      <c r="C673" s="1">
        <v>1</v>
      </c>
      <c r="D673" s="1">
        <v>3</v>
      </c>
      <c r="E673" s="1">
        <v>0</v>
      </c>
      <c r="F673" s="1">
        <v>1</v>
      </c>
      <c r="G673" s="1">
        <v>502</v>
      </c>
      <c r="H673" s="1">
        <v>6</v>
      </c>
      <c r="I673" s="1">
        <v>0</v>
      </c>
      <c r="L673" s="1" t="s">
        <v>84</v>
      </c>
      <c r="M673" s="2">
        <v>18221044542</v>
      </c>
    </row>
    <row r="674" spans="1:13" s="1" customFormat="1" hidden="1" x14ac:dyDescent="0.3">
      <c r="A674" s="1">
        <v>1</v>
      </c>
      <c r="B674" s="1">
        <v>16</v>
      </c>
      <c r="C674" s="1">
        <v>1</v>
      </c>
      <c r="D674" s="1">
        <v>3</v>
      </c>
      <c r="E674" s="1">
        <v>11</v>
      </c>
      <c r="F674" s="1">
        <v>0</v>
      </c>
      <c r="G674" s="1">
        <v>0</v>
      </c>
      <c r="H674" s="1">
        <v>0</v>
      </c>
      <c r="I674" s="1">
        <v>0</v>
      </c>
      <c r="L674" s="1" t="s">
        <v>14</v>
      </c>
      <c r="M674" s="2">
        <v>6104779643</v>
      </c>
    </row>
    <row r="675" spans="1:13" s="1" customFormat="1" hidden="1" x14ac:dyDescent="0.3">
      <c r="A675" s="1">
        <v>1</v>
      </c>
      <c r="B675" s="1">
        <v>16</v>
      </c>
      <c r="C675" s="1">
        <v>1</v>
      </c>
      <c r="D675" s="1">
        <v>3</v>
      </c>
      <c r="E675" s="1">
        <v>11</v>
      </c>
      <c r="F675" s="1">
        <v>1</v>
      </c>
      <c r="G675" s="1">
        <v>0</v>
      </c>
      <c r="H675" s="1">
        <v>0</v>
      </c>
      <c r="I675" s="1">
        <v>0</v>
      </c>
      <c r="L675" s="1" t="s">
        <v>40</v>
      </c>
      <c r="M675" s="2">
        <v>6104779643</v>
      </c>
    </row>
    <row r="676" spans="1:13" s="1" customFormat="1" x14ac:dyDescent="0.3">
      <c r="A676" s="1">
        <v>1</v>
      </c>
      <c r="B676" s="1">
        <v>16</v>
      </c>
      <c r="C676" s="1">
        <v>1</v>
      </c>
      <c r="D676" s="1">
        <v>3</v>
      </c>
      <c r="E676" s="1">
        <v>11</v>
      </c>
      <c r="F676" s="1">
        <v>1</v>
      </c>
      <c r="G676" s="1">
        <v>501</v>
      </c>
      <c r="H676" s="1">
        <v>0</v>
      </c>
      <c r="I676" s="1">
        <v>0</v>
      </c>
      <c r="L676" s="1" t="s">
        <v>80</v>
      </c>
      <c r="M676" s="2">
        <v>4000000000</v>
      </c>
    </row>
    <row r="677" spans="1:13" hidden="1" x14ac:dyDescent="0.3">
      <c r="A677">
        <v>0</v>
      </c>
      <c r="B677">
        <v>16</v>
      </c>
      <c r="C677">
        <v>1</v>
      </c>
      <c r="D677">
        <v>3</v>
      </c>
      <c r="E677">
        <v>11</v>
      </c>
      <c r="F677">
        <v>1</v>
      </c>
      <c r="G677">
        <v>501</v>
      </c>
      <c r="H677">
        <v>25</v>
      </c>
      <c r="I677">
        <v>0</v>
      </c>
      <c r="J677" t="s">
        <v>149</v>
      </c>
      <c r="K677" t="s">
        <v>218</v>
      </c>
      <c r="L677" t="s">
        <v>219</v>
      </c>
      <c r="M677" s="3">
        <v>4000000000</v>
      </c>
    </row>
    <row r="678" spans="1:13" s="1" customFormat="1" x14ac:dyDescent="0.3">
      <c r="A678" s="1">
        <v>1</v>
      </c>
      <c r="B678" s="1">
        <v>16</v>
      </c>
      <c r="C678" s="1">
        <v>1</v>
      </c>
      <c r="D678" s="1">
        <v>3</v>
      </c>
      <c r="E678" s="1">
        <v>11</v>
      </c>
      <c r="F678" s="1">
        <v>1</v>
      </c>
      <c r="G678" s="1">
        <v>502</v>
      </c>
      <c r="H678" s="1">
        <v>0</v>
      </c>
      <c r="I678" s="1">
        <v>0</v>
      </c>
      <c r="L678" s="1" t="s">
        <v>83</v>
      </c>
      <c r="M678" s="2">
        <v>2104779643</v>
      </c>
    </row>
    <row r="679" spans="1:13" s="1" customFormat="1" x14ac:dyDescent="0.3">
      <c r="A679" s="1">
        <v>1</v>
      </c>
      <c r="B679" s="1">
        <v>16</v>
      </c>
      <c r="C679" s="1">
        <v>1</v>
      </c>
      <c r="D679" s="1">
        <v>3</v>
      </c>
      <c r="E679" s="1">
        <v>11</v>
      </c>
      <c r="F679" s="1">
        <v>1</v>
      </c>
      <c r="G679" s="1">
        <v>502</v>
      </c>
      <c r="H679" s="1">
        <v>6</v>
      </c>
      <c r="I679" s="1">
        <v>0</v>
      </c>
      <c r="L679" s="1" t="s">
        <v>84</v>
      </c>
      <c r="M679" s="2">
        <v>2104779643</v>
      </c>
    </row>
    <row r="680" spans="1:13" hidden="1" x14ac:dyDescent="0.3">
      <c r="A680">
        <v>0</v>
      </c>
      <c r="B680">
        <v>16</v>
      </c>
      <c r="C680">
        <v>1</v>
      </c>
      <c r="D680">
        <v>3</v>
      </c>
      <c r="E680">
        <v>11</v>
      </c>
      <c r="F680">
        <v>1</v>
      </c>
      <c r="G680">
        <v>502</v>
      </c>
      <c r="H680">
        <v>6</v>
      </c>
      <c r="I680">
        <v>1</v>
      </c>
      <c r="J680" t="s">
        <v>149</v>
      </c>
      <c r="K680" t="s">
        <v>218</v>
      </c>
      <c r="L680" t="s">
        <v>220</v>
      </c>
      <c r="M680" s="3">
        <v>250000000</v>
      </c>
    </row>
    <row r="681" spans="1:13" hidden="1" x14ac:dyDescent="0.3">
      <c r="A681">
        <v>0</v>
      </c>
      <c r="B681">
        <v>16</v>
      </c>
      <c r="C681">
        <v>1</v>
      </c>
      <c r="D681">
        <v>3</v>
      </c>
      <c r="E681">
        <v>11</v>
      </c>
      <c r="F681">
        <v>1</v>
      </c>
      <c r="G681">
        <v>502</v>
      </c>
      <c r="H681">
        <v>6</v>
      </c>
      <c r="I681">
        <v>2</v>
      </c>
      <c r="J681" t="s">
        <v>149</v>
      </c>
      <c r="K681" t="s">
        <v>218</v>
      </c>
      <c r="L681" t="s">
        <v>221</v>
      </c>
      <c r="M681" s="3">
        <v>20000000</v>
      </c>
    </row>
    <row r="682" spans="1:13" hidden="1" x14ac:dyDescent="0.3">
      <c r="A682">
        <v>0</v>
      </c>
      <c r="B682">
        <v>16</v>
      </c>
      <c r="C682">
        <v>1</v>
      </c>
      <c r="D682">
        <v>3</v>
      </c>
      <c r="E682">
        <v>11</v>
      </c>
      <c r="F682">
        <v>1</v>
      </c>
      <c r="G682">
        <v>502</v>
      </c>
      <c r="H682">
        <v>6</v>
      </c>
      <c r="I682">
        <v>3</v>
      </c>
      <c r="J682" t="s">
        <v>149</v>
      </c>
      <c r="K682" t="s">
        <v>222</v>
      </c>
      <c r="L682" t="s">
        <v>223</v>
      </c>
      <c r="M682" s="3">
        <v>35202919</v>
      </c>
    </row>
    <row r="683" spans="1:13" hidden="1" x14ac:dyDescent="0.3">
      <c r="A683">
        <v>0</v>
      </c>
      <c r="B683">
        <v>16</v>
      </c>
      <c r="C683">
        <v>1</v>
      </c>
      <c r="D683">
        <v>3</v>
      </c>
      <c r="E683">
        <v>11</v>
      </c>
      <c r="F683">
        <v>1</v>
      </c>
      <c r="G683">
        <v>502</v>
      </c>
      <c r="H683">
        <v>6</v>
      </c>
      <c r="I683">
        <v>4</v>
      </c>
      <c r="J683" t="s">
        <v>149</v>
      </c>
      <c r="K683" t="s">
        <v>222</v>
      </c>
      <c r="L683" t="s">
        <v>224</v>
      </c>
      <c r="M683" s="3">
        <v>200000000</v>
      </c>
    </row>
    <row r="684" spans="1:13" hidden="1" x14ac:dyDescent="0.3">
      <c r="A684">
        <v>0</v>
      </c>
      <c r="B684">
        <v>16</v>
      </c>
      <c r="C684">
        <v>1</v>
      </c>
      <c r="D684">
        <v>3</v>
      </c>
      <c r="E684">
        <v>11</v>
      </c>
      <c r="F684">
        <v>1</v>
      </c>
      <c r="G684">
        <v>502</v>
      </c>
      <c r="H684">
        <v>6</v>
      </c>
      <c r="I684">
        <v>5</v>
      </c>
      <c r="J684" t="s">
        <v>149</v>
      </c>
      <c r="K684" t="s">
        <v>222</v>
      </c>
      <c r="L684" t="s">
        <v>225</v>
      </c>
      <c r="M684" s="3">
        <v>117360000</v>
      </c>
    </row>
    <row r="685" spans="1:13" hidden="1" x14ac:dyDescent="0.3">
      <c r="A685">
        <v>0</v>
      </c>
      <c r="B685">
        <v>16</v>
      </c>
      <c r="C685">
        <v>1</v>
      </c>
      <c r="D685">
        <v>3</v>
      </c>
      <c r="E685">
        <v>11</v>
      </c>
      <c r="F685">
        <v>1</v>
      </c>
      <c r="G685">
        <v>502</v>
      </c>
      <c r="H685">
        <v>6</v>
      </c>
      <c r="I685">
        <v>6</v>
      </c>
      <c r="J685" t="s">
        <v>149</v>
      </c>
      <c r="K685" t="s">
        <v>226</v>
      </c>
      <c r="L685" t="s">
        <v>227</v>
      </c>
      <c r="M685" s="3">
        <v>40800000</v>
      </c>
    </row>
    <row r="686" spans="1:13" hidden="1" x14ac:dyDescent="0.3">
      <c r="A686">
        <v>0</v>
      </c>
      <c r="B686">
        <v>16</v>
      </c>
      <c r="C686">
        <v>1</v>
      </c>
      <c r="D686">
        <v>3</v>
      </c>
      <c r="E686">
        <v>11</v>
      </c>
      <c r="F686">
        <v>1</v>
      </c>
      <c r="G686">
        <v>502</v>
      </c>
      <c r="H686">
        <v>6</v>
      </c>
      <c r="I686">
        <v>7</v>
      </c>
      <c r="J686" t="s">
        <v>149</v>
      </c>
      <c r="K686" t="s">
        <v>228</v>
      </c>
      <c r="L686" t="s">
        <v>229</v>
      </c>
      <c r="M686" s="3">
        <v>528000000</v>
      </c>
    </row>
    <row r="687" spans="1:13" hidden="1" x14ac:dyDescent="0.3">
      <c r="A687">
        <v>0</v>
      </c>
      <c r="B687">
        <v>16</v>
      </c>
      <c r="C687">
        <v>1</v>
      </c>
      <c r="D687">
        <v>3</v>
      </c>
      <c r="E687">
        <v>11</v>
      </c>
      <c r="F687">
        <v>1</v>
      </c>
      <c r="G687">
        <v>502</v>
      </c>
      <c r="H687">
        <v>6</v>
      </c>
      <c r="I687">
        <v>8</v>
      </c>
      <c r="J687" t="s">
        <v>149</v>
      </c>
      <c r="K687" t="s">
        <v>230</v>
      </c>
      <c r="L687" t="s">
        <v>229</v>
      </c>
      <c r="M687" s="3">
        <v>66000000</v>
      </c>
    </row>
    <row r="688" spans="1:13" hidden="1" x14ac:dyDescent="0.3">
      <c r="A688">
        <v>0</v>
      </c>
      <c r="B688">
        <v>16</v>
      </c>
      <c r="C688">
        <v>1</v>
      </c>
      <c r="D688">
        <v>3</v>
      </c>
      <c r="E688">
        <v>11</v>
      </c>
      <c r="F688">
        <v>1</v>
      </c>
      <c r="G688">
        <v>502</v>
      </c>
      <c r="H688">
        <v>6</v>
      </c>
      <c r="I688">
        <v>9</v>
      </c>
      <c r="J688" t="s">
        <v>149</v>
      </c>
      <c r="K688" t="s">
        <v>231</v>
      </c>
      <c r="L688" t="s">
        <v>229</v>
      </c>
      <c r="M688" s="3">
        <v>66000000</v>
      </c>
    </row>
    <row r="689" spans="1:13" hidden="1" x14ac:dyDescent="0.3">
      <c r="A689">
        <v>0</v>
      </c>
      <c r="B689">
        <v>16</v>
      </c>
      <c r="C689">
        <v>1</v>
      </c>
      <c r="D689">
        <v>3</v>
      </c>
      <c r="E689">
        <v>11</v>
      </c>
      <c r="F689">
        <v>1</v>
      </c>
      <c r="G689">
        <v>502</v>
      </c>
      <c r="H689">
        <v>6</v>
      </c>
      <c r="I689">
        <v>10</v>
      </c>
      <c r="J689" t="s">
        <v>149</v>
      </c>
      <c r="K689" t="s">
        <v>232</v>
      </c>
      <c r="L689" t="s">
        <v>233</v>
      </c>
      <c r="M689" s="3">
        <v>38400000</v>
      </c>
    </row>
    <row r="690" spans="1:13" hidden="1" x14ac:dyDescent="0.3">
      <c r="A690">
        <v>0</v>
      </c>
      <c r="B690">
        <v>16</v>
      </c>
      <c r="C690">
        <v>1</v>
      </c>
      <c r="D690">
        <v>3</v>
      </c>
      <c r="E690">
        <v>11</v>
      </c>
      <c r="F690">
        <v>1</v>
      </c>
      <c r="G690">
        <v>502</v>
      </c>
      <c r="H690">
        <v>6</v>
      </c>
      <c r="I690">
        <v>11</v>
      </c>
      <c r="J690" t="s">
        <v>149</v>
      </c>
      <c r="K690" t="s">
        <v>218</v>
      </c>
      <c r="L690" t="s">
        <v>234</v>
      </c>
      <c r="M690" s="3">
        <v>115200000</v>
      </c>
    </row>
    <row r="691" spans="1:13" hidden="1" x14ac:dyDescent="0.3">
      <c r="A691">
        <v>0</v>
      </c>
      <c r="B691">
        <v>16</v>
      </c>
      <c r="C691">
        <v>1</v>
      </c>
      <c r="D691">
        <v>3</v>
      </c>
      <c r="E691">
        <v>11</v>
      </c>
      <c r="F691">
        <v>1</v>
      </c>
      <c r="G691">
        <v>502</v>
      </c>
      <c r="H691">
        <v>6</v>
      </c>
      <c r="I691">
        <v>12</v>
      </c>
      <c r="J691" t="s">
        <v>149</v>
      </c>
      <c r="K691" t="s">
        <v>235</v>
      </c>
      <c r="L691" t="s">
        <v>220</v>
      </c>
      <c r="M691" s="3">
        <v>50000000</v>
      </c>
    </row>
    <row r="692" spans="1:13" hidden="1" x14ac:dyDescent="0.3">
      <c r="A692">
        <v>0</v>
      </c>
      <c r="B692">
        <v>16</v>
      </c>
      <c r="C692">
        <v>1</v>
      </c>
      <c r="D692">
        <v>3</v>
      </c>
      <c r="E692">
        <v>11</v>
      </c>
      <c r="F692">
        <v>1</v>
      </c>
      <c r="G692">
        <v>502</v>
      </c>
      <c r="H692">
        <v>6</v>
      </c>
      <c r="I692">
        <v>13</v>
      </c>
      <c r="J692" t="s">
        <v>149</v>
      </c>
      <c r="K692" t="s">
        <v>222</v>
      </c>
      <c r="L692" t="s">
        <v>236</v>
      </c>
      <c r="M692" s="3">
        <v>40000000</v>
      </c>
    </row>
    <row r="693" spans="1:13" hidden="1" x14ac:dyDescent="0.3">
      <c r="A693">
        <v>0</v>
      </c>
      <c r="B693">
        <v>16</v>
      </c>
      <c r="C693">
        <v>1</v>
      </c>
      <c r="D693">
        <v>3</v>
      </c>
      <c r="E693">
        <v>11</v>
      </c>
      <c r="F693">
        <v>1</v>
      </c>
      <c r="G693">
        <v>502</v>
      </c>
      <c r="H693">
        <v>6</v>
      </c>
      <c r="I693">
        <v>14</v>
      </c>
      <c r="J693" t="s">
        <v>149</v>
      </c>
      <c r="K693" t="s">
        <v>222</v>
      </c>
      <c r="L693" t="s">
        <v>237</v>
      </c>
      <c r="M693" s="3">
        <v>75168000</v>
      </c>
    </row>
    <row r="694" spans="1:13" hidden="1" x14ac:dyDescent="0.3">
      <c r="A694">
        <v>0</v>
      </c>
      <c r="B694">
        <v>16</v>
      </c>
      <c r="C694">
        <v>1</v>
      </c>
      <c r="D694">
        <v>3</v>
      </c>
      <c r="E694">
        <v>11</v>
      </c>
      <c r="F694">
        <v>1</v>
      </c>
      <c r="G694">
        <v>502</v>
      </c>
      <c r="H694">
        <v>6</v>
      </c>
      <c r="I694">
        <v>15</v>
      </c>
      <c r="J694" t="s">
        <v>149</v>
      </c>
      <c r="K694" t="s">
        <v>226</v>
      </c>
      <c r="L694" t="s">
        <v>238</v>
      </c>
      <c r="M694" s="3">
        <v>40000000</v>
      </c>
    </row>
    <row r="695" spans="1:13" hidden="1" x14ac:dyDescent="0.3">
      <c r="A695">
        <v>0</v>
      </c>
      <c r="B695">
        <v>16</v>
      </c>
      <c r="C695">
        <v>1</v>
      </c>
      <c r="D695">
        <v>3</v>
      </c>
      <c r="E695">
        <v>11</v>
      </c>
      <c r="F695">
        <v>1</v>
      </c>
      <c r="G695">
        <v>502</v>
      </c>
      <c r="H695">
        <v>6</v>
      </c>
      <c r="I695">
        <v>16</v>
      </c>
      <c r="J695" t="s">
        <v>149</v>
      </c>
      <c r="K695" t="s">
        <v>226</v>
      </c>
      <c r="L695" t="s">
        <v>239</v>
      </c>
      <c r="M695" s="3">
        <v>22648724</v>
      </c>
    </row>
    <row r="696" spans="1:13" hidden="1" x14ac:dyDescent="0.3">
      <c r="A696">
        <v>0</v>
      </c>
      <c r="B696">
        <v>16</v>
      </c>
      <c r="C696">
        <v>1</v>
      </c>
      <c r="D696">
        <v>3</v>
      </c>
      <c r="E696">
        <v>11</v>
      </c>
      <c r="F696">
        <v>1</v>
      </c>
      <c r="G696">
        <v>502</v>
      </c>
      <c r="H696">
        <v>6</v>
      </c>
      <c r="I696">
        <v>27</v>
      </c>
      <c r="J696" t="s">
        <v>149</v>
      </c>
      <c r="K696" t="s">
        <v>226</v>
      </c>
      <c r="L696" t="s">
        <v>240</v>
      </c>
      <c r="M696" s="3">
        <v>400000000</v>
      </c>
    </row>
    <row r="697" spans="1:13" s="1" customFormat="1" hidden="1" x14ac:dyDescent="0.3">
      <c r="A697" s="1">
        <v>1</v>
      </c>
      <c r="B697" s="1">
        <v>16</v>
      </c>
      <c r="C697" s="1">
        <v>1</v>
      </c>
      <c r="D697" s="1">
        <v>3</v>
      </c>
      <c r="E697" s="1">
        <v>22</v>
      </c>
      <c r="F697" s="1">
        <v>0</v>
      </c>
      <c r="G697" s="1">
        <v>0</v>
      </c>
      <c r="H697" s="1">
        <v>0</v>
      </c>
      <c r="I697" s="1">
        <v>0</v>
      </c>
      <c r="L697" s="1" t="s">
        <v>15</v>
      </c>
      <c r="M697" s="2">
        <v>4253467818</v>
      </c>
    </row>
    <row r="698" spans="1:13" s="1" customFormat="1" hidden="1" x14ac:dyDescent="0.3">
      <c r="A698" s="1">
        <v>1</v>
      </c>
      <c r="B698" s="1">
        <v>16</v>
      </c>
      <c r="C698" s="1">
        <v>1</v>
      </c>
      <c r="D698" s="1">
        <v>3</v>
      </c>
      <c r="E698" s="1">
        <v>22</v>
      </c>
      <c r="F698" s="1">
        <v>1</v>
      </c>
      <c r="G698" s="1">
        <v>0</v>
      </c>
      <c r="H698" s="1">
        <v>0</v>
      </c>
      <c r="I698" s="1">
        <v>0</v>
      </c>
      <c r="L698" s="1" t="s">
        <v>40</v>
      </c>
      <c r="M698" s="2">
        <v>4253467818</v>
      </c>
    </row>
    <row r="699" spans="1:13" s="1" customFormat="1" x14ac:dyDescent="0.3">
      <c r="A699" s="1">
        <v>1</v>
      </c>
      <c r="B699" s="1">
        <v>16</v>
      </c>
      <c r="C699" s="1">
        <v>1</v>
      </c>
      <c r="D699" s="1">
        <v>3</v>
      </c>
      <c r="E699" s="1">
        <v>22</v>
      </c>
      <c r="F699" s="1">
        <v>1</v>
      </c>
      <c r="G699" s="1">
        <v>502</v>
      </c>
      <c r="H699" s="1">
        <v>0</v>
      </c>
      <c r="I699" s="1">
        <v>0</v>
      </c>
      <c r="L699" s="1" t="s">
        <v>83</v>
      </c>
      <c r="M699" s="2">
        <v>4253467818</v>
      </c>
    </row>
    <row r="700" spans="1:13" s="1" customFormat="1" x14ac:dyDescent="0.3">
      <c r="A700" s="1">
        <v>1</v>
      </c>
      <c r="B700" s="1">
        <v>16</v>
      </c>
      <c r="C700" s="1">
        <v>1</v>
      </c>
      <c r="D700" s="1">
        <v>3</v>
      </c>
      <c r="E700" s="1">
        <v>22</v>
      </c>
      <c r="F700" s="1">
        <v>1</v>
      </c>
      <c r="G700" s="1">
        <v>502</v>
      </c>
      <c r="H700" s="1">
        <v>6</v>
      </c>
      <c r="I700" s="1">
        <v>0</v>
      </c>
      <c r="L700" s="1" t="s">
        <v>84</v>
      </c>
      <c r="M700" s="2">
        <v>4253467818</v>
      </c>
    </row>
    <row r="701" spans="1:13" hidden="1" x14ac:dyDescent="0.3">
      <c r="A701">
        <v>0</v>
      </c>
      <c r="B701">
        <v>16</v>
      </c>
      <c r="C701">
        <v>1</v>
      </c>
      <c r="D701">
        <v>3</v>
      </c>
      <c r="E701">
        <v>22</v>
      </c>
      <c r="F701">
        <v>1</v>
      </c>
      <c r="G701">
        <v>502</v>
      </c>
      <c r="H701">
        <v>6</v>
      </c>
      <c r="I701">
        <v>1</v>
      </c>
      <c r="J701" t="s">
        <v>149</v>
      </c>
      <c r="K701" t="s">
        <v>241</v>
      </c>
      <c r="L701" t="s">
        <v>242</v>
      </c>
      <c r="M701" s="3">
        <v>862422142</v>
      </c>
    </row>
    <row r="702" spans="1:13" hidden="1" x14ac:dyDescent="0.3">
      <c r="A702">
        <v>0</v>
      </c>
      <c r="B702">
        <v>16</v>
      </c>
      <c r="C702">
        <v>1</v>
      </c>
      <c r="D702">
        <v>3</v>
      </c>
      <c r="E702">
        <v>22</v>
      </c>
      <c r="F702">
        <v>1</v>
      </c>
      <c r="G702">
        <v>502</v>
      </c>
      <c r="H702">
        <v>6</v>
      </c>
      <c r="I702">
        <v>2</v>
      </c>
      <c r="J702" t="s">
        <v>149</v>
      </c>
      <c r="K702" t="s">
        <v>241</v>
      </c>
      <c r="L702" t="s">
        <v>243</v>
      </c>
      <c r="M702" s="3">
        <v>97000000</v>
      </c>
    </row>
    <row r="703" spans="1:13" hidden="1" x14ac:dyDescent="0.3">
      <c r="A703">
        <v>0</v>
      </c>
      <c r="B703">
        <v>16</v>
      </c>
      <c r="C703">
        <v>1</v>
      </c>
      <c r="D703">
        <v>3</v>
      </c>
      <c r="E703">
        <v>22</v>
      </c>
      <c r="F703">
        <v>1</v>
      </c>
      <c r="G703">
        <v>502</v>
      </c>
      <c r="H703">
        <v>6</v>
      </c>
      <c r="I703">
        <v>3</v>
      </c>
      <c r="J703" t="s">
        <v>149</v>
      </c>
      <c r="K703" t="s">
        <v>226</v>
      </c>
      <c r="L703" t="s">
        <v>244</v>
      </c>
      <c r="M703" s="3">
        <v>100000000</v>
      </c>
    </row>
    <row r="704" spans="1:13" hidden="1" x14ac:dyDescent="0.3">
      <c r="A704">
        <v>0</v>
      </c>
      <c r="B704">
        <v>16</v>
      </c>
      <c r="C704">
        <v>1</v>
      </c>
      <c r="D704">
        <v>3</v>
      </c>
      <c r="E704">
        <v>22</v>
      </c>
      <c r="F704">
        <v>1</v>
      </c>
      <c r="G704">
        <v>502</v>
      </c>
      <c r="H704">
        <v>6</v>
      </c>
      <c r="I704">
        <v>4</v>
      </c>
      <c r="J704" t="s">
        <v>149</v>
      </c>
      <c r="K704" t="s">
        <v>245</v>
      </c>
      <c r="L704" t="s">
        <v>246</v>
      </c>
      <c r="M704" s="3">
        <v>200000000</v>
      </c>
    </row>
    <row r="705" spans="1:13" hidden="1" x14ac:dyDescent="0.3">
      <c r="A705">
        <v>0</v>
      </c>
      <c r="B705">
        <v>16</v>
      </c>
      <c r="C705">
        <v>1</v>
      </c>
      <c r="D705">
        <v>3</v>
      </c>
      <c r="E705">
        <v>22</v>
      </c>
      <c r="F705">
        <v>1</v>
      </c>
      <c r="G705">
        <v>502</v>
      </c>
      <c r="H705">
        <v>6</v>
      </c>
      <c r="I705">
        <v>5</v>
      </c>
      <c r="J705" t="s">
        <v>149</v>
      </c>
      <c r="K705" t="s">
        <v>245</v>
      </c>
      <c r="L705" t="s">
        <v>247</v>
      </c>
      <c r="M705" s="3">
        <v>250000000</v>
      </c>
    </row>
    <row r="706" spans="1:13" hidden="1" x14ac:dyDescent="0.3">
      <c r="A706">
        <v>0</v>
      </c>
      <c r="B706">
        <v>16</v>
      </c>
      <c r="C706">
        <v>1</v>
      </c>
      <c r="D706">
        <v>3</v>
      </c>
      <c r="E706">
        <v>22</v>
      </c>
      <c r="F706">
        <v>1</v>
      </c>
      <c r="G706">
        <v>502</v>
      </c>
      <c r="H706">
        <v>6</v>
      </c>
      <c r="I706">
        <v>6</v>
      </c>
      <c r="J706" t="s">
        <v>149</v>
      </c>
      <c r="K706" t="s">
        <v>245</v>
      </c>
      <c r="L706" t="s">
        <v>248</v>
      </c>
      <c r="M706" s="3">
        <v>50000000</v>
      </c>
    </row>
    <row r="707" spans="1:13" hidden="1" x14ac:dyDescent="0.3">
      <c r="A707">
        <v>0</v>
      </c>
      <c r="B707">
        <v>16</v>
      </c>
      <c r="C707">
        <v>1</v>
      </c>
      <c r="D707">
        <v>3</v>
      </c>
      <c r="E707">
        <v>22</v>
      </c>
      <c r="F707">
        <v>1</v>
      </c>
      <c r="G707">
        <v>502</v>
      </c>
      <c r="H707">
        <v>6</v>
      </c>
      <c r="I707">
        <v>7</v>
      </c>
      <c r="J707" t="s">
        <v>149</v>
      </c>
      <c r="K707" t="s">
        <v>245</v>
      </c>
      <c r="L707" t="s">
        <v>249</v>
      </c>
      <c r="M707" s="3">
        <v>241370000</v>
      </c>
    </row>
    <row r="708" spans="1:13" hidden="1" x14ac:dyDescent="0.3">
      <c r="A708">
        <v>0</v>
      </c>
      <c r="B708">
        <v>16</v>
      </c>
      <c r="C708">
        <v>1</v>
      </c>
      <c r="D708">
        <v>3</v>
      </c>
      <c r="E708">
        <v>22</v>
      </c>
      <c r="F708">
        <v>1</v>
      </c>
      <c r="G708">
        <v>502</v>
      </c>
      <c r="H708">
        <v>6</v>
      </c>
      <c r="I708">
        <v>8</v>
      </c>
      <c r="J708" t="s">
        <v>149</v>
      </c>
      <c r="K708" t="s">
        <v>245</v>
      </c>
      <c r="L708" t="s">
        <v>250</v>
      </c>
      <c r="M708" s="3">
        <v>700000000</v>
      </c>
    </row>
    <row r="709" spans="1:13" hidden="1" x14ac:dyDescent="0.3">
      <c r="A709">
        <v>0</v>
      </c>
      <c r="B709">
        <v>16</v>
      </c>
      <c r="C709">
        <v>1</v>
      </c>
      <c r="D709">
        <v>3</v>
      </c>
      <c r="E709">
        <v>22</v>
      </c>
      <c r="F709">
        <v>1</v>
      </c>
      <c r="G709">
        <v>502</v>
      </c>
      <c r="H709">
        <v>6</v>
      </c>
      <c r="I709">
        <v>9</v>
      </c>
      <c r="J709" t="s">
        <v>149</v>
      </c>
      <c r="K709" t="s">
        <v>245</v>
      </c>
      <c r="L709" t="s">
        <v>251</v>
      </c>
      <c r="M709" s="3">
        <v>100000000</v>
      </c>
    </row>
    <row r="710" spans="1:13" hidden="1" x14ac:dyDescent="0.3">
      <c r="A710">
        <v>0</v>
      </c>
      <c r="B710">
        <v>16</v>
      </c>
      <c r="C710">
        <v>1</v>
      </c>
      <c r="D710">
        <v>3</v>
      </c>
      <c r="E710">
        <v>22</v>
      </c>
      <c r="F710">
        <v>1</v>
      </c>
      <c r="G710">
        <v>502</v>
      </c>
      <c r="H710">
        <v>6</v>
      </c>
      <c r="I710">
        <v>10</v>
      </c>
      <c r="J710" t="s">
        <v>149</v>
      </c>
      <c r="K710" t="s">
        <v>245</v>
      </c>
      <c r="L710" t="s">
        <v>252</v>
      </c>
      <c r="M710" s="3">
        <v>250000000</v>
      </c>
    </row>
    <row r="711" spans="1:13" hidden="1" x14ac:dyDescent="0.3">
      <c r="A711">
        <v>0</v>
      </c>
      <c r="B711">
        <v>16</v>
      </c>
      <c r="C711">
        <v>1</v>
      </c>
      <c r="D711">
        <v>3</v>
      </c>
      <c r="E711">
        <v>22</v>
      </c>
      <c r="F711">
        <v>1</v>
      </c>
      <c r="G711">
        <v>502</v>
      </c>
      <c r="H711">
        <v>6</v>
      </c>
      <c r="I711">
        <v>11</v>
      </c>
      <c r="J711" t="s">
        <v>149</v>
      </c>
      <c r="K711" t="s">
        <v>245</v>
      </c>
      <c r="L711" t="s">
        <v>253</v>
      </c>
      <c r="M711" s="3">
        <v>50000000</v>
      </c>
    </row>
    <row r="712" spans="1:13" hidden="1" x14ac:dyDescent="0.3">
      <c r="A712">
        <v>0</v>
      </c>
      <c r="B712">
        <v>16</v>
      </c>
      <c r="C712">
        <v>1</v>
      </c>
      <c r="D712">
        <v>3</v>
      </c>
      <c r="E712">
        <v>22</v>
      </c>
      <c r="F712">
        <v>1</v>
      </c>
      <c r="G712">
        <v>502</v>
      </c>
      <c r="H712">
        <v>6</v>
      </c>
      <c r="I712">
        <v>12</v>
      </c>
      <c r="J712" t="s">
        <v>149</v>
      </c>
      <c r="K712" t="s">
        <v>245</v>
      </c>
      <c r="L712" t="s">
        <v>254</v>
      </c>
      <c r="M712" s="3">
        <v>50000000</v>
      </c>
    </row>
    <row r="713" spans="1:13" hidden="1" x14ac:dyDescent="0.3">
      <c r="A713">
        <v>0</v>
      </c>
      <c r="B713">
        <v>16</v>
      </c>
      <c r="C713">
        <v>1</v>
      </c>
      <c r="D713">
        <v>3</v>
      </c>
      <c r="E713">
        <v>22</v>
      </c>
      <c r="F713">
        <v>1</v>
      </c>
      <c r="G713">
        <v>502</v>
      </c>
      <c r="H713">
        <v>6</v>
      </c>
      <c r="I713">
        <v>13</v>
      </c>
      <c r="J713" t="s">
        <v>149</v>
      </c>
      <c r="K713" t="s">
        <v>245</v>
      </c>
      <c r="L713" t="s">
        <v>255</v>
      </c>
      <c r="M713" s="3">
        <v>50000000</v>
      </c>
    </row>
    <row r="714" spans="1:13" hidden="1" x14ac:dyDescent="0.3">
      <c r="A714">
        <v>0</v>
      </c>
      <c r="B714">
        <v>16</v>
      </c>
      <c r="C714">
        <v>1</v>
      </c>
      <c r="D714">
        <v>3</v>
      </c>
      <c r="E714">
        <v>22</v>
      </c>
      <c r="F714">
        <v>1</v>
      </c>
      <c r="G714">
        <v>502</v>
      </c>
      <c r="H714">
        <v>6</v>
      </c>
      <c r="I714">
        <v>14</v>
      </c>
      <c r="J714" t="s">
        <v>149</v>
      </c>
      <c r="K714" t="s">
        <v>222</v>
      </c>
      <c r="L714" t="s">
        <v>256</v>
      </c>
      <c r="M714" s="3">
        <v>23000000</v>
      </c>
    </row>
    <row r="715" spans="1:13" hidden="1" x14ac:dyDescent="0.3">
      <c r="A715">
        <v>0</v>
      </c>
      <c r="B715">
        <v>16</v>
      </c>
      <c r="C715">
        <v>1</v>
      </c>
      <c r="D715">
        <v>3</v>
      </c>
      <c r="E715">
        <v>22</v>
      </c>
      <c r="F715">
        <v>1</v>
      </c>
      <c r="G715">
        <v>502</v>
      </c>
      <c r="H715">
        <v>6</v>
      </c>
      <c r="I715">
        <v>15</v>
      </c>
      <c r="J715" t="s">
        <v>149</v>
      </c>
      <c r="K715" t="s">
        <v>226</v>
      </c>
      <c r="L715" t="s">
        <v>227</v>
      </c>
      <c r="M715" s="3">
        <v>216000000</v>
      </c>
    </row>
    <row r="716" spans="1:13" hidden="1" x14ac:dyDescent="0.3">
      <c r="A716">
        <v>0</v>
      </c>
      <c r="B716">
        <v>16</v>
      </c>
      <c r="C716">
        <v>1</v>
      </c>
      <c r="D716">
        <v>3</v>
      </c>
      <c r="E716">
        <v>22</v>
      </c>
      <c r="F716">
        <v>1</v>
      </c>
      <c r="G716">
        <v>502</v>
      </c>
      <c r="H716">
        <v>6</v>
      </c>
      <c r="I716">
        <v>16</v>
      </c>
      <c r="J716" t="s">
        <v>149</v>
      </c>
      <c r="K716" t="s">
        <v>226</v>
      </c>
      <c r="L716" t="s">
        <v>239</v>
      </c>
      <c r="M716" s="3">
        <v>12720000</v>
      </c>
    </row>
    <row r="717" spans="1:13" hidden="1" x14ac:dyDescent="0.3">
      <c r="A717">
        <v>0</v>
      </c>
      <c r="B717">
        <v>16</v>
      </c>
      <c r="C717">
        <v>1</v>
      </c>
      <c r="D717">
        <v>3</v>
      </c>
      <c r="E717">
        <v>22</v>
      </c>
      <c r="F717">
        <v>1</v>
      </c>
      <c r="G717">
        <v>502</v>
      </c>
      <c r="H717">
        <v>6</v>
      </c>
      <c r="I717">
        <v>17</v>
      </c>
      <c r="J717" t="s">
        <v>149</v>
      </c>
      <c r="K717" t="s">
        <v>230</v>
      </c>
      <c r="L717" t="s">
        <v>257</v>
      </c>
      <c r="M717" s="3">
        <v>35000000</v>
      </c>
    </row>
    <row r="718" spans="1:13" hidden="1" x14ac:dyDescent="0.3">
      <c r="A718">
        <v>0</v>
      </c>
      <c r="B718">
        <v>16</v>
      </c>
      <c r="C718">
        <v>1</v>
      </c>
      <c r="D718">
        <v>3</v>
      </c>
      <c r="E718">
        <v>22</v>
      </c>
      <c r="F718">
        <v>1</v>
      </c>
      <c r="G718">
        <v>502</v>
      </c>
      <c r="H718">
        <v>6</v>
      </c>
      <c r="I718">
        <v>18</v>
      </c>
      <c r="J718" t="s">
        <v>149</v>
      </c>
      <c r="K718" t="s">
        <v>218</v>
      </c>
      <c r="L718" t="s">
        <v>258</v>
      </c>
      <c r="M718" s="3">
        <v>10000000</v>
      </c>
    </row>
    <row r="719" spans="1:13" hidden="1" x14ac:dyDescent="0.3">
      <c r="A719">
        <v>0</v>
      </c>
      <c r="B719">
        <v>16</v>
      </c>
      <c r="C719">
        <v>1</v>
      </c>
      <c r="D719">
        <v>3</v>
      </c>
      <c r="E719">
        <v>22</v>
      </c>
      <c r="F719">
        <v>1</v>
      </c>
      <c r="G719">
        <v>502</v>
      </c>
      <c r="H719">
        <v>6</v>
      </c>
      <c r="I719">
        <v>19</v>
      </c>
      <c r="J719" t="s">
        <v>149</v>
      </c>
      <c r="K719" t="s">
        <v>259</v>
      </c>
      <c r="L719" t="s">
        <v>243</v>
      </c>
      <c r="M719" s="3">
        <v>30000000</v>
      </c>
    </row>
    <row r="720" spans="1:13" hidden="1" x14ac:dyDescent="0.3">
      <c r="A720">
        <v>0</v>
      </c>
      <c r="B720">
        <v>16</v>
      </c>
      <c r="C720">
        <v>1</v>
      </c>
      <c r="D720">
        <v>3</v>
      </c>
      <c r="E720">
        <v>22</v>
      </c>
      <c r="F720">
        <v>1</v>
      </c>
      <c r="G720">
        <v>502</v>
      </c>
      <c r="H720">
        <v>6</v>
      </c>
      <c r="I720">
        <v>20</v>
      </c>
      <c r="J720" t="s">
        <v>149</v>
      </c>
      <c r="K720" t="s">
        <v>241</v>
      </c>
      <c r="L720" t="s">
        <v>243</v>
      </c>
      <c r="M720" s="3">
        <v>73000000</v>
      </c>
    </row>
    <row r="721" spans="1:13" hidden="1" x14ac:dyDescent="0.3">
      <c r="A721">
        <v>0</v>
      </c>
      <c r="B721">
        <v>16</v>
      </c>
      <c r="C721">
        <v>1</v>
      </c>
      <c r="D721">
        <v>3</v>
      </c>
      <c r="E721">
        <v>22</v>
      </c>
      <c r="F721">
        <v>1</v>
      </c>
      <c r="G721">
        <v>502</v>
      </c>
      <c r="H721">
        <v>6</v>
      </c>
      <c r="I721">
        <v>21</v>
      </c>
      <c r="J721" t="s">
        <v>149</v>
      </c>
      <c r="K721" t="s">
        <v>241</v>
      </c>
      <c r="L721" t="s">
        <v>260</v>
      </c>
      <c r="M721" s="3">
        <v>265000000</v>
      </c>
    </row>
    <row r="722" spans="1:13" hidden="1" x14ac:dyDescent="0.3">
      <c r="A722">
        <v>0</v>
      </c>
      <c r="B722">
        <v>16</v>
      </c>
      <c r="C722">
        <v>1</v>
      </c>
      <c r="D722">
        <v>3</v>
      </c>
      <c r="E722">
        <v>22</v>
      </c>
      <c r="F722">
        <v>1</v>
      </c>
      <c r="G722">
        <v>502</v>
      </c>
      <c r="H722">
        <v>6</v>
      </c>
      <c r="I722">
        <v>22</v>
      </c>
      <c r="J722" t="s">
        <v>149</v>
      </c>
      <c r="K722" t="s">
        <v>241</v>
      </c>
      <c r="L722" t="s">
        <v>260</v>
      </c>
      <c r="M722" s="3">
        <v>1526400</v>
      </c>
    </row>
    <row r="723" spans="1:13" hidden="1" x14ac:dyDescent="0.3">
      <c r="A723">
        <v>0</v>
      </c>
      <c r="B723">
        <v>16</v>
      </c>
      <c r="C723">
        <v>1</v>
      </c>
      <c r="D723">
        <v>3</v>
      </c>
      <c r="E723">
        <v>22</v>
      </c>
      <c r="F723">
        <v>1</v>
      </c>
      <c r="G723">
        <v>502</v>
      </c>
      <c r="H723">
        <v>6</v>
      </c>
      <c r="I723">
        <v>24</v>
      </c>
      <c r="J723" t="s">
        <v>149</v>
      </c>
      <c r="K723" t="s">
        <v>222</v>
      </c>
      <c r="L723" t="s">
        <v>261</v>
      </c>
      <c r="M723" s="3">
        <v>465000000</v>
      </c>
    </row>
    <row r="724" spans="1:13" hidden="1" x14ac:dyDescent="0.3">
      <c r="A724">
        <v>0</v>
      </c>
      <c r="B724">
        <v>16</v>
      </c>
      <c r="C724">
        <v>1</v>
      </c>
      <c r="D724">
        <v>3</v>
      </c>
      <c r="E724">
        <v>22</v>
      </c>
      <c r="F724">
        <v>1</v>
      </c>
      <c r="G724">
        <v>502</v>
      </c>
      <c r="H724">
        <v>6</v>
      </c>
      <c r="I724">
        <v>25</v>
      </c>
      <c r="J724" t="s">
        <v>149</v>
      </c>
      <c r="K724" t="s">
        <v>226</v>
      </c>
      <c r="L724" t="s">
        <v>262</v>
      </c>
      <c r="M724" s="3">
        <v>23000000</v>
      </c>
    </row>
    <row r="725" spans="1:13" hidden="1" x14ac:dyDescent="0.3">
      <c r="A725">
        <v>0</v>
      </c>
      <c r="B725">
        <v>16</v>
      </c>
      <c r="C725">
        <v>1</v>
      </c>
      <c r="D725">
        <v>3</v>
      </c>
      <c r="E725">
        <v>22</v>
      </c>
      <c r="F725">
        <v>1</v>
      </c>
      <c r="G725">
        <v>502</v>
      </c>
      <c r="H725">
        <v>6</v>
      </c>
      <c r="I725">
        <v>26</v>
      </c>
      <c r="J725" t="s">
        <v>149</v>
      </c>
      <c r="K725" t="s">
        <v>226</v>
      </c>
      <c r="L725" t="s">
        <v>239</v>
      </c>
      <c r="M725" s="3">
        <v>39799276</v>
      </c>
    </row>
    <row r="726" spans="1:13" hidden="1" x14ac:dyDescent="0.3">
      <c r="A726">
        <v>0</v>
      </c>
      <c r="B726">
        <v>16</v>
      </c>
      <c r="C726">
        <v>1</v>
      </c>
      <c r="D726">
        <v>3</v>
      </c>
      <c r="E726">
        <v>22</v>
      </c>
      <c r="F726">
        <v>1</v>
      </c>
      <c r="G726">
        <v>502</v>
      </c>
      <c r="H726">
        <v>6</v>
      </c>
      <c r="I726">
        <v>80</v>
      </c>
      <c r="J726" t="s">
        <v>149</v>
      </c>
      <c r="K726" t="s">
        <v>222</v>
      </c>
      <c r="L726" t="s">
        <v>263</v>
      </c>
      <c r="M726" s="3">
        <v>58630000</v>
      </c>
    </row>
    <row r="727" spans="1:13" s="1" customFormat="1" hidden="1" x14ac:dyDescent="0.3">
      <c r="A727" s="1">
        <v>1</v>
      </c>
      <c r="B727" s="1">
        <v>16</v>
      </c>
      <c r="C727" s="1">
        <v>1</v>
      </c>
      <c r="D727" s="1">
        <v>3</v>
      </c>
      <c r="E727" s="1">
        <v>33</v>
      </c>
      <c r="F727" s="1">
        <v>0</v>
      </c>
      <c r="G727" s="1">
        <v>0</v>
      </c>
      <c r="H727" s="1">
        <v>0</v>
      </c>
      <c r="I727" s="1">
        <v>0</v>
      </c>
      <c r="L727" s="1" t="s">
        <v>16</v>
      </c>
      <c r="M727" s="2">
        <v>1662797081</v>
      </c>
    </row>
    <row r="728" spans="1:13" s="1" customFormat="1" hidden="1" x14ac:dyDescent="0.3">
      <c r="A728" s="1">
        <v>1</v>
      </c>
      <c r="B728" s="1">
        <v>16</v>
      </c>
      <c r="C728" s="1">
        <v>1</v>
      </c>
      <c r="D728" s="1">
        <v>3</v>
      </c>
      <c r="E728" s="1">
        <v>33</v>
      </c>
      <c r="F728" s="1">
        <v>1</v>
      </c>
      <c r="G728" s="1">
        <v>0</v>
      </c>
      <c r="H728" s="1">
        <v>0</v>
      </c>
      <c r="I728" s="1">
        <v>0</v>
      </c>
      <c r="L728" s="1" t="s">
        <v>40</v>
      </c>
      <c r="M728" s="2">
        <v>1662797081</v>
      </c>
    </row>
    <row r="729" spans="1:13" s="1" customFormat="1" x14ac:dyDescent="0.3">
      <c r="A729" s="1">
        <v>1</v>
      </c>
      <c r="B729" s="1">
        <v>16</v>
      </c>
      <c r="C729" s="1">
        <v>1</v>
      </c>
      <c r="D729" s="1">
        <v>3</v>
      </c>
      <c r="E729" s="1">
        <v>33</v>
      </c>
      <c r="F729" s="1">
        <v>1</v>
      </c>
      <c r="G729" s="1">
        <v>502</v>
      </c>
      <c r="H729" s="1">
        <v>0</v>
      </c>
      <c r="I729" s="1">
        <v>0</v>
      </c>
      <c r="L729" s="1" t="s">
        <v>83</v>
      </c>
      <c r="M729" s="2">
        <v>1662797081</v>
      </c>
    </row>
    <row r="730" spans="1:13" s="1" customFormat="1" x14ac:dyDescent="0.3">
      <c r="A730" s="1">
        <v>1</v>
      </c>
      <c r="B730" s="1">
        <v>16</v>
      </c>
      <c r="C730" s="1">
        <v>1</v>
      </c>
      <c r="D730" s="1">
        <v>3</v>
      </c>
      <c r="E730" s="1">
        <v>33</v>
      </c>
      <c r="F730" s="1">
        <v>1</v>
      </c>
      <c r="G730" s="1">
        <v>502</v>
      </c>
      <c r="H730" s="1">
        <v>6</v>
      </c>
      <c r="I730" s="1">
        <v>0</v>
      </c>
      <c r="L730" s="1" t="s">
        <v>84</v>
      </c>
      <c r="M730" s="2">
        <v>1662797081</v>
      </c>
    </row>
    <row r="731" spans="1:13" hidden="1" x14ac:dyDescent="0.3">
      <c r="A731">
        <v>0</v>
      </c>
      <c r="B731">
        <v>16</v>
      </c>
      <c r="C731">
        <v>1</v>
      </c>
      <c r="D731">
        <v>3</v>
      </c>
      <c r="E731">
        <v>33</v>
      </c>
      <c r="F731">
        <v>1</v>
      </c>
      <c r="G731">
        <v>502</v>
      </c>
      <c r="H731">
        <v>6</v>
      </c>
      <c r="I731">
        <v>1</v>
      </c>
      <c r="J731" t="s">
        <v>149</v>
      </c>
      <c r="K731" t="s">
        <v>222</v>
      </c>
      <c r="L731" t="s">
        <v>223</v>
      </c>
      <c r="M731" s="3">
        <v>585537081</v>
      </c>
    </row>
    <row r="732" spans="1:13" hidden="1" x14ac:dyDescent="0.3">
      <c r="A732">
        <v>0</v>
      </c>
      <c r="B732">
        <v>16</v>
      </c>
      <c r="C732">
        <v>1</v>
      </c>
      <c r="D732">
        <v>3</v>
      </c>
      <c r="E732">
        <v>33</v>
      </c>
      <c r="F732">
        <v>1</v>
      </c>
      <c r="G732">
        <v>502</v>
      </c>
      <c r="H732">
        <v>6</v>
      </c>
      <c r="I732">
        <v>2</v>
      </c>
      <c r="J732" t="s">
        <v>149</v>
      </c>
      <c r="K732" t="s">
        <v>222</v>
      </c>
      <c r="L732" t="s">
        <v>264</v>
      </c>
      <c r="M732" s="3">
        <v>498995403</v>
      </c>
    </row>
    <row r="733" spans="1:13" hidden="1" x14ac:dyDescent="0.3">
      <c r="A733">
        <v>0</v>
      </c>
      <c r="B733">
        <v>16</v>
      </c>
      <c r="C733">
        <v>1</v>
      </c>
      <c r="D733">
        <v>3</v>
      </c>
      <c r="E733">
        <v>33</v>
      </c>
      <c r="F733">
        <v>1</v>
      </c>
      <c r="G733">
        <v>502</v>
      </c>
      <c r="H733">
        <v>6</v>
      </c>
      <c r="I733">
        <v>3</v>
      </c>
      <c r="J733" t="s">
        <v>149</v>
      </c>
      <c r="K733" t="s">
        <v>226</v>
      </c>
      <c r="L733" t="s">
        <v>227</v>
      </c>
      <c r="M733" s="3">
        <v>422400000</v>
      </c>
    </row>
    <row r="734" spans="1:13" hidden="1" x14ac:dyDescent="0.3">
      <c r="A734">
        <v>0</v>
      </c>
      <c r="B734">
        <v>16</v>
      </c>
      <c r="C734">
        <v>1</v>
      </c>
      <c r="D734">
        <v>3</v>
      </c>
      <c r="E734">
        <v>33</v>
      </c>
      <c r="F734">
        <v>1</v>
      </c>
      <c r="G734">
        <v>502</v>
      </c>
      <c r="H734">
        <v>6</v>
      </c>
      <c r="I734">
        <v>4</v>
      </c>
      <c r="J734" t="s">
        <v>149</v>
      </c>
      <c r="K734" t="s">
        <v>222</v>
      </c>
      <c r="L734" t="s">
        <v>223</v>
      </c>
      <c r="M734" s="3">
        <v>58630000</v>
      </c>
    </row>
    <row r="735" spans="1:13" hidden="1" x14ac:dyDescent="0.3">
      <c r="A735">
        <v>0</v>
      </c>
      <c r="B735">
        <v>16</v>
      </c>
      <c r="C735">
        <v>1</v>
      </c>
      <c r="D735">
        <v>3</v>
      </c>
      <c r="E735">
        <v>33</v>
      </c>
      <c r="F735">
        <v>1</v>
      </c>
      <c r="G735">
        <v>502</v>
      </c>
      <c r="H735">
        <v>6</v>
      </c>
      <c r="I735">
        <v>5</v>
      </c>
      <c r="J735" t="s">
        <v>149</v>
      </c>
      <c r="K735" t="s">
        <v>245</v>
      </c>
      <c r="L735" t="s">
        <v>265</v>
      </c>
      <c r="M735" s="3">
        <v>58630000</v>
      </c>
    </row>
    <row r="736" spans="1:13" hidden="1" x14ac:dyDescent="0.3">
      <c r="A736">
        <v>0</v>
      </c>
      <c r="B736">
        <v>16</v>
      </c>
      <c r="C736">
        <v>1</v>
      </c>
      <c r="D736">
        <v>3</v>
      </c>
      <c r="E736">
        <v>33</v>
      </c>
      <c r="F736">
        <v>1</v>
      </c>
      <c r="G736">
        <v>502</v>
      </c>
      <c r="H736">
        <v>6</v>
      </c>
      <c r="I736">
        <v>80</v>
      </c>
      <c r="J736" t="s">
        <v>149</v>
      </c>
      <c r="K736" t="s">
        <v>222</v>
      </c>
      <c r="L736" t="s">
        <v>266</v>
      </c>
      <c r="M736" s="3">
        <v>38604597</v>
      </c>
    </row>
    <row r="737" spans="1:13" s="1" customFormat="1" hidden="1" x14ac:dyDescent="0.3">
      <c r="A737" s="1">
        <v>1</v>
      </c>
      <c r="B737" s="1">
        <v>16</v>
      </c>
      <c r="C737" s="1">
        <v>1</v>
      </c>
      <c r="D737" s="1">
        <v>3</v>
      </c>
      <c r="E737" s="1">
        <v>44</v>
      </c>
      <c r="F737" s="1">
        <v>0</v>
      </c>
      <c r="G737" s="1">
        <v>0</v>
      </c>
      <c r="H737" s="1">
        <v>0</v>
      </c>
      <c r="I737" s="1">
        <v>0</v>
      </c>
      <c r="L737" s="1" t="s">
        <v>17</v>
      </c>
      <c r="M737" s="2">
        <v>10200000000</v>
      </c>
    </row>
    <row r="738" spans="1:13" s="1" customFormat="1" hidden="1" x14ac:dyDescent="0.3">
      <c r="A738" s="1">
        <v>1</v>
      </c>
      <c r="B738" s="1">
        <v>16</v>
      </c>
      <c r="C738" s="1">
        <v>1</v>
      </c>
      <c r="D738" s="1">
        <v>3</v>
      </c>
      <c r="E738" s="1">
        <v>44</v>
      </c>
      <c r="F738" s="1">
        <v>1</v>
      </c>
      <c r="G738" s="1">
        <v>0</v>
      </c>
      <c r="H738" s="1">
        <v>0</v>
      </c>
      <c r="I738" s="1">
        <v>0</v>
      </c>
      <c r="L738" s="1" t="s">
        <v>40</v>
      </c>
      <c r="M738" s="2">
        <v>10200000000</v>
      </c>
    </row>
    <row r="739" spans="1:13" s="1" customFormat="1" x14ac:dyDescent="0.3">
      <c r="A739" s="1">
        <v>1</v>
      </c>
      <c r="B739" s="1">
        <v>16</v>
      </c>
      <c r="C739" s="1">
        <v>1</v>
      </c>
      <c r="D739" s="1">
        <v>3</v>
      </c>
      <c r="E739" s="1">
        <v>44</v>
      </c>
      <c r="F739" s="1">
        <v>1</v>
      </c>
      <c r="G739" s="1">
        <v>502</v>
      </c>
      <c r="H739" s="1">
        <v>0</v>
      </c>
      <c r="I739" s="1">
        <v>0</v>
      </c>
      <c r="L739" s="1" t="s">
        <v>83</v>
      </c>
      <c r="M739" s="2">
        <v>10200000000</v>
      </c>
    </row>
    <row r="740" spans="1:13" hidden="1" x14ac:dyDescent="0.3">
      <c r="A740">
        <v>0</v>
      </c>
      <c r="B740">
        <v>16</v>
      </c>
      <c r="C740">
        <v>1</v>
      </c>
      <c r="D740">
        <v>3</v>
      </c>
      <c r="E740">
        <v>44</v>
      </c>
      <c r="F740">
        <v>1</v>
      </c>
      <c r="G740">
        <v>502</v>
      </c>
      <c r="H740">
        <v>6</v>
      </c>
      <c r="I740">
        <v>0</v>
      </c>
      <c r="J740" t="s">
        <v>149</v>
      </c>
      <c r="K740" t="s">
        <v>245</v>
      </c>
      <c r="L740" t="s">
        <v>267</v>
      </c>
      <c r="M740" s="3">
        <v>350000000</v>
      </c>
    </row>
    <row r="741" spans="1:13" hidden="1" x14ac:dyDescent="0.3">
      <c r="A741">
        <v>0</v>
      </c>
      <c r="B741">
        <v>16</v>
      </c>
      <c r="C741">
        <v>1</v>
      </c>
      <c r="D741">
        <v>3</v>
      </c>
      <c r="E741">
        <v>44</v>
      </c>
      <c r="F741">
        <v>1</v>
      </c>
      <c r="G741">
        <v>502</v>
      </c>
      <c r="H741">
        <v>6</v>
      </c>
      <c r="I741">
        <v>1</v>
      </c>
      <c r="J741" t="s">
        <v>149</v>
      </c>
      <c r="K741" t="s">
        <v>245</v>
      </c>
      <c r="L741" t="s">
        <v>268</v>
      </c>
      <c r="M741" s="3">
        <v>1000000000</v>
      </c>
    </row>
    <row r="742" spans="1:13" hidden="1" x14ac:dyDescent="0.3">
      <c r="A742">
        <v>0</v>
      </c>
      <c r="B742">
        <v>16</v>
      </c>
      <c r="C742">
        <v>1</v>
      </c>
      <c r="D742">
        <v>3</v>
      </c>
      <c r="E742">
        <v>44</v>
      </c>
      <c r="F742">
        <v>1</v>
      </c>
      <c r="G742">
        <v>502</v>
      </c>
      <c r="H742">
        <v>6</v>
      </c>
      <c r="I742">
        <v>2</v>
      </c>
      <c r="J742" t="s">
        <v>149</v>
      </c>
      <c r="K742" t="s">
        <v>245</v>
      </c>
      <c r="L742" t="s">
        <v>269</v>
      </c>
      <c r="M742" s="3">
        <v>1000000000</v>
      </c>
    </row>
    <row r="743" spans="1:13" hidden="1" x14ac:dyDescent="0.3">
      <c r="A743">
        <v>0</v>
      </c>
      <c r="B743">
        <v>16</v>
      </c>
      <c r="C743">
        <v>1</v>
      </c>
      <c r="D743">
        <v>3</v>
      </c>
      <c r="E743">
        <v>44</v>
      </c>
      <c r="F743">
        <v>1</v>
      </c>
      <c r="G743">
        <v>502</v>
      </c>
      <c r="H743">
        <v>6</v>
      </c>
      <c r="I743">
        <v>3</v>
      </c>
      <c r="J743" t="s">
        <v>149</v>
      </c>
      <c r="K743" t="s">
        <v>245</v>
      </c>
      <c r="L743" t="s">
        <v>270</v>
      </c>
      <c r="M743" s="3">
        <v>1500000000</v>
      </c>
    </row>
    <row r="744" spans="1:13" hidden="1" x14ac:dyDescent="0.3">
      <c r="A744">
        <v>0</v>
      </c>
      <c r="B744">
        <v>16</v>
      </c>
      <c r="C744">
        <v>1</v>
      </c>
      <c r="D744">
        <v>3</v>
      </c>
      <c r="E744">
        <v>44</v>
      </c>
      <c r="F744">
        <v>1</v>
      </c>
      <c r="G744">
        <v>502</v>
      </c>
      <c r="H744">
        <v>6</v>
      </c>
      <c r="I744">
        <v>5</v>
      </c>
      <c r="J744" t="s">
        <v>149</v>
      </c>
      <c r="K744" t="s">
        <v>245</v>
      </c>
      <c r="L744" t="s">
        <v>271</v>
      </c>
      <c r="M744" s="3">
        <v>150000000</v>
      </c>
    </row>
    <row r="745" spans="1:13" hidden="1" x14ac:dyDescent="0.3">
      <c r="A745">
        <v>0</v>
      </c>
      <c r="B745">
        <v>16</v>
      </c>
      <c r="C745">
        <v>1</v>
      </c>
      <c r="D745">
        <v>3</v>
      </c>
      <c r="E745">
        <v>44</v>
      </c>
      <c r="F745">
        <v>1</v>
      </c>
      <c r="G745">
        <v>502</v>
      </c>
      <c r="H745">
        <v>6</v>
      </c>
      <c r="I745">
        <v>6</v>
      </c>
      <c r="J745" t="s">
        <v>149</v>
      </c>
      <c r="K745" t="s">
        <v>245</v>
      </c>
      <c r="L745" t="s">
        <v>272</v>
      </c>
      <c r="M745" s="3">
        <v>300000000</v>
      </c>
    </row>
    <row r="746" spans="1:13" hidden="1" x14ac:dyDescent="0.3">
      <c r="A746">
        <v>0</v>
      </c>
      <c r="B746">
        <v>16</v>
      </c>
      <c r="C746">
        <v>1</v>
      </c>
      <c r="D746">
        <v>3</v>
      </c>
      <c r="E746">
        <v>44</v>
      </c>
      <c r="F746">
        <v>1</v>
      </c>
      <c r="G746">
        <v>502</v>
      </c>
      <c r="H746">
        <v>6</v>
      </c>
      <c r="I746">
        <v>7</v>
      </c>
      <c r="J746" t="s">
        <v>149</v>
      </c>
      <c r="K746" t="s">
        <v>245</v>
      </c>
      <c r="L746" t="s">
        <v>273</v>
      </c>
      <c r="M746" s="3">
        <v>300000000</v>
      </c>
    </row>
    <row r="747" spans="1:13" hidden="1" x14ac:dyDescent="0.3">
      <c r="A747">
        <v>0</v>
      </c>
      <c r="B747">
        <v>16</v>
      </c>
      <c r="C747">
        <v>1</v>
      </c>
      <c r="D747">
        <v>3</v>
      </c>
      <c r="E747">
        <v>44</v>
      </c>
      <c r="F747">
        <v>1</v>
      </c>
      <c r="G747">
        <v>502</v>
      </c>
      <c r="H747">
        <v>6</v>
      </c>
      <c r="I747">
        <v>8</v>
      </c>
      <c r="J747" t="s">
        <v>149</v>
      </c>
      <c r="K747" t="s">
        <v>245</v>
      </c>
      <c r="L747" t="s">
        <v>274</v>
      </c>
      <c r="M747" s="3">
        <v>100000000</v>
      </c>
    </row>
    <row r="748" spans="1:13" hidden="1" x14ac:dyDescent="0.3">
      <c r="A748">
        <v>0</v>
      </c>
      <c r="B748">
        <v>16</v>
      </c>
      <c r="C748">
        <v>1</v>
      </c>
      <c r="D748">
        <v>3</v>
      </c>
      <c r="E748">
        <v>44</v>
      </c>
      <c r="F748">
        <v>1</v>
      </c>
      <c r="G748">
        <v>502</v>
      </c>
      <c r="H748">
        <v>6</v>
      </c>
      <c r="I748">
        <v>14</v>
      </c>
      <c r="J748" t="s">
        <v>149</v>
      </c>
      <c r="K748" t="s">
        <v>245</v>
      </c>
      <c r="L748" t="s">
        <v>275</v>
      </c>
      <c r="M748" s="3">
        <v>2500000000</v>
      </c>
    </row>
    <row r="749" spans="1:13" hidden="1" x14ac:dyDescent="0.3">
      <c r="A749">
        <v>0</v>
      </c>
      <c r="B749">
        <v>16</v>
      </c>
      <c r="C749">
        <v>1</v>
      </c>
      <c r="D749">
        <v>3</v>
      </c>
      <c r="E749">
        <v>44</v>
      </c>
      <c r="F749">
        <v>1</v>
      </c>
      <c r="G749">
        <v>502</v>
      </c>
      <c r="H749">
        <v>6</v>
      </c>
      <c r="I749">
        <v>80</v>
      </c>
      <c r="J749" t="s">
        <v>149</v>
      </c>
      <c r="K749" t="s">
        <v>245</v>
      </c>
      <c r="L749" t="s">
        <v>276</v>
      </c>
      <c r="M749" s="3">
        <v>1300000000</v>
      </c>
    </row>
    <row r="750" spans="1:13" hidden="1" x14ac:dyDescent="0.3">
      <c r="A750">
        <v>0</v>
      </c>
      <c r="B750">
        <v>16</v>
      </c>
      <c r="C750">
        <v>1</v>
      </c>
      <c r="D750">
        <v>3</v>
      </c>
      <c r="E750">
        <v>44</v>
      </c>
      <c r="F750">
        <v>1</v>
      </c>
      <c r="G750">
        <v>502</v>
      </c>
      <c r="H750">
        <v>6</v>
      </c>
      <c r="I750">
        <v>81</v>
      </c>
      <c r="J750" t="s">
        <v>149</v>
      </c>
      <c r="K750" t="s">
        <v>245</v>
      </c>
      <c r="L750" t="s">
        <v>277</v>
      </c>
      <c r="M750" s="3">
        <v>1700000000</v>
      </c>
    </row>
    <row r="751" spans="1:13" s="1" customFormat="1" hidden="1" x14ac:dyDescent="0.3">
      <c r="A751" s="1">
        <v>1</v>
      </c>
      <c r="B751" s="1">
        <v>16</v>
      </c>
      <c r="C751" s="1">
        <v>1</v>
      </c>
      <c r="D751" s="1">
        <v>3</v>
      </c>
      <c r="E751" s="1">
        <v>81</v>
      </c>
      <c r="F751" s="1">
        <v>0</v>
      </c>
      <c r="G751" s="1">
        <v>0</v>
      </c>
      <c r="H751" s="1">
        <v>0</v>
      </c>
      <c r="I751" s="1">
        <v>0</v>
      </c>
      <c r="L751" s="1" t="s">
        <v>19</v>
      </c>
      <c r="M751" s="2">
        <v>89281416</v>
      </c>
    </row>
    <row r="752" spans="1:13" s="1" customFormat="1" hidden="1" x14ac:dyDescent="0.3">
      <c r="A752" s="1">
        <v>1</v>
      </c>
      <c r="B752" s="1">
        <v>16</v>
      </c>
      <c r="C752" s="1">
        <v>1</v>
      </c>
      <c r="D752" s="1">
        <v>3</v>
      </c>
      <c r="E752" s="1">
        <v>81</v>
      </c>
      <c r="F752" s="1">
        <v>1</v>
      </c>
      <c r="G752" s="1">
        <v>0</v>
      </c>
      <c r="H752" s="1">
        <v>0</v>
      </c>
      <c r="I752" s="1">
        <v>0</v>
      </c>
      <c r="L752" s="1" t="s">
        <v>40</v>
      </c>
      <c r="M752" s="2">
        <v>89281416</v>
      </c>
    </row>
    <row r="753" spans="1:13" s="1" customFormat="1" x14ac:dyDescent="0.3">
      <c r="A753" s="1">
        <v>1</v>
      </c>
      <c r="B753" s="1">
        <v>16</v>
      </c>
      <c r="C753" s="1">
        <v>1</v>
      </c>
      <c r="D753" s="1">
        <v>3</v>
      </c>
      <c r="E753" s="1">
        <v>81</v>
      </c>
      <c r="F753" s="1">
        <v>1</v>
      </c>
      <c r="G753" s="1">
        <v>501</v>
      </c>
      <c r="H753" s="1">
        <v>0</v>
      </c>
      <c r="I753" s="1">
        <v>0</v>
      </c>
      <c r="L753" s="1" t="s">
        <v>80</v>
      </c>
      <c r="M753" s="2">
        <v>89281416</v>
      </c>
    </row>
    <row r="754" spans="1:13" hidden="1" x14ac:dyDescent="0.3">
      <c r="A754">
        <v>0</v>
      </c>
      <c r="B754">
        <v>16</v>
      </c>
      <c r="C754">
        <v>1</v>
      </c>
      <c r="D754">
        <v>3</v>
      </c>
      <c r="E754">
        <v>81</v>
      </c>
      <c r="F754">
        <v>1</v>
      </c>
      <c r="G754">
        <v>501</v>
      </c>
      <c r="H754">
        <v>25</v>
      </c>
      <c r="I754">
        <v>0</v>
      </c>
      <c r="J754" t="s">
        <v>149</v>
      </c>
      <c r="K754" t="s">
        <v>218</v>
      </c>
      <c r="L754" t="s">
        <v>219</v>
      </c>
      <c r="M754" s="3">
        <v>89281416</v>
      </c>
    </row>
    <row r="755" spans="1:13" s="1" customFormat="1" hidden="1" x14ac:dyDescent="0.3">
      <c r="A755" s="1">
        <v>1</v>
      </c>
      <c r="B755" s="1">
        <v>20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L755" s="1" t="s">
        <v>278</v>
      </c>
      <c r="M755" s="2">
        <v>8258522497</v>
      </c>
    </row>
    <row r="756" spans="1:13" s="1" customFormat="1" hidden="1" x14ac:dyDescent="0.3">
      <c r="A756" s="1">
        <v>1</v>
      </c>
      <c r="B756" s="1">
        <v>20</v>
      </c>
      <c r="C756" s="1">
        <v>0</v>
      </c>
      <c r="D756" s="1">
        <v>0</v>
      </c>
      <c r="E756" s="1">
        <v>11</v>
      </c>
      <c r="F756" s="1">
        <v>0</v>
      </c>
      <c r="G756" s="1">
        <v>0</v>
      </c>
      <c r="H756" s="1">
        <v>0</v>
      </c>
      <c r="I756" s="1">
        <v>0</v>
      </c>
      <c r="L756" s="1" t="s">
        <v>14</v>
      </c>
      <c r="M756" s="2">
        <v>7208375532</v>
      </c>
    </row>
    <row r="757" spans="1:13" s="1" customFormat="1" hidden="1" x14ac:dyDescent="0.3">
      <c r="A757" s="1">
        <v>1</v>
      </c>
      <c r="B757" s="1">
        <v>20</v>
      </c>
      <c r="C757" s="1">
        <v>0</v>
      </c>
      <c r="D757" s="1">
        <v>0</v>
      </c>
      <c r="E757" s="1">
        <v>22</v>
      </c>
      <c r="F757" s="1">
        <v>0</v>
      </c>
      <c r="G757" s="1">
        <v>0</v>
      </c>
      <c r="H757" s="1">
        <v>0</v>
      </c>
      <c r="I757" s="1">
        <v>0</v>
      </c>
      <c r="L757" s="1" t="s">
        <v>15</v>
      </c>
      <c r="M757" s="2">
        <v>50146965</v>
      </c>
    </row>
    <row r="758" spans="1:13" s="1" customFormat="1" hidden="1" x14ac:dyDescent="0.3">
      <c r="A758" s="1">
        <v>1</v>
      </c>
      <c r="B758" s="1">
        <v>20</v>
      </c>
      <c r="C758" s="1">
        <v>0</v>
      </c>
      <c r="D758" s="1">
        <v>0</v>
      </c>
      <c r="E758" s="1">
        <v>81</v>
      </c>
      <c r="F758" s="1">
        <v>0</v>
      </c>
      <c r="G758" s="1">
        <v>0</v>
      </c>
      <c r="H758" s="1">
        <v>0</v>
      </c>
      <c r="I758" s="1">
        <v>0</v>
      </c>
      <c r="L758" s="1" t="s">
        <v>19</v>
      </c>
      <c r="M758" s="2">
        <v>1000000000</v>
      </c>
    </row>
    <row r="759" spans="1:13" s="1" customFormat="1" hidden="1" x14ac:dyDescent="0.3">
      <c r="A759" s="1">
        <v>1</v>
      </c>
      <c r="B759" s="1">
        <v>20</v>
      </c>
      <c r="C759" s="1">
        <v>0</v>
      </c>
      <c r="D759" s="1">
        <v>1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L759" s="1" t="s">
        <v>22</v>
      </c>
      <c r="M759" s="2">
        <v>833413442</v>
      </c>
    </row>
    <row r="760" spans="1:13" s="1" customFormat="1" hidden="1" x14ac:dyDescent="0.3">
      <c r="A760" s="1">
        <v>1</v>
      </c>
      <c r="B760" s="1">
        <v>20</v>
      </c>
      <c r="C760" s="1">
        <v>0</v>
      </c>
      <c r="D760" s="1">
        <v>1</v>
      </c>
      <c r="E760" s="1">
        <v>0</v>
      </c>
      <c r="F760" s="1">
        <v>1</v>
      </c>
      <c r="G760" s="1">
        <v>0</v>
      </c>
      <c r="H760" s="1">
        <v>0</v>
      </c>
      <c r="I760" s="1">
        <v>0</v>
      </c>
      <c r="L760" s="1" t="s">
        <v>23</v>
      </c>
      <c r="M760" s="2">
        <v>92149557</v>
      </c>
    </row>
    <row r="761" spans="1:13" s="1" customFormat="1" hidden="1" x14ac:dyDescent="0.3">
      <c r="A761" s="1">
        <v>1</v>
      </c>
      <c r="B761" s="1">
        <v>20</v>
      </c>
      <c r="C761" s="1">
        <v>0</v>
      </c>
      <c r="D761" s="1">
        <v>1</v>
      </c>
      <c r="E761" s="1">
        <v>0</v>
      </c>
      <c r="F761" s="1">
        <v>1</v>
      </c>
      <c r="G761" s="1">
        <v>2</v>
      </c>
      <c r="H761" s="1">
        <v>0</v>
      </c>
      <c r="I761" s="1">
        <v>0</v>
      </c>
      <c r="L761" s="1" t="s">
        <v>25</v>
      </c>
      <c r="M761" s="2">
        <v>92149557</v>
      </c>
    </row>
    <row r="762" spans="1:13" s="1" customFormat="1" hidden="1" x14ac:dyDescent="0.3">
      <c r="A762" s="1">
        <v>1</v>
      </c>
      <c r="B762" s="1">
        <v>20</v>
      </c>
      <c r="C762" s="1">
        <v>0</v>
      </c>
      <c r="D762" s="1">
        <v>1</v>
      </c>
      <c r="E762" s="1">
        <v>0</v>
      </c>
      <c r="F762" s="1">
        <v>2</v>
      </c>
      <c r="G762" s="1">
        <v>0</v>
      </c>
      <c r="H762" s="1">
        <v>0</v>
      </c>
      <c r="I762" s="1">
        <v>0</v>
      </c>
      <c r="L762" s="1" t="s">
        <v>27</v>
      </c>
      <c r="M762" s="2">
        <v>741263885</v>
      </c>
    </row>
    <row r="763" spans="1:13" s="1" customFormat="1" hidden="1" x14ac:dyDescent="0.3">
      <c r="A763" s="1">
        <v>1</v>
      </c>
      <c r="B763" s="1">
        <v>20</v>
      </c>
      <c r="C763" s="1">
        <v>0</v>
      </c>
      <c r="D763" s="1">
        <v>1</v>
      </c>
      <c r="E763" s="1">
        <v>0</v>
      </c>
      <c r="F763" s="1">
        <v>2</v>
      </c>
      <c r="G763" s="1">
        <v>1</v>
      </c>
      <c r="H763" s="1">
        <v>0</v>
      </c>
      <c r="I763" s="1">
        <v>0</v>
      </c>
      <c r="L763" s="1" t="s">
        <v>28</v>
      </c>
      <c r="M763" s="2">
        <v>425824383</v>
      </c>
    </row>
    <row r="764" spans="1:13" s="1" customFormat="1" hidden="1" x14ac:dyDescent="0.3">
      <c r="A764" s="1">
        <v>1</v>
      </c>
      <c r="B764" s="1">
        <v>20</v>
      </c>
      <c r="C764" s="1">
        <v>0</v>
      </c>
      <c r="D764" s="1">
        <v>1</v>
      </c>
      <c r="E764" s="1">
        <v>0</v>
      </c>
      <c r="F764" s="1">
        <v>2</v>
      </c>
      <c r="G764" s="1">
        <v>2</v>
      </c>
      <c r="H764" s="1">
        <v>0</v>
      </c>
      <c r="I764" s="1">
        <v>0</v>
      </c>
      <c r="L764" s="1" t="s">
        <v>29</v>
      </c>
      <c r="M764" s="2">
        <v>315439502</v>
      </c>
    </row>
    <row r="765" spans="1:13" s="1" customFormat="1" hidden="1" x14ac:dyDescent="0.3">
      <c r="A765" s="1">
        <v>1</v>
      </c>
      <c r="B765" s="1">
        <v>20</v>
      </c>
      <c r="C765" s="1">
        <v>0</v>
      </c>
      <c r="D765" s="1">
        <v>1</v>
      </c>
      <c r="E765" s="1">
        <v>11</v>
      </c>
      <c r="F765" s="1">
        <v>0</v>
      </c>
      <c r="G765" s="1">
        <v>0</v>
      </c>
      <c r="H765" s="1">
        <v>0</v>
      </c>
      <c r="I765" s="1">
        <v>0</v>
      </c>
      <c r="L765" s="1" t="s">
        <v>14</v>
      </c>
      <c r="M765" s="2">
        <v>833413442</v>
      </c>
    </row>
    <row r="766" spans="1:13" s="1" customFormat="1" hidden="1" x14ac:dyDescent="0.3">
      <c r="A766" s="1">
        <v>1</v>
      </c>
      <c r="B766" s="1">
        <v>20</v>
      </c>
      <c r="C766" s="1">
        <v>0</v>
      </c>
      <c r="D766" s="1">
        <v>1</v>
      </c>
      <c r="E766" s="1">
        <v>11</v>
      </c>
      <c r="F766" s="1">
        <v>1</v>
      </c>
      <c r="G766" s="1">
        <v>0</v>
      </c>
      <c r="H766" s="1">
        <v>0</v>
      </c>
      <c r="I766" s="1">
        <v>0</v>
      </c>
      <c r="L766" s="1" t="s">
        <v>23</v>
      </c>
      <c r="M766" s="2">
        <v>92149557</v>
      </c>
    </row>
    <row r="767" spans="1:13" s="1" customFormat="1" hidden="1" x14ac:dyDescent="0.3">
      <c r="A767" s="1">
        <v>1</v>
      </c>
      <c r="B767" s="1">
        <v>20</v>
      </c>
      <c r="C767" s="1">
        <v>0</v>
      </c>
      <c r="D767" s="1">
        <v>1</v>
      </c>
      <c r="E767" s="1">
        <v>11</v>
      </c>
      <c r="F767" s="1">
        <v>1</v>
      </c>
      <c r="G767" s="1">
        <v>2</v>
      </c>
      <c r="H767" s="1">
        <v>0</v>
      </c>
      <c r="I767" s="1">
        <v>0</v>
      </c>
      <c r="L767" s="1" t="s">
        <v>25</v>
      </c>
      <c r="M767" s="2">
        <v>92149557</v>
      </c>
    </row>
    <row r="768" spans="1:13" s="1" customFormat="1" hidden="1" x14ac:dyDescent="0.3">
      <c r="A768" s="1">
        <v>1</v>
      </c>
      <c r="B768" s="1">
        <v>20</v>
      </c>
      <c r="C768" s="1">
        <v>0</v>
      </c>
      <c r="D768" s="1">
        <v>1</v>
      </c>
      <c r="E768" s="1">
        <v>11</v>
      </c>
      <c r="F768" s="1">
        <v>2</v>
      </c>
      <c r="G768" s="1">
        <v>0</v>
      </c>
      <c r="H768" s="1">
        <v>0</v>
      </c>
      <c r="I768" s="1">
        <v>0</v>
      </c>
      <c r="L768" s="1" t="s">
        <v>27</v>
      </c>
      <c r="M768" s="2">
        <v>741263885</v>
      </c>
    </row>
    <row r="769" spans="1:13" s="1" customFormat="1" hidden="1" x14ac:dyDescent="0.3">
      <c r="A769" s="1">
        <v>1</v>
      </c>
      <c r="B769" s="1">
        <v>20</v>
      </c>
      <c r="C769" s="1">
        <v>0</v>
      </c>
      <c r="D769" s="1">
        <v>1</v>
      </c>
      <c r="E769" s="1">
        <v>11</v>
      </c>
      <c r="F769" s="1">
        <v>2</v>
      </c>
      <c r="G769" s="1">
        <v>1</v>
      </c>
      <c r="H769" s="1">
        <v>0</v>
      </c>
      <c r="I769" s="1">
        <v>0</v>
      </c>
      <c r="L769" s="1" t="s">
        <v>28</v>
      </c>
      <c r="M769" s="2">
        <v>425824383</v>
      </c>
    </row>
    <row r="770" spans="1:13" s="1" customFormat="1" hidden="1" x14ac:dyDescent="0.3">
      <c r="A770" s="1">
        <v>1</v>
      </c>
      <c r="B770" s="1">
        <v>20</v>
      </c>
      <c r="C770" s="1">
        <v>0</v>
      </c>
      <c r="D770" s="1">
        <v>1</v>
      </c>
      <c r="E770" s="1">
        <v>11</v>
      </c>
      <c r="F770" s="1">
        <v>2</v>
      </c>
      <c r="G770" s="1">
        <v>2</v>
      </c>
      <c r="H770" s="1">
        <v>0</v>
      </c>
      <c r="I770" s="1">
        <v>0</v>
      </c>
      <c r="L770" s="1" t="s">
        <v>29</v>
      </c>
      <c r="M770" s="2">
        <v>315439502</v>
      </c>
    </row>
    <row r="771" spans="1:13" s="1" customFormat="1" hidden="1" x14ac:dyDescent="0.3">
      <c r="A771" s="1">
        <v>1</v>
      </c>
      <c r="B771" s="1">
        <v>20</v>
      </c>
      <c r="C771" s="1">
        <v>0</v>
      </c>
      <c r="D771" s="1">
        <v>3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L771" s="1" t="s">
        <v>39</v>
      </c>
      <c r="M771" s="2">
        <v>7425109055</v>
      </c>
    </row>
    <row r="772" spans="1:13" s="1" customFormat="1" hidden="1" x14ac:dyDescent="0.3">
      <c r="A772" s="1">
        <v>1</v>
      </c>
      <c r="B772" s="1">
        <v>20</v>
      </c>
      <c r="C772" s="1">
        <v>0</v>
      </c>
      <c r="D772" s="1">
        <v>3</v>
      </c>
      <c r="E772" s="1">
        <v>0</v>
      </c>
      <c r="F772" s="1">
        <v>1</v>
      </c>
      <c r="G772" s="1">
        <v>0</v>
      </c>
      <c r="H772" s="1">
        <v>0</v>
      </c>
      <c r="I772" s="1">
        <v>0</v>
      </c>
      <c r="L772" s="1" t="s">
        <v>40</v>
      </c>
      <c r="M772" s="2">
        <v>3516226965</v>
      </c>
    </row>
    <row r="773" spans="1:13" s="1" customFormat="1" hidden="1" x14ac:dyDescent="0.3">
      <c r="A773" s="1">
        <v>1</v>
      </c>
      <c r="B773" s="1">
        <v>20</v>
      </c>
      <c r="C773" s="1">
        <v>0</v>
      </c>
      <c r="D773" s="1">
        <v>3</v>
      </c>
      <c r="E773" s="1">
        <v>0</v>
      </c>
      <c r="F773" s="1">
        <v>1</v>
      </c>
      <c r="G773" s="1">
        <v>302</v>
      </c>
      <c r="H773" s="1">
        <v>0</v>
      </c>
      <c r="I773" s="1">
        <v>0</v>
      </c>
      <c r="L773" s="1" t="s">
        <v>63</v>
      </c>
      <c r="M773" s="2">
        <v>2472800000</v>
      </c>
    </row>
    <row r="774" spans="1:13" s="1" customFormat="1" hidden="1" x14ac:dyDescent="0.3">
      <c r="A774" s="1">
        <v>1</v>
      </c>
      <c r="B774" s="1">
        <v>20</v>
      </c>
      <c r="C774" s="1">
        <v>0</v>
      </c>
      <c r="D774" s="1">
        <v>3</v>
      </c>
      <c r="E774" s="1">
        <v>0</v>
      </c>
      <c r="F774" s="1">
        <v>1</v>
      </c>
      <c r="G774" s="1">
        <v>302</v>
      </c>
      <c r="H774" s="1">
        <v>7</v>
      </c>
      <c r="I774" s="1">
        <v>0</v>
      </c>
      <c r="L774" s="1" t="s">
        <v>64</v>
      </c>
      <c r="M774" s="2">
        <v>2472800000</v>
      </c>
    </row>
    <row r="775" spans="1:13" s="1" customFormat="1" hidden="1" x14ac:dyDescent="0.3">
      <c r="A775" s="1">
        <v>1</v>
      </c>
      <c r="B775" s="1">
        <v>20</v>
      </c>
      <c r="C775" s="1">
        <v>0</v>
      </c>
      <c r="D775" s="1">
        <v>3</v>
      </c>
      <c r="E775" s="1">
        <v>0</v>
      </c>
      <c r="F775" s="1">
        <v>1</v>
      </c>
      <c r="G775" s="1">
        <v>303</v>
      </c>
      <c r="H775" s="1">
        <v>0</v>
      </c>
      <c r="I775" s="1">
        <v>0</v>
      </c>
      <c r="L775" s="1" t="s">
        <v>65</v>
      </c>
      <c r="M775" s="2">
        <v>1043426965</v>
      </c>
    </row>
    <row r="776" spans="1:13" s="1" customFormat="1" hidden="1" x14ac:dyDescent="0.3">
      <c r="A776" s="1">
        <v>1</v>
      </c>
      <c r="B776" s="1">
        <v>20</v>
      </c>
      <c r="C776" s="1">
        <v>0</v>
      </c>
      <c r="D776" s="1">
        <v>3</v>
      </c>
      <c r="E776" s="1">
        <v>0</v>
      </c>
      <c r="F776" s="1">
        <v>1</v>
      </c>
      <c r="G776" s="1">
        <v>303</v>
      </c>
      <c r="H776" s="1">
        <v>9</v>
      </c>
      <c r="I776" s="1">
        <v>0</v>
      </c>
      <c r="L776" s="1" t="s">
        <v>66</v>
      </c>
      <c r="M776" s="2">
        <v>1043426965</v>
      </c>
    </row>
    <row r="777" spans="1:13" s="1" customFormat="1" hidden="1" x14ac:dyDescent="0.3">
      <c r="A777" s="1">
        <v>1</v>
      </c>
      <c r="B777" s="1">
        <v>20</v>
      </c>
      <c r="C777" s="1">
        <v>0</v>
      </c>
      <c r="D777" s="1">
        <v>3</v>
      </c>
      <c r="E777" s="1">
        <v>0</v>
      </c>
      <c r="F777" s="1">
        <v>4</v>
      </c>
      <c r="G777" s="1">
        <v>0</v>
      </c>
      <c r="H777" s="1">
        <v>0</v>
      </c>
      <c r="I777" s="1">
        <v>0</v>
      </c>
      <c r="L777" s="1" t="s">
        <v>132</v>
      </c>
      <c r="M777" s="2">
        <v>3908882090</v>
      </c>
    </row>
    <row r="778" spans="1:13" s="1" customFormat="1" hidden="1" x14ac:dyDescent="0.3">
      <c r="A778" s="1">
        <v>1</v>
      </c>
      <c r="B778" s="1">
        <v>20</v>
      </c>
      <c r="C778" s="1">
        <v>0</v>
      </c>
      <c r="D778" s="1">
        <v>3</v>
      </c>
      <c r="E778" s="1">
        <v>0</v>
      </c>
      <c r="F778" s="1">
        <v>4</v>
      </c>
      <c r="G778" s="1">
        <v>202</v>
      </c>
      <c r="H778" s="1">
        <v>0</v>
      </c>
      <c r="I778" s="1">
        <v>0</v>
      </c>
      <c r="L778" s="1" t="s">
        <v>140</v>
      </c>
      <c r="M778" s="2">
        <v>3908882090</v>
      </c>
    </row>
    <row r="779" spans="1:13" s="1" customFormat="1" hidden="1" x14ac:dyDescent="0.3">
      <c r="A779" s="1">
        <v>1</v>
      </c>
      <c r="B779" s="1">
        <v>20</v>
      </c>
      <c r="C779" s="1">
        <v>0</v>
      </c>
      <c r="D779" s="1">
        <v>3</v>
      </c>
      <c r="E779" s="1">
        <v>0</v>
      </c>
      <c r="F779" s="1">
        <v>4</v>
      </c>
      <c r="G779" s="1">
        <v>202</v>
      </c>
      <c r="H779" s="1">
        <v>8</v>
      </c>
      <c r="I779" s="1">
        <v>0</v>
      </c>
      <c r="L779" s="1" t="s">
        <v>141</v>
      </c>
      <c r="M779" s="2">
        <v>3908882090</v>
      </c>
    </row>
    <row r="780" spans="1:13" s="1" customFormat="1" hidden="1" x14ac:dyDescent="0.3">
      <c r="A780" s="1">
        <v>1</v>
      </c>
      <c r="B780" s="1">
        <v>20</v>
      </c>
      <c r="C780" s="1">
        <v>0</v>
      </c>
      <c r="D780" s="1">
        <v>3</v>
      </c>
      <c r="E780" s="1">
        <v>11</v>
      </c>
      <c r="F780" s="1">
        <v>0</v>
      </c>
      <c r="G780" s="1">
        <v>0</v>
      </c>
      <c r="H780" s="1">
        <v>0</v>
      </c>
      <c r="I780" s="1">
        <v>0</v>
      </c>
      <c r="L780" s="1" t="s">
        <v>14</v>
      </c>
      <c r="M780" s="2">
        <v>6374962090</v>
      </c>
    </row>
    <row r="781" spans="1:13" s="1" customFormat="1" hidden="1" x14ac:dyDescent="0.3">
      <c r="A781" s="1">
        <v>1</v>
      </c>
      <c r="B781" s="1">
        <v>20</v>
      </c>
      <c r="C781" s="1">
        <v>0</v>
      </c>
      <c r="D781" s="1">
        <v>3</v>
      </c>
      <c r="E781" s="1">
        <v>11</v>
      </c>
      <c r="F781" s="1">
        <v>1</v>
      </c>
      <c r="G781" s="1">
        <v>0</v>
      </c>
      <c r="H781" s="1">
        <v>0</v>
      </c>
      <c r="I781" s="1">
        <v>0</v>
      </c>
      <c r="L781" s="1" t="s">
        <v>40</v>
      </c>
      <c r="M781" s="2">
        <v>2466080000</v>
      </c>
    </row>
    <row r="782" spans="1:13" s="1" customFormat="1" hidden="1" x14ac:dyDescent="0.3">
      <c r="A782" s="1">
        <v>1</v>
      </c>
      <c r="B782" s="1">
        <v>20</v>
      </c>
      <c r="C782" s="1">
        <v>0</v>
      </c>
      <c r="D782" s="1">
        <v>3</v>
      </c>
      <c r="E782" s="1">
        <v>11</v>
      </c>
      <c r="F782" s="1">
        <v>1</v>
      </c>
      <c r="G782" s="1">
        <v>302</v>
      </c>
      <c r="H782" s="1">
        <v>0</v>
      </c>
      <c r="I782" s="1">
        <v>0</v>
      </c>
      <c r="L782" s="1" t="s">
        <v>63</v>
      </c>
      <c r="M782" s="2">
        <v>1472800000</v>
      </c>
    </row>
    <row r="783" spans="1:13" s="1" customFormat="1" hidden="1" x14ac:dyDescent="0.3">
      <c r="A783" s="1">
        <v>1</v>
      </c>
      <c r="B783" s="1">
        <v>20</v>
      </c>
      <c r="C783" s="1">
        <v>0</v>
      </c>
      <c r="D783" s="1">
        <v>3</v>
      </c>
      <c r="E783" s="1">
        <v>11</v>
      </c>
      <c r="F783" s="1">
        <v>1</v>
      </c>
      <c r="G783" s="1">
        <v>302</v>
      </c>
      <c r="H783" s="1">
        <v>7</v>
      </c>
      <c r="I783" s="1">
        <v>0</v>
      </c>
      <c r="L783" s="1" t="s">
        <v>64</v>
      </c>
      <c r="M783" s="2">
        <v>1472800000</v>
      </c>
    </row>
    <row r="784" spans="1:13" s="1" customFormat="1" hidden="1" x14ac:dyDescent="0.3">
      <c r="A784" s="1">
        <v>1</v>
      </c>
      <c r="B784" s="1">
        <v>20</v>
      </c>
      <c r="C784" s="1">
        <v>0</v>
      </c>
      <c r="D784" s="1">
        <v>3</v>
      </c>
      <c r="E784" s="1">
        <v>11</v>
      </c>
      <c r="F784" s="1">
        <v>1</v>
      </c>
      <c r="G784" s="1">
        <v>303</v>
      </c>
      <c r="H784" s="1">
        <v>0</v>
      </c>
      <c r="I784" s="1">
        <v>0</v>
      </c>
      <c r="L784" s="1" t="s">
        <v>65</v>
      </c>
      <c r="M784" s="2">
        <v>993280000</v>
      </c>
    </row>
    <row r="785" spans="1:13" s="1" customFormat="1" hidden="1" x14ac:dyDescent="0.3">
      <c r="A785" s="1">
        <v>1</v>
      </c>
      <c r="B785" s="1">
        <v>20</v>
      </c>
      <c r="C785" s="1">
        <v>0</v>
      </c>
      <c r="D785" s="1">
        <v>3</v>
      </c>
      <c r="E785" s="1">
        <v>11</v>
      </c>
      <c r="F785" s="1">
        <v>1</v>
      </c>
      <c r="G785" s="1">
        <v>303</v>
      </c>
      <c r="H785" s="1">
        <v>9</v>
      </c>
      <c r="I785" s="1">
        <v>0</v>
      </c>
      <c r="L785" s="1" t="s">
        <v>66</v>
      </c>
      <c r="M785" s="2">
        <v>993280000</v>
      </c>
    </row>
    <row r="786" spans="1:13" s="1" customFormat="1" hidden="1" x14ac:dyDescent="0.3">
      <c r="A786" s="1">
        <v>1</v>
      </c>
      <c r="B786" s="1">
        <v>20</v>
      </c>
      <c r="C786" s="1">
        <v>0</v>
      </c>
      <c r="D786" s="1">
        <v>3</v>
      </c>
      <c r="E786" s="1">
        <v>11</v>
      </c>
      <c r="F786" s="1">
        <v>4</v>
      </c>
      <c r="G786" s="1">
        <v>0</v>
      </c>
      <c r="H786" s="1">
        <v>0</v>
      </c>
      <c r="I786" s="1">
        <v>0</v>
      </c>
      <c r="L786" s="1" t="s">
        <v>132</v>
      </c>
      <c r="M786" s="2">
        <v>3908882090</v>
      </c>
    </row>
    <row r="787" spans="1:13" s="1" customFormat="1" hidden="1" x14ac:dyDescent="0.3">
      <c r="A787" s="1">
        <v>1</v>
      </c>
      <c r="B787" s="1">
        <v>20</v>
      </c>
      <c r="C787" s="1">
        <v>0</v>
      </c>
      <c r="D787" s="1">
        <v>3</v>
      </c>
      <c r="E787" s="1">
        <v>11</v>
      </c>
      <c r="F787" s="1">
        <v>4</v>
      </c>
      <c r="G787" s="1">
        <v>202</v>
      </c>
      <c r="H787" s="1">
        <v>0</v>
      </c>
      <c r="I787" s="1">
        <v>0</v>
      </c>
      <c r="L787" s="1" t="s">
        <v>140</v>
      </c>
      <c r="M787" s="2">
        <v>3908882090</v>
      </c>
    </row>
    <row r="788" spans="1:13" s="1" customFormat="1" hidden="1" x14ac:dyDescent="0.3">
      <c r="A788" s="1">
        <v>1</v>
      </c>
      <c r="B788" s="1">
        <v>20</v>
      </c>
      <c r="C788" s="1">
        <v>0</v>
      </c>
      <c r="D788" s="1">
        <v>3</v>
      </c>
      <c r="E788" s="1">
        <v>11</v>
      </c>
      <c r="F788" s="1">
        <v>4</v>
      </c>
      <c r="G788" s="1">
        <v>202</v>
      </c>
      <c r="H788" s="1">
        <v>8</v>
      </c>
      <c r="I788" s="1">
        <v>0</v>
      </c>
      <c r="L788" s="1" t="s">
        <v>141</v>
      </c>
      <c r="M788" s="2">
        <v>3908882090</v>
      </c>
    </row>
    <row r="789" spans="1:13" s="1" customFormat="1" hidden="1" x14ac:dyDescent="0.3">
      <c r="A789" s="1">
        <v>1</v>
      </c>
      <c r="B789" s="1">
        <v>20</v>
      </c>
      <c r="C789" s="1">
        <v>0</v>
      </c>
      <c r="D789" s="1">
        <v>3</v>
      </c>
      <c r="E789" s="1">
        <v>22</v>
      </c>
      <c r="F789" s="1">
        <v>0</v>
      </c>
      <c r="G789" s="1">
        <v>0</v>
      </c>
      <c r="H789" s="1">
        <v>0</v>
      </c>
      <c r="I789" s="1">
        <v>0</v>
      </c>
      <c r="L789" s="1" t="s">
        <v>15</v>
      </c>
      <c r="M789" s="2">
        <v>50146965</v>
      </c>
    </row>
    <row r="790" spans="1:13" s="1" customFormat="1" hidden="1" x14ac:dyDescent="0.3">
      <c r="A790" s="1">
        <v>1</v>
      </c>
      <c r="B790" s="1">
        <v>20</v>
      </c>
      <c r="C790" s="1">
        <v>0</v>
      </c>
      <c r="D790" s="1">
        <v>3</v>
      </c>
      <c r="E790" s="1">
        <v>22</v>
      </c>
      <c r="F790" s="1">
        <v>1</v>
      </c>
      <c r="G790" s="1">
        <v>0</v>
      </c>
      <c r="H790" s="1">
        <v>0</v>
      </c>
      <c r="I790" s="1">
        <v>0</v>
      </c>
      <c r="L790" s="1" t="s">
        <v>40</v>
      </c>
      <c r="M790" s="2">
        <v>50146965</v>
      </c>
    </row>
    <row r="791" spans="1:13" s="1" customFormat="1" hidden="1" x14ac:dyDescent="0.3">
      <c r="A791" s="1">
        <v>1</v>
      </c>
      <c r="B791" s="1">
        <v>20</v>
      </c>
      <c r="C791" s="1">
        <v>0</v>
      </c>
      <c r="D791" s="1">
        <v>3</v>
      </c>
      <c r="E791" s="1">
        <v>22</v>
      </c>
      <c r="F791" s="1">
        <v>1</v>
      </c>
      <c r="G791" s="1">
        <v>303</v>
      </c>
      <c r="H791" s="1">
        <v>0</v>
      </c>
      <c r="I791" s="1">
        <v>0</v>
      </c>
      <c r="L791" s="1" t="s">
        <v>65</v>
      </c>
      <c r="M791" s="2">
        <v>50146965</v>
      </c>
    </row>
    <row r="792" spans="1:13" s="1" customFormat="1" hidden="1" x14ac:dyDescent="0.3">
      <c r="A792" s="1">
        <v>1</v>
      </c>
      <c r="B792" s="1">
        <v>20</v>
      </c>
      <c r="C792" s="1">
        <v>0</v>
      </c>
      <c r="D792" s="1">
        <v>3</v>
      </c>
      <c r="E792" s="1">
        <v>22</v>
      </c>
      <c r="F792" s="1">
        <v>1</v>
      </c>
      <c r="G792" s="1">
        <v>303</v>
      </c>
      <c r="H792" s="1">
        <v>9</v>
      </c>
      <c r="I792" s="1">
        <v>0</v>
      </c>
      <c r="L792" s="1" t="s">
        <v>66</v>
      </c>
      <c r="M792" s="2">
        <v>50146965</v>
      </c>
    </row>
    <row r="793" spans="1:13" s="1" customFormat="1" hidden="1" x14ac:dyDescent="0.3">
      <c r="A793" s="1">
        <v>1</v>
      </c>
      <c r="B793" s="1">
        <v>20</v>
      </c>
      <c r="C793" s="1">
        <v>0</v>
      </c>
      <c r="D793" s="1">
        <v>3</v>
      </c>
      <c r="E793" s="1">
        <v>81</v>
      </c>
      <c r="F793" s="1">
        <v>0</v>
      </c>
      <c r="G793" s="1">
        <v>0</v>
      </c>
      <c r="H793" s="1">
        <v>0</v>
      </c>
      <c r="I793" s="1">
        <v>0</v>
      </c>
      <c r="L793" s="1" t="s">
        <v>19</v>
      </c>
      <c r="M793" s="2">
        <v>1000000000</v>
      </c>
    </row>
    <row r="794" spans="1:13" s="1" customFormat="1" hidden="1" x14ac:dyDescent="0.3">
      <c r="A794" s="1">
        <v>1</v>
      </c>
      <c r="B794" s="1">
        <v>20</v>
      </c>
      <c r="C794" s="1">
        <v>0</v>
      </c>
      <c r="D794" s="1">
        <v>3</v>
      </c>
      <c r="E794" s="1">
        <v>81</v>
      </c>
      <c r="F794" s="1">
        <v>1</v>
      </c>
      <c r="G794" s="1">
        <v>0</v>
      </c>
      <c r="H794" s="1">
        <v>0</v>
      </c>
      <c r="I794" s="1">
        <v>0</v>
      </c>
      <c r="L794" s="1" t="s">
        <v>40</v>
      </c>
      <c r="M794" s="2">
        <v>1000000000</v>
      </c>
    </row>
    <row r="795" spans="1:13" s="1" customFormat="1" hidden="1" x14ac:dyDescent="0.3">
      <c r="A795" s="1">
        <v>1</v>
      </c>
      <c r="B795" s="1">
        <v>20</v>
      </c>
      <c r="C795" s="1">
        <v>0</v>
      </c>
      <c r="D795" s="1">
        <v>3</v>
      </c>
      <c r="E795" s="1">
        <v>81</v>
      </c>
      <c r="F795" s="1">
        <v>1</v>
      </c>
      <c r="G795" s="1">
        <v>302</v>
      </c>
      <c r="H795" s="1">
        <v>0</v>
      </c>
      <c r="I795" s="1">
        <v>0</v>
      </c>
      <c r="L795" s="1" t="s">
        <v>63</v>
      </c>
      <c r="M795" s="2">
        <v>1000000000</v>
      </c>
    </row>
    <row r="796" spans="1:13" s="1" customFormat="1" hidden="1" x14ac:dyDescent="0.3">
      <c r="A796" s="1">
        <v>1</v>
      </c>
      <c r="B796" s="1">
        <v>20</v>
      </c>
      <c r="C796" s="1">
        <v>0</v>
      </c>
      <c r="D796" s="1">
        <v>3</v>
      </c>
      <c r="E796" s="1">
        <v>81</v>
      </c>
      <c r="F796" s="1">
        <v>1</v>
      </c>
      <c r="G796" s="1">
        <v>302</v>
      </c>
      <c r="H796" s="1">
        <v>7</v>
      </c>
      <c r="I796" s="1">
        <v>0</v>
      </c>
      <c r="L796" s="1" t="s">
        <v>64</v>
      </c>
      <c r="M796" s="2">
        <v>1000000000</v>
      </c>
    </row>
    <row r="797" spans="1:13" s="1" customFormat="1" hidden="1" x14ac:dyDescent="0.3">
      <c r="A797" s="1">
        <v>1</v>
      </c>
      <c r="B797" s="1">
        <v>20</v>
      </c>
      <c r="C797" s="1">
        <v>1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L797" s="1" t="s">
        <v>278</v>
      </c>
      <c r="M797" s="2">
        <v>7425109055</v>
      </c>
    </row>
    <row r="798" spans="1:13" s="1" customFormat="1" hidden="1" x14ac:dyDescent="0.3">
      <c r="A798" s="1">
        <v>1</v>
      </c>
      <c r="B798" s="1">
        <v>20</v>
      </c>
      <c r="C798" s="1">
        <v>1</v>
      </c>
      <c r="D798" s="1">
        <v>0</v>
      </c>
      <c r="E798" s="1">
        <v>11</v>
      </c>
      <c r="F798" s="1">
        <v>0</v>
      </c>
      <c r="G798" s="1">
        <v>0</v>
      </c>
      <c r="H798" s="1">
        <v>0</v>
      </c>
      <c r="I798" s="1">
        <v>0</v>
      </c>
      <c r="L798" s="1" t="s">
        <v>14</v>
      </c>
      <c r="M798" s="2">
        <v>6374962090</v>
      </c>
    </row>
    <row r="799" spans="1:13" s="1" customFormat="1" hidden="1" x14ac:dyDescent="0.3">
      <c r="A799" s="1">
        <v>1</v>
      </c>
      <c r="B799" s="1">
        <v>20</v>
      </c>
      <c r="C799" s="1">
        <v>1</v>
      </c>
      <c r="D799" s="1">
        <v>0</v>
      </c>
      <c r="E799" s="1">
        <v>22</v>
      </c>
      <c r="F799" s="1">
        <v>0</v>
      </c>
      <c r="G799" s="1">
        <v>0</v>
      </c>
      <c r="H799" s="1">
        <v>0</v>
      </c>
      <c r="I799" s="1">
        <v>0</v>
      </c>
      <c r="L799" s="1" t="s">
        <v>15</v>
      </c>
      <c r="M799" s="2">
        <v>50146965</v>
      </c>
    </row>
    <row r="800" spans="1:13" s="1" customFormat="1" hidden="1" x14ac:dyDescent="0.3">
      <c r="A800" s="1">
        <v>1</v>
      </c>
      <c r="B800" s="1">
        <v>20</v>
      </c>
      <c r="C800" s="1">
        <v>1</v>
      </c>
      <c r="D800" s="1">
        <v>0</v>
      </c>
      <c r="E800" s="1">
        <v>81</v>
      </c>
      <c r="F800" s="1">
        <v>0</v>
      </c>
      <c r="G800" s="1">
        <v>0</v>
      </c>
      <c r="H800" s="1">
        <v>0</v>
      </c>
      <c r="I800" s="1">
        <v>0</v>
      </c>
      <c r="L800" s="1" t="s">
        <v>19</v>
      </c>
      <c r="M800" s="2">
        <v>1000000000</v>
      </c>
    </row>
    <row r="801" spans="1:13" s="1" customFormat="1" hidden="1" x14ac:dyDescent="0.3">
      <c r="A801" s="1">
        <v>1</v>
      </c>
      <c r="B801" s="1">
        <v>20</v>
      </c>
      <c r="C801" s="1">
        <v>1</v>
      </c>
      <c r="D801" s="1">
        <v>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L801" s="1" t="s">
        <v>39</v>
      </c>
      <c r="M801" s="2">
        <v>7425109055</v>
      </c>
    </row>
    <row r="802" spans="1:13" s="1" customFormat="1" hidden="1" x14ac:dyDescent="0.3">
      <c r="A802" s="1">
        <v>1</v>
      </c>
      <c r="B802" s="1">
        <v>20</v>
      </c>
      <c r="C802" s="1">
        <v>1</v>
      </c>
      <c r="D802" s="1">
        <v>3</v>
      </c>
      <c r="E802" s="1">
        <v>0</v>
      </c>
      <c r="F802" s="1">
        <v>1</v>
      </c>
      <c r="G802" s="1">
        <v>0</v>
      </c>
      <c r="H802" s="1">
        <v>0</v>
      </c>
      <c r="I802" s="1">
        <v>0</v>
      </c>
      <c r="L802" s="1" t="s">
        <v>40</v>
      </c>
      <c r="M802" s="2">
        <v>3516226965</v>
      </c>
    </row>
    <row r="803" spans="1:13" s="1" customFormat="1" hidden="1" x14ac:dyDescent="0.3">
      <c r="A803" s="1">
        <v>1</v>
      </c>
      <c r="B803" s="1">
        <v>20</v>
      </c>
      <c r="C803" s="1">
        <v>1</v>
      </c>
      <c r="D803" s="1">
        <v>3</v>
      </c>
      <c r="E803" s="1">
        <v>0</v>
      </c>
      <c r="F803" s="1">
        <v>1</v>
      </c>
      <c r="G803" s="1">
        <v>302</v>
      </c>
      <c r="H803" s="1">
        <v>0</v>
      </c>
      <c r="I803" s="1">
        <v>0</v>
      </c>
      <c r="L803" s="1" t="s">
        <v>63</v>
      </c>
      <c r="M803" s="2">
        <v>2472800000</v>
      </c>
    </row>
    <row r="804" spans="1:13" s="1" customFormat="1" hidden="1" x14ac:dyDescent="0.3">
      <c r="A804" s="1">
        <v>1</v>
      </c>
      <c r="B804" s="1">
        <v>20</v>
      </c>
      <c r="C804" s="1">
        <v>1</v>
      </c>
      <c r="D804" s="1">
        <v>3</v>
      </c>
      <c r="E804" s="1">
        <v>0</v>
      </c>
      <c r="F804" s="1">
        <v>1</v>
      </c>
      <c r="G804" s="1">
        <v>302</v>
      </c>
      <c r="H804" s="1">
        <v>7</v>
      </c>
      <c r="I804" s="1">
        <v>0</v>
      </c>
      <c r="L804" s="1" t="s">
        <v>64</v>
      </c>
      <c r="M804" s="2">
        <v>2472800000</v>
      </c>
    </row>
    <row r="805" spans="1:13" s="1" customFormat="1" hidden="1" x14ac:dyDescent="0.3">
      <c r="A805" s="1">
        <v>1</v>
      </c>
      <c r="B805" s="1">
        <v>20</v>
      </c>
      <c r="C805" s="1">
        <v>1</v>
      </c>
      <c r="D805" s="1">
        <v>3</v>
      </c>
      <c r="E805" s="1">
        <v>0</v>
      </c>
      <c r="F805" s="1">
        <v>1</v>
      </c>
      <c r="G805" s="1">
        <v>303</v>
      </c>
      <c r="H805" s="1">
        <v>0</v>
      </c>
      <c r="I805" s="1">
        <v>0</v>
      </c>
      <c r="L805" s="1" t="s">
        <v>65</v>
      </c>
      <c r="M805" s="2">
        <v>1043426965</v>
      </c>
    </row>
    <row r="806" spans="1:13" s="1" customFormat="1" hidden="1" x14ac:dyDescent="0.3">
      <c r="A806" s="1">
        <v>1</v>
      </c>
      <c r="B806" s="1">
        <v>20</v>
      </c>
      <c r="C806" s="1">
        <v>1</v>
      </c>
      <c r="D806" s="1">
        <v>3</v>
      </c>
      <c r="E806" s="1">
        <v>0</v>
      </c>
      <c r="F806" s="1">
        <v>1</v>
      </c>
      <c r="G806" s="1">
        <v>303</v>
      </c>
      <c r="H806" s="1">
        <v>9</v>
      </c>
      <c r="I806" s="1">
        <v>0</v>
      </c>
      <c r="L806" s="1" t="s">
        <v>66</v>
      </c>
      <c r="M806" s="2">
        <v>1043426965</v>
      </c>
    </row>
    <row r="807" spans="1:13" s="1" customFormat="1" hidden="1" x14ac:dyDescent="0.3">
      <c r="A807" s="1">
        <v>1</v>
      </c>
      <c r="B807" s="1">
        <v>20</v>
      </c>
      <c r="C807" s="1">
        <v>1</v>
      </c>
      <c r="D807" s="1">
        <v>3</v>
      </c>
      <c r="E807" s="1">
        <v>0</v>
      </c>
      <c r="F807" s="1">
        <v>4</v>
      </c>
      <c r="G807" s="1">
        <v>0</v>
      </c>
      <c r="H807" s="1">
        <v>0</v>
      </c>
      <c r="I807" s="1">
        <v>0</v>
      </c>
      <c r="L807" s="1" t="s">
        <v>132</v>
      </c>
      <c r="M807" s="2">
        <v>3908882090</v>
      </c>
    </row>
    <row r="808" spans="1:13" s="1" customFormat="1" hidden="1" x14ac:dyDescent="0.3">
      <c r="A808" s="1">
        <v>1</v>
      </c>
      <c r="B808" s="1">
        <v>20</v>
      </c>
      <c r="C808" s="1">
        <v>1</v>
      </c>
      <c r="D808" s="1">
        <v>3</v>
      </c>
      <c r="E808" s="1">
        <v>0</v>
      </c>
      <c r="F808" s="1">
        <v>4</v>
      </c>
      <c r="G808" s="1">
        <v>202</v>
      </c>
      <c r="H808" s="1">
        <v>0</v>
      </c>
      <c r="I808" s="1">
        <v>0</v>
      </c>
      <c r="L808" s="1" t="s">
        <v>140</v>
      </c>
      <c r="M808" s="2">
        <v>3908882090</v>
      </c>
    </row>
    <row r="809" spans="1:13" s="1" customFormat="1" hidden="1" x14ac:dyDescent="0.3">
      <c r="A809" s="1">
        <v>1</v>
      </c>
      <c r="B809" s="1">
        <v>20</v>
      </c>
      <c r="C809" s="1">
        <v>1</v>
      </c>
      <c r="D809" s="1">
        <v>3</v>
      </c>
      <c r="E809" s="1">
        <v>0</v>
      </c>
      <c r="F809" s="1">
        <v>4</v>
      </c>
      <c r="G809" s="1">
        <v>202</v>
      </c>
      <c r="H809" s="1">
        <v>8</v>
      </c>
      <c r="I809" s="1">
        <v>0</v>
      </c>
      <c r="L809" s="1" t="s">
        <v>141</v>
      </c>
      <c r="M809" s="2">
        <v>3908882090</v>
      </c>
    </row>
    <row r="810" spans="1:13" s="1" customFormat="1" hidden="1" x14ac:dyDescent="0.3">
      <c r="A810" s="1">
        <v>1</v>
      </c>
      <c r="B810" s="1">
        <v>20</v>
      </c>
      <c r="C810" s="1">
        <v>1</v>
      </c>
      <c r="D810" s="1">
        <v>3</v>
      </c>
      <c r="E810" s="1">
        <v>11</v>
      </c>
      <c r="F810" s="1">
        <v>0</v>
      </c>
      <c r="G810" s="1">
        <v>0</v>
      </c>
      <c r="H810" s="1">
        <v>0</v>
      </c>
      <c r="I810" s="1">
        <v>0</v>
      </c>
      <c r="L810" s="1" t="s">
        <v>14</v>
      </c>
      <c r="M810" s="2">
        <v>6374962090</v>
      </c>
    </row>
    <row r="811" spans="1:13" s="1" customFormat="1" hidden="1" x14ac:dyDescent="0.3">
      <c r="A811" s="1">
        <v>1</v>
      </c>
      <c r="B811" s="1">
        <v>20</v>
      </c>
      <c r="C811" s="1">
        <v>1</v>
      </c>
      <c r="D811" s="1">
        <v>3</v>
      </c>
      <c r="E811" s="1">
        <v>11</v>
      </c>
      <c r="F811" s="1">
        <v>1</v>
      </c>
      <c r="G811" s="1">
        <v>0</v>
      </c>
      <c r="H811" s="1">
        <v>0</v>
      </c>
      <c r="I811" s="1">
        <v>0</v>
      </c>
      <c r="L811" s="1" t="s">
        <v>40</v>
      </c>
      <c r="M811" s="2">
        <v>2466080000</v>
      </c>
    </row>
    <row r="812" spans="1:13" s="1" customFormat="1" x14ac:dyDescent="0.3">
      <c r="A812" s="1">
        <v>1</v>
      </c>
      <c r="B812" s="1">
        <v>20</v>
      </c>
      <c r="C812" s="1">
        <v>1</v>
      </c>
      <c r="D812" s="1">
        <v>3</v>
      </c>
      <c r="E812" s="1">
        <v>11</v>
      </c>
      <c r="F812" s="1">
        <v>1</v>
      </c>
      <c r="G812" s="1">
        <v>302</v>
      </c>
      <c r="H812" s="1">
        <v>0</v>
      </c>
      <c r="I812" s="1">
        <v>0</v>
      </c>
      <c r="L812" s="1" t="s">
        <v>63</v>
      </c>
      <c r="M812" s="2">
        <v>1472800000</v>
      </c>
    </row>
    <row r="813" spans="1:13" hidden="1" x14ac:dyDescent="0.3">
      <c r="A813">
        <v>0</v>
      </c>
      <c r="B813">
        <v>20</v>
      </c>
      <c r="C813">
        <v>1</v>
      </c>
      <c r="D813">
        <v>3</v>
      </c>
      <c r="E813">
        <v>11</v>
      </c>
      <c r="F813">
        <v>1</v>
      </c>
      <c r="G813">
        <v>302</v>
      </c>
      <c r="H813">
        <v>7</v>
      </c>
      <c r="I813">
        <v>0</v>
      </c>
      <c r="J813" t="s">
        <v>149</v>
      </c>
      <c r="K813" t="s">
        <v>279</v>
      </c>
      <c r="L813" t="s">
        <v>280</v>
      </c>
      <c r="M813" s="3">
        <v>800000000</v>
      </c>
    </row>
    <row r="814" spans="1:13" hidden="1" x14ac:dyDescent="0.3">
      <c r="A814">
        <v>0</v>
      </c>
      <c r="B814">
        <v>20</v>
      </c>
      <c r="C814">
        <v>1</v>
      </c>
      <c r="D814">
        <v>3</v>
      </c>
      <c r="E814">
        <v>11</v>
      </c>
      <c r="F814">
        <v>1</v>
      </c>
      <c r="G814">
        <v>302</v>
      </c>
      <c r="H814">
        <v>7</v>
      </c>
      <c r="I814">
        <v>1</v>
      </c>
      <c r="J814" t="s">
        <v>149</v>
      </c>
      <c r="K814" t="s">
        <v>279</v>
      </c>
      <c r="L814" t="s">
        <v>281</v>
      </c>
      <c r="M814" s="3">
        <v>50000000</v>
      </c>
    </row>
    <row r="815" spans="1:13" hidden="1" x14ac:dyDescent="0.3">
      <c r="A815">
        <v>0</v>
      </c>
      <c r="B815">
        <v>20</v>
      </c>
      <c r="C815">
        <v>1</v>
      </c>
      <c r="D815">
        <v>3</v>
      </c>
      <c r="E815">
        <v>11</v>
      </c>
      <c r="F815">
        <v>1</v>
      </c>
      <c r="G815">
        <v>302</v>
      </c>
      <c r="H815">
        <v>7</v>
      </c>
      <c r="I815">
        <v>2</v>
      </c>
      <c r="J815" t="s">
        <v>149</v>
      </c>
      <c r="K815" t="s">
        <v>279</v>
      </c>
      <c r="L815" t="s">
        <v>282</v>
      </c>
      <c r="M815" s="3">
        <v>80000000</v>
      </c>
    </row>
    <row r="816" spans="1:13" hidden="1" x14ac:dyDescent="0.3">
      <c r="A816">
        <v>0</v>
      </c>
      <c r="B816">
        <v>20</v>
      </c>
      <c r="C816">
        <v>1</v>
      </c>
      <c r="D816">
        <v>3</v>
      </c>
      <c r="E816">
        <v>11</v>
      </c>
      <c r="F816">
        <v>1</v>
      </c>
      <c r="G816">
        <v>302</v>
      </c>
      <c r="H816">
        <v>7</v>
      </c>
      <c r="I816">
        <v>3</v>
      </c>
      <c r="J816" t="s">
        <v>149</v>
      </c>
      <c r="K816" t="s">
        <v>283</v>
      </c>
      <c r="L816" t="s">
        <v>284</v>
      </c>
      <c r="M816" s="3">
        <v>30000000</v>
      </c>
    </row>
    <row r="817" spans="1:13" hidden="1" x14ac:dyDescent="0.3">
      <c r="A817">
        <v>0</v>
      </c>
      <c r="B817">
        <v>20</v>
      </c>
      <c r="C817">
        <v>1</v>
      </c>
      <c r="D817">
        <v>3</v>
      </c>
      <c r="E817">
        <v>11</v>
      </c>
      <c r="F817">
        <v>1</v>
      </c>
      <c r="G817">
        <v>302</v>
      </c>
      <c r="H817">
        <v>7</v>
      </c>
      <c r="I817">
        <v>4</v>
      </c>
      <c r="J817" t="s">
        <v>149</v>
      </c>
      <c r="K817" t="s">
        <v>283</v>
      </c>
      <c r="L817" t="s">
        <v>285</v>
      </c>
      <c r="M817" s="3">
        <v>80000000</v>
      </c>
    </row>
    <row r="818" spans="1:13" hidden="1" x14ac:dyDescent="0.3">
      <c r="A818">
        <v>0</v>
      </c>
      <c r="B818">
        <v>20</v>
      </c>
      <c r="C818">
        <v>1</v>
      </c>
      <c r="D818">
        <v>3</v>
      </c>
      <c r="E818">
        <v>11</v>
      </c>
      <c r="F818">
        <v>1</v>
      </c>
      <c r="G818">
        <v>302</v>
      </c>
      <c r="H818">
        <v>7</v>
      </c>
      <c r="I818">
        <v>5</v>
      </c>
      <c r="J818" t="s">
        <v>149</v>
      </c>
      <c r="K818" t="s">
        <v>283</v>
      </c>
      <c r="L818" t="s">
        <v>286</v>
      </c>
      <c r="M818" s="3">
        <v>50000000</v>
      </c>
    </row>
    <row r="819" spans="1:13" hidden="1" x14ac:dyDescent="0.3">
      <c r="A819">
        <v>0</v>
      </c>
      <c r="B819">
        <v>20</v>
      </c>
      <c r="C819">
        <v>1</v>
      </c>
      <c r="D819">
        <v>3</v>
      </c>
      <c r="E819">
        <v>11</v>
      </c>
      <c r="F819">
        <v>1</v>
      </c>
      <c r="G819">
        <v>302</v>
      </c>
      <c r="H819">
        <v>7</v>
      </c>
      <c r="I819">
        <v>6</v>
      </c>
      <c r="J819" t="s">
        <v>149</v>
      </c>
      <c r="K819" t="s">
        <v>283</v>
      </c>
      <c r="L819" t="s">
        <v>287</v>
      </c>
      <c r="M819" s="3">
        <v>232800000</v>
      </c>
    </row>
    <row r="820" spans="1:13" hidden="1" x14ac:dyDescent="0.3">
      <c r="A820">
        <v>0</v>
      </c>
      <c r="B820">
        <v>20</v>
      </c>
      <c r="C820">
        <v>1</v>
      </c>
      <c r="D820">
        <v>3</v>
      </c>
      <c r="E820">
        <v>11</v>
      </c>
      <c r="F820">
        <v>1</v>
      </c>
      <c r="G820">
        <v>302</v>
      </c>
      <c r="H820">
        <v>7</v>
      </c>
      <c r="I820">
        <v>7</v>
      </c>
      <c r="J820" t="s">
        <v>149</v>
      </c>
      <c r="K820" t="s">
        <v>283</v>
      </c>
      <c r="L820" t="s">
        <v>288</v>
      </c>
      <c r="M820" s="3">
        <v>50000000</v>
      </c>
    </row>
    <row r="821" spans="1:13" hidden="1" x14ac:dyDescent="0.3">
      <c r="A821">
        <v>0</v>
      </c>
      <c r="B821">
        <v>20</v>
      </c>
      <c r="C821">
        <v>1</v>
      </c>
      <c r="D821">
        <v>3</v>
      </c>
      <c r="E821">
        <v>11</v>
      </c>
      <c r="F821">
        <v>1</v>
      </c>
      <c r="G821">
        <v>302</v>
      </c>
      <c r="H821">
        <v>7</v>
      </c>
      <c r="I821">
        <v>8</v>
      </c>
      <c r="J821" t="s">
        <v>149</v>
      </c>
      <c r="K821" t="s">
        <v>289</v>
      </c>
      <c r="L821" t="s">
        <v>290</v>
      </c>
      <c r="M821" s="3">
        <v>100000000</v>
      </c>
    </row>
    <row r="822" spans="1:13" s="1" customFormat="1" x14ac:dyDescent="0.3">
      <c r="A822" s="1">
        <v>1</v>
      </c>
      <c r="B822" s="1">
        <v>20</v>
      </c>
      <c r="C822" s="1">
        <v>1</v>
      </c>
      <c r="D822" s="1">
        <v>3</v>
      </c>
      <c r="E822" s="1">
        <v>11</v>
      </c>
      <c r="F822" s="1">
        <v>1</v>
      </c>
      <c r="G822" s="1">
        <v>303</v>
      </c>
      <c r="H822" s="1">
        <v>0</v>
      </c>
      <c r="I822" s="1">
        <v>0</v>
      </c>
      <c r="L822" s="1" t="s">
        <v>65</v>
      </c>
      <c r="M822" s="2">
        <v>993280000</v>
      </c>
    </row>
    <row r="823" spans="1:13" s="1" customFormat="1" x14ac:dyDescent="0.3">
      <c r="A823" s="1">
        <v>1</v>
      </c>
      <c r="B823" s="1">
        <v>20</v>
      </c>
      <c r="C823" s="1">
        <v>1</v>
      </c>
      <c r="D823" s="1">
        <v>3</v>
      </c>
      <c r="E823" s="1">
        <v>11</v>
      </c>
      <c r="F823" s="1">
        <v>1</v>
      </c>
      <c r="G823" s="1">
        <v>303</v>
      </c>
      <c r="H823" s="1">
        <v>9</v>
      </c>
      <c r="I823" s="1">
        <v>0</v>
      </c>
      <c r="L823" s="1" t="s">
        <v>66</v>
      </c>
      <c r="M823" s="2">
        <v>993280000</v>
      </c>
    </row>
    <row r="824" spans="1:13" hidden="1" x14ac:dyDescent="0.3">
      <c r="A824">
        <v>0</v>
      </c>
      <c r="B824">
        <v>20</v>
      </c>
      <c r="C824">
        <v>1</v>
      </c>
      <c r="D824">
        <v>3</v>
      </c>
      <c r="E824">
        <v>11</v>
      </c>
      <c r="F824">
        <v>1</v>
      </c>
      <c r="G824">
        <v>303</v>
      </c>
      <c r="H824">
        <v>9</v>
      </c>
      <c r="I824">
        <v>1</v>
      </c>
      <c r="J824" t="s">
        <v>149</v>
      </c>
      <c r="K824" t="s">
        <v>291</v>
      </c>
      <c r="L824" t="s">
        <v>292</v>
      </c>
      <c r="M824" s="3">
        <v>30800000</v>
      </c>
    </row>
    <row r="825" spans="1:13" hidden="1" x14ac:dyDescent="0.3">
      <c r="A825">
        <v>0</v>
      </c>
      <c r="B825">
        <v>20</v>
      </c>
      <c r="C825">
        <v>1</v>
      </c>
      <c r="D825">
        <v>3</v>
      </c>
      <c r="E825">
        <v>11</v>
      </c>
      <c r="F825">
        <v>1</v>
      </c>
      <c r="G825">
        <v>303</v>
      </c>
      <c r="H825">
        <v>9</v>
      </c>
      <c r="I825">
        <v>2</v>
      </c>
      <c r="J825" t="s">
        <v>149</v>
      </c>
      <c r="K825" t="s">
        <v>291</v>
      </c>
      <c r="L825" t="s">
        <v>293</v>
      </c>
      <c r="M825" s="3">
        <v>21280000</v>
      </c>
    </row>
    <row r="826" spans="1:13" hidden="1" x14ac:dyDescent="0.3">
      <c r="A826">
        <v>0</v>
      </c>
      <c r="B826">
        <v>20</v>
      </c>
      <c r="C826">
        <v>1</v>
      </c>
      <c r="D826">
        <v>3</v>
      </c>
      <c r="E826">
        <v>11</v>
      </c>
      <c r="F826">
        <v>1</v>
      </c>
      <c r="G826">
        <v>303</v>
      </c>
      <c r="H826">
        <v>9</v>
      </c>
      <c r="I826">
        <v>3</v>
      </c>
      <c r="J826" t="s">
        <v>149</v>
      </c>
      <c r="K826" t="s">
        <v>291</v>
      </c>
      <c r="L826" t="s">
        <v>294</v>
      </c>
      <c r="M826" s="3">
        <v>10000000</v>
      </c>
    </row>
    <row r="827" spans="1:13" hidden="1" x14ac:dyDescent="0.3">
      <c r="A827">
        <v>0</v>
      </c>
      <c r="B827">
        <v>20</v>
      </c>
      <c r="C827">
        <v>1</v>
      </c>
      <c r="D827">
        <v>3</v>
      </c>
      <c r="E827">
        <v>11</v>
      </c>
      <c r="F827">
        <v>1</v>
      </c>
      <c r="G827">
        <v>303</v>
      </c>
      <c r="H827">
        <v>9</v>
      </c>
      <c r="I827">
        <v>4</v>
      </c>
      <c r="J827" t="s">
        <v>149</v>
      </c>
      <c r="K827" t="s">
        <v>291</v>
      </c>
      <c r="L827" t="s">
        <v>295</v>
      </c>
      <c r="M827" s="3">
        <v>420000000</v>
      </c>
    </row>
    <row r="828" spans="1:13" hidden="1" x14ac:dyDescent="0.3">
      <c r="A828">
        <v>0</v>
      </c>
      <c r="B828">
        <v>20</v>
      </c>
      <c r="C828">
        <v>1</v>
      </c>
      <c r="D828">
        <v>3</v>
      </c>
      <c r="E828">
        <v>11</v>
      </c>
      <c r="F828">
        <v>1</v>
      </c>
      <c r="G828">
        <v>303</v>
      </c>
      <c r="H828">
        <v>9</v>
      </c>
      <c r="I828">
        <v>5</v>
      </c>
      <c r="J828" t="s">
        <v>149</v>
      </c>
      <c r="K828" t="s">
        <v>291</v>
      </c>
      <c r="L828" t="s">
        <v>296</v>
      </c>
      <c r="M828" s="3">
        <v>25000000</v>
      </c>
    </row>
    <row r="829" spans="1:13" hidden="1" x14ac:dyDescent="0.3">
      <c r="A829">
        <v>0</v>
      </c>
      <c r="B829">
        <v>20</v>
      </c>
      <c r="C829">
        <v>1</v>
      </c>
      <c r="D829">
        <v>3</v>
      </c>
      <c r="E829">
        <v>11</v>
      </c>
      <c r="F829">
        <v>1</v>
      </c>
      <c r="G829">
        <v>303</v>
      </c>
      <c r="H829">
        <v>9</v>
      </c>
      <c r="I829">
        <v>6</v>
      </c>
      <c r="J829" t="s">
        <v>149</v>
      </c>
      <c r="K829" t="s">
        <v>291</v>
      </c>
      <c r="L829" t="s">
        <v>297</v>
      </c>
      <c r="M829" s="3">
        <v>100000000</v>
      </c>
    </row>
    <row r="830" spans="1:13" hidden="1" x14ac:dyDescent="0.3">
      <c r="A830">
        <v>0</v>
      </c>
      <c r="B830">
        <v>20</v>
      </c>
      <c r="C830">
        <v>1</v>
      </c>
      <c r="D830">
        <v>3</v>
      </c>
      <c r="E830">
        <v>11</v>
      </c>
      <c r="F830">
        <v>1</v>
      </c>
      <c r="G830">
        <v>303</v>
      </c>
      <c r="H830">
        <v>9</v>
      </c>
      <c r="I830">
        <v>7</v>
      </c>
      <c r="J830" t="s">
        <v>149</v>
      </c>
      <c r="K830" t="s">
        <v>298</v>
      </c>
      <c r="L830" t="s">
        <v>299</v>
      </c>
      <c r="M830" s="3">
        <v>50000000</v>
      </c>
    </row>
    <row r="831" spans="1:13" hidden="1" x14ac:dyDescent="0.3">
      <c r="A831">
        <v>0</v>
      </c>
      <c r="B831">
        <v>20</v>
      </c>
      <c r="C831">
        <v>1</v>
      </c>
      <c r="D831">
        <v>3</v>
      </c>
      <c r="E831">
        <v>11</v>
      </c>
      <c r="F831">
        <v>1</v>
      </c>
      <c r="G831">
        <v>303</v>
      </c>
      <c r="H831">
        <v>9</v>
      </c>
      <c r="I831">
        <v>8</v>
      </c>
      <c r="J831" t="s">
        <v>149</v>
      </c>
      <c r="K831" t="s">
        <v>298</v>
      </c>
      <c r="L831" t="s">
        <v>300</v>
      </c>
      <c r="M831" s="3">
        <v>150000000</v>
      </c>
    </row>
    <row r="832" spans="1:13" hidden="1" x14ac:dyDescent="0.3">
      <c r="A832">
        <v>0</v>
      </c>
      <c r="B832">
        <v>20</v>
      </c>
      <c r="C832">
        <v>1</v>
      </c>
      <c r="D832">
        <v>3</v>
      </c>
      <c r="E832">
        <v>11</v>
      </c>
      <c r="F832">
        <v>1</v>
      </c>
      <c r="G832">
        <v>303</v>
      </c>
      <c r="H832">
        <v>9</v>
      </c>
      <c r="I832">
        <v>9</v>
      </c>
      <c r="J832" t="s">
        <v>149</v>
      </c>
      <c r="K832" t="s">
        <v>298</v>
      </c>
      <c r="L832" t="s">
        <v>301</v>
      </c>
      <c r="M832" s="3">
        <v>16200000</v>
      </c>
    </row>
    <row r="833" spans="1:13" hidden="1" x14ac:dyDescent="0.3">
      <c r="A833">
        <v>0</v>
      </c>
      <c r="B833">
        <v>20</v>
      </c>
      <c r="C833">
        <v>1</v>
      </c>
      <c r="D833">
        <v>3</v>
      </c>
      <c r="E833">
        <v>11</v>
      </c>
      <c r="F833">
        <v>1</v>
      </c>
      <c r="G833">
        <v>303</v>
      </c>
      <c r="H833">
        <v>9</v>
      </c>
      <c r="I833">
        <v>10</v>
      </c>
      <c r="J833" t="s">
        <v>149</v>
      </c>
      <c r="K833" t="s">
        <v>302</v>
      </c>
      <c r="L833" t="s">
        <v>303</v>
      </c>
      <c r="M833" s="3">
        <v>20000000</v>
      </c>
    </row>
    <row r="834" spans="1:13" hidden="1" x14ac:dyDescent="0.3">
      <c r="A834">
        <v>0</v>
      </c>
      <c r="B834">
        <v>20</v>
      </c>
      <c r="C834">
        <v>1</v>
      </c>
      <c r="D834">
        <v>3</v>
      </c>
      <c r="E834">
        <v>11</v>
      </c>
      <c r="F834">
        <v>1</v>
      </c>
      <c r="G834">
        <v>303</v>
      </c>
      <c r="H834">
        <v>9</v>
      </c>
      <c r="I834">
        <v>11</v>
      </c>
      <c r="J834" t="s">
        <v>149</v>
      </c>
      <c r="K834" t="s">
        <v>302</v>
      </c>
      <c r="L834" t="s">
        <v>304</v>
      </c>
      <c r="M834" s="3">
        <v>50000000</v>
      </c>
    </row>
    <row r="835" spans="1:13" hidden="1" x14ac:dyDescent="0.3">
      <c r="A835">
        <v>0</v>
      </c>
      <c r="B835">
        <v>20</v>
      </c>
      <c r="C835">
        <v>1</v>
      </c>
      <c r="D835">
        <v>3</v>
      </c>
      <c r="E835">
        <v>11</v>
      </c>
      <c r="F835">
        <v>1</v>
      </c>
      <c r="G835">
        <v>303</v>
      </c>
      <c r="H835">
        <v>9</v>
      </c>
      <c r="I835">
        <v>12</v>
      </c>
      <c r="J835" t="s">
        <v>149</v>
      </c>
      <c r="K835" t="s">
        <v>291</v>
      </c>
      <c r="L835" t="s">
        <v>305</v>
      </c>
      <c r="M835" s="3">
        <v>100000000</v>
      </c>
    </row>
    <row r="836" spans="1:13" s="1" customFormat="1" hidden="1" x14ac:dyDescent="0.3">
      <c r="A836" s="1">
        <v>1</v>
      </c>
      <c r="B836" s="1">
        <v>20</v>
      </c>
      <c r="C836" s="1">
        <v>1</v>
      </c>
      <c r="D836" s="1">
        <v>3</v>
      </c>
      <c r="E836" s="1">
        <v>11</v>
      </c>
      <c r="F836" s="1">
        <v>4</v>
      </c>
      <c r="G836" s="1">
        <v>0</v>
      </c>
      <c r="H836" s="1">
        <v>0</v>
      </c>
      <c r="I836" s="1">
        <v>0</v>
      </c>
      <c r="L836" s="1" t="s">
        <v>132</v>
      </c>
      <c r="M836" s="2">
        <v>3908882090</v>
      </c>
    </row>
    <row r="837" spans="1:13" s="1" customFormat="1" x14ac:dyDescent="0.3">
      <c r="A837" s="1">
        <v>1</v>
      </c>
      <c r="B837" s="1">
        <v>20</v>
      </c>
      <c r="C837" s="1">
        <v>1</v>
      </c>
      <c r="D837" s="1">
        <v>3</v>
      </c>
      <c r="E837" s="1">
        <v>11</v>
      </c>
      <c r="F837" s="1">
        <v>4</v>
      </c>
      <c r="G837" s="1">
        <v>202</v>
      </c>
      <c r="H837" s="1">
        <v>0</v>
      </c>
      <c r="I837" s="1">
        <v>0</v>
      </c>
      <c r="L837" s="1" t="s">
        <v>140</v>
      </c>
      <c r="M837" s="2">
        <v>3908882090</v>
      </c>
    </row>
    <row r="838" spans="1:13" hidden="1" x14ac:dyDescent="0.3">
      <c r="A838">
        <v>0</v>
      </c>
      <c r="B838">
        <v>20</v>
      </c>
      <c r="C838">
        <v>1</v>
      </c>
      <c r="D838">
        <v>3</v>
      </c>
      <c r="E838">
        <v>11</v>
      </c>
      <c r="F838">
        <v>4</v>
      </c>
      <c r="G838">
        <v>202</v>
      </c>
      <c r="H838">
        <v>8</v>
      </c>
      <c r="I838">
        <v>0</v>
      </c>
      <c r="J838" t="s">
        <v>149</v>
      </c>
      <c r="K838" t="s">
        <v>306</v>
      </c>
      <c r="L838" t="s">
        <v>307</v>
      </c>
      <c r="M838" s="3">
        <v>1000000000</v>
      </c>
    </row>
    <row r="839" spans="1:13" hidden="1" x14ac:dyDescent="0.3">
      <c r="A839">
        <v>0</v>
      </c>
      <c r="B839">
        <v>20</v>
      </c>
      <c r="C839">
        <v>1</v>
      </c>
      <c r="D839">
        <v>3</v>
      </c>
      <c r="E839">
        <v>11</v>
      </c>
      <c r="F839">
        <v>4</v>
      </c>
      <c r="G839">
        <v>202</v>
      </c>
      <c r="H839">
        <v>8</v>
      </c>
      <c r="I839">
        <v>1</v>
      </c>
      <c r="J839" t="s">
        <v>149</v>
      </c>
      <c r="K839" t="s">
        <v>308</v>
      </c>
      <c r="L839" t="s">
        <v>309</v>
      </c>
      <c r="M839" s="3">
        <v>1092000000</v>
      </c>
    </row>
    <row r="840" spans="1:13" hidden="1" x14ac:dyDescent="0.3">
      <c r="A840">
        <v>0</v>
      </c>
      <c r="B840">
        <v>20</v>
      </c>
      <c r="C840">
        <v>1</v>
      </c>
      <c r="D840">
        <v>3</v>
      </c>
      <c r="E840">
        <v>11</v>
      </c>
      <c r="F840">
        <v>4</v>
      </c>
      <c r="G840">
        <v>202</v>
      </c>
      <c r="H840">
        <v>8</v>
      </c>
      <c r="I840">
        <v>2</v>
      </c>
      <c r="J840" t="s">
        <v>149</v>
      </c>
      <c r="K840" t="s">
        <v>308</v>
      </c>
      <c r="L840" t="s">
        <v>310</v>
      </c>
      <c r="M840" s="3">
        <v>1120000000</v>
      </c>
    </row>
    <row r="841" spans="1:13" hidden="1" x14ac:dyDescent="0.3">
      <c r="A841">
        <v>0</v>
      </c>
      <c r="B841">
        <v>20</v>
      </c>
      <c r="C841">
        <v>1</v>
      </c>
      <c r="D841">
        <v>3</v>
      </c>
      <c r="E841">
        <v>11</v>
      </c>
      <c r="F841">
        <v>4</v>
      </c>
      <c r="G841">
        <v>202</v>
      </c>
      <c r="H841">
        <v>8</v>
      </c>
      <c r="I841">
        <v>3</v>
      </c>
      <c r="J841" t="s">
        <v>149</v>
      </c>
      <c r="K841" t="s">
        <v>308</v>
      </c>
      <c r="L841" t="s">
        <v>311</v>
      </c>
      <c r="M841" s="3">
        <v>100000000</v>
      </c>
    </row>
    <row r="842" spans="1:13" hidden="1" x14ac:dyDescent="0.3">
      <c r="A842">
        <v>0</v>
      </c>
      <c r="B842">
        <v>20</v>
      </c>
      <c r="C842">
        <v>1</v>
      </c>
      <c r="D842">
        <v>3</v>
      </c>
      <c r="E842">
        <v>11</v>
      </c>
      <c r="F842">
        <v>4</v>
      </c>
      <c r="G842">
        <v>202</v>
      </c>
      <c r="H842">
        <v>8</v>
      </c>
      <c r="I842">
        <v>4</v>
      </c>
      <c r="J842" t="s">
        <v>149</v>
      </c>
      <c r="K842" t="s">
        <v>308</v>
      </c>
      <c r="L842" t="s">
        <v>312</v>
      </c>
      <c r="M842" s="3">
        <v>376970090</v>
      </c>
    </row>
    <row r="843" spans="1:13" hidden="1" x14ac:dyDescent="0.3">
      <c r="A843">
        <v>0</v>
      </c>
      <c r="B843">
        <v>20</v>
      </c>
      <c r="C843">
        <v>1</v>
      </c>
      <c r="D843">
        <v>3</v>
      </c>
      <c r="E843">
        <v>11</v>
      </c>
      <c r="F843">
        <v>4</v>
      </c>
      <c r="G843">
        <v>202</v>
      </c>
      <c r="H843">
        <v>8</v>
      </c>
      <c r="I843">
        <v>5</v>
      </c>
      <c r="J843" t="s">
        <v>149</v>
      </c>
      <c r="K843" t="s">
        <v>308</v>
      </c>
      <c r="L843" t="s">
        <v>313</v>
      </c>
      <c r="M843" s="3">
        <v>219912000</v>
      </c>
    </row>
    <row r="844" spans="1:13" s="1" customFormat="1" hidden="1" x14ac:dyDescent="0.3">
      <c r="A844" s="1">
        <v>1</v>
      </c>
      <c r="B844" s="1">
        <v>20</v>
      </c>
      <c r="C844" s="1">
        <v>1</v>
      </c>
      <c r="D844" s="1">
        <v>3</v>
      </c>
      <c r="E844" s="1">
        <v>22</v>
      </c>
      <c r="F844" s="1">
        <v>0</v>
      </c>
      <c r="G844" s="1">
        <v>0</v>
      </c>
      <c r="H844" s="1">
        <v>0</v>
      </c>
      <c r="I844" s="1">
        <v>0</v>
      </c>
      <c r="L844" s="1" t="s">
        <v>15</v>
      </c>
      <c r="M844" s="2">
        <v>50146965</v>
      </c>
    </row>
    <row r="845" spans="1:13" s="1" customFormat="1" hidden="1" x14ac:dyDescent="0.3">
      <c r="A845" s="1">
        <v>1</v>
      </c>
      <c r="B845" s="1">
        <v>20</v>
      </c>
      <c r="C845" s="1">
        <v>1</v>
      </c>
      <c r="D845" s="1">
        <v>3</v>
      </c>
      <c r="E845" s="1">
        <v>22</v>
      </c>
      <c r="F845" s="1">
        <v>1</v>
      </c>
      <c r="G845" s="1">
        <v>0</v>
      </c>
      <c r="H845" s="1">
        <v>0</v>
      </c>
      <c r="I845" s="1">
        <v>0</v>
      </c>
      <c r="L845" s="1" t="s">
        <v>40</v>
      </c>
      <c r="M845" s="2">
        <v>50146965</v>
      </c>
    </row>
    <row r="846" spans="1:13" s="1" customFormat="1" x14ac:dyDescent="0.3">
      <c r="A846" s="1">
        <v>1</v>
      </c>
      <c r="B846" s="1">
        <v>20</v>
      </c>
      <c r="C846" s="1">
        <v>1</v>
      </c>
      <c r="D846" s="1">
        <v>3</v>
      </c>
      <c r="E846" s="1">
        <v>22</v>
      </c>
      <c r="F846" s="1">
        <v>1</v>
      </c>
      <c r="G846" s="1">
        <v>303</v>
      </c>
      <c r="H846" s="1">
        <v>0</v>
      </c>
      <c r="I846" s="1">
        <v>0</v>
      </c>
      <c r="L846" s="1" t="s">
        <v>65</v>
      </c>
      <c r="M846" s="2">
        <v>50146965</v>
      </c>
    </row>
    <row r="847" spans="1:13" hidden="1" x14ac:dyDescent="0.3">
      <c r="A847">
        <v>0</v>
      </c>
      <c r="B847">
        <v>20</v>
      </c>
      <c r="C847">
        <v>1</v>
      </c>
      <c r="D847">
        <v>3</v>
      </c>
      <c r="E847">
        <v>22</v>
      </c>
      <c r="F847">
        <v>1</v>
      </c>
      <c r="G847">
        <v>303</v>
      </c>
      <c r="H847">
        <v>9</v>
      </c>
      <c r="I847">
        <v>0</v>
      </c>
      <c r="J847" t="s">
        <v>149</v>
      </c>
      <c r="K847" t="s">
        <v>291</v>
      </c>
      <c r="L847" t="s">
        <v>314</v>
      </c>
      <c r="M847" s="3">
        <v>50040965</v>
      </c>
    </row>
    <row r="848" spans="1:13" hidden="1" x14ac:dyDescent="0.3">
      <c r="A848">
        <v>0</v>
      </c>
      <c r="B848">
        <v>20</v>
      </c>
      <c r="C848">
        <v>1</v>
      </c>
      <c r="D848">
        <v>3</v>
      </c>
      <c r="E848">
        <v>22</v>
      </c>
      <c r="F848">
        <v>1</v>
      </c>
      <c r="G848">
        <v>303</v>
      </c>
      <c r="H848">
        <v>9</v>
      </c>
      <c r="I848">
        <v>1</v>
      </c>
      <c r="J848" t="s">
        <v>149</v>
      </c>
      <c r="K848" t="s">
        <v>291</v>
      </c>
      <c r="L848" t="s">
        <v>315</v>
      </c>
      <c r="M848" s="3">
        <v>106000</v>
      </c>
    </row>
    <row r="849" spans="1:13" s="1" customFormat="1" hidden="1" x14ac:dyDescent="0.3">
      <c r="A849" s="1">
        <v>1</v>
      </c>
      <c r="B849" s="1">
        <v>20</v>
      </c>
      <c r="C849" s="1">
        <v>1</v>
      </c>
      <c r="D849" s="1">
        <v>3</v>
      </c>
      <c r="E849" s="1">
        <v>81</v>
      </c>
      <c r="F849" s="1">
        <v>0</v>
      </c>
      <c r="G849" s="1">
        <v>0</v>
      </c>
      <c r="H849" s="1">
        <v>0</v>
      </c>
      <c r="I849" s="1">
        <v>0</v>
      </c>
      <c r="L849" s="1" t="s">
        <v>19</v>
      </c>
      <c r="M849" s="2">
        <v>1000000000</v>
      </c>
    </row>
    <row r="850" spans="1:13" s="1" customFormat="1" hidden="1" x14ac:dyDescent="0.3">
      <c r="A850" s="1">
        <v>1</v>
      </c>
      <c r="B850" s="1">
        <v>20</v>
      </c>
      <c r="C850" s="1">
        <v>1</v>
      </c>
      <c r="D850" s="1">
        <v>3</v>
      </c>
      <c r="E850" s="1">
        <v>81</v>
      </c>
      <c r="F850" s="1">
        <v>1</v>
      </c>
      <c r="G850" s="1">
        <v>0</v>
      </c>
      <c r="H850" s="1">
        <v>0</v>
      </c>
      <c r="I850" s="1">
        <v>0</v>
      </c>
      <c r="L850" s="1" t="s">
        <v>40</v>
      </c>
      <c r="M850" s="2">
        <v>1000000000</v>
      </c>
    </row>
    <row r="851" spans="1:13" s="1" customFormat="1" x14ac:dyDescent="0.3">
      <c r="A851" s="1">
        <v>1</v>
      </c>
      <c r="B851" s="1">
        <v>20</v>
      </c>
      <c r="C851" s="1">
        <v>1</v>
      </c>
      <c r="D851" s="1">
        <v>3</v>
      </c>
      <c r="E851" s="1">
        <v>81</v>
      </c>
      <c r="F851" s="1">
        <v>1</v>
      </c>
      <c r="G851" s="1">
        <v>302</v>
      </c>
      <c r="H851" s="1">
        <v>0</v>
      </c>
      <c r="I851" s="1">
        <v>0</v>
      </c>
      <c r="L851" s="1" t="s">
        <v>63</v>
      </c>
      <c r="M851" s="2">
        <v>1000000000</v>
      </c>
    </row>
    <row r="852" spans="1:13" s="1" customFormat="1" x14ac:dyDescent="0.3">
      <c r="A852" s="1">
        <v>1</v>
      </c>
      <c r="B852" s="1">
        <v>20</v>
      </c>
      <c r="C852" s="1">
        <v>1</v>
      </c>
      <c r="D852" s="1">
        <v>3</v>
      </c>
      <c r="E852" s="1">
        <v>81</v>
      </c>
      <c r="F852" s="1">
        <v>1</v>
      </c>
      <c r="G852" s="1">
        <v>302</v>
      </c>
      <c r="H852" s="1">
        <v>7</v>
      </c>
      <c r="I852" s="1">
        <v>0</v>
      </c>
      <c r="L852" s="1" t="s">
        <v>64</v>
      </c>
      <c r="M852" s="2">
        <v>1000000000</v>
      </c>
    </row>
    <row r="853" spans="1:13" hidden="1" x14ac:dyDescent="0.3">
      <c r="A853">
        <v>0</v>
      </c>
      <c r="B853">
        <v>20</v>
      </c>
      <c r="C853">
        <v>1</v>
      </c>
      <c r="D853">
        <v>3</v>
      </c>
      <c r="E853">
        <v>81</v>
      </c>
      <c r="F853">
        <v>1</v>
      </c>
      <c r="G853">
        <v>302</v>
      </c>
      <c r="H853">
        <v>7</v>
      </c>
      <c r="I853">
        <v>1</v>
      </c>
      <c r="J853" t="s">
        <v>149</v>
      </c>
      <c r="K853" t="s">
        <v>283</v>
      </c>
      <c r="L853" t="s">
        <v>316</v>
      </c>
      <c r="M853" s="3">
        <v>200000000</v>
      </c>
    </row>
    <row r="854" spans="1:13" hidden="1" x14ac:dyDescent="0.3">
      <c r="A854">
        <v>0</v>
      </c>
      <c r="B854">
        <v>20</v>
      </c>
      <c r="C854">
        <v>1</v>
      </c>
      <c r="D854">
        <v>3</v>
      </c>
      <c r="E854">
        <v>81</v>
      </c>
      <c r="F854">
        <v>1</v>
      </c>
      <c r="G854">
        <v>302</v>
      </c>
      <c r="H854">
        <v>7</v>
      </c>
      <c r="I854">
        <v>2</v>
      </c>
      <c r="J854" t="s">
        <v>149</v>
      </c>
      <c r="K854" t="s">
        <v>283</v>
      </c>
      <c r="L854" t="s">
        <v>317</v>
      </c>
      <c r="M854" s="3">
        <v>800000000</v>
      </c>
    </row>
    <row r="855" spans="1:13" s="1" customFormat="1" hidden="1" x14ac:dyDescent="0.3">
      <c r="A855" s="1">
        <v>1</v>
      </c>
      <c r="B855" s="1">
        <v>20</v>
      </c>
      <c r="C855" s="1">
        <v>11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L855" s="1" t="s">
        <v>22</v>
      </c>
      <c r="M855" s="2">
        <v>833413442</v>
      </c>
    </row>
    <row r="856" spans="1:13" s="1" customFormat="1" hidden="1" x14ac:dyDescent="0.3">
      <c r="A856" s="1">
        <v>1</v>
      </c>
      <c r="B856" s="1">
        <v>20</v>
      </c>
      <c r="C856" s="1">
        <v>11</v>
      </c>
      <c r="D856" s="1">
        <v>0</v>
      </c>
      <c r="E856" s="1">
        <v>11</v>
      </c>
      <c r="F856" s="1">
        <v>0</v>
      </c>
      <c r="G856" s="1">
        <v>0</v>
      </c>
      <c r="H856" s="1">
        <v>0</v>
      </c>
      <c r="I856" s="1">
        <v>0</v>
      </c>
      <c r="L856" s="1" t="s">
        <v>14</v>
      </c>
      <c r="M856" s="2">
        <v>833413442</v>
      </c>
    </row>
    <row r="857" spans="1:13" s="1" customFormat="1" hidden="1" x14ac:dyDescent="0.3">
      <c r="A857" s="1">
        <v>1</v>
      </c>
      <c r="B857" s="1">
        <v>20</v>
      </c>
      <c r="C857" s="1">
        <v>11</v>
      </c>
      <c r="D857" s="1">
        <v>1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L857" s="1" t="s">
        <v>22</v>
      </c>
      <c r="M857" s="2">
        <v>833413442</v>
      </c>
    </row>
    <row r="858" spans="1:13" s="1" customFormat="1" hidden="1" x14ac:dyDescent="0.3">
      <c r="A858" s="1">
        <v>1</v>
      </c>
      <c r="B858" s="1">
        <v>20</v>
      </c>
      <c r="C858" s="1">
        <v>11</v>
      </c>
      <c r="D858" s="1">
        <v>1</v>
      </c>
      <c r="E858" s="1">
        <v>0</v>
      </c>
      <c r="F858" s="1">
        <v>1</v>
      </c>
      <c r="G858" s="1">
        <v>0</v>
      </c>
      <c r="H858" s="1">
        <v>0</v>
      </c>
      <c r="I858" s="1">
        <v>0</v>
      </c>
      <c r="L858" s="1" t="s">
        <v>23</v>
      </c>
      <c r="M858" s="2">
        <v>92149557</v>
      </c>
    </row>
    <row r="859" spans="1:13" s="1" customFormat="1" hidden="1" x14ac:dyDescent="0.3">
      <c r="A859" s="1">
        <v>1</v>
      </c>
      <c r="B859" s="1">
        <v>20</v>
      </c>
      <c r="C859" s="1">
        <v>11</v>
      </c>
      <c r="D859" s="1">
        <v>1</v>
      </c>
      <c r="E859" s="1">
        <v>0</v>
      </c>
      <c r="F859" s="1">
        <v>1</v>
      </c>
      <c r="G859" s="1">
        <v>2</v>
      </c>
      <c r="H859" s="1">
        <v>0</v>
      </c>
      <c r="I859" s="1">
        <v>0</v>
      </c>
      <c r="L859" s="1" t="s">
        <v>25</v>
      </c>
      <c r="M859" s="2">
        <v>92149557</v>
      </c>
    </row>
    <row r="860" spans="1:13" s="1" customFormat="1" hidden="1" x14ac:dyDescent="0.3">
      <c r="A860" s="1">
        <v>1</v>
      </c>
      <c r="B860" s="1">
        <v>20</v>
      </c>
      <c r="C860" s="1">
        <v>11</v>
      </c>
      <c r="D860" s="1">
        <v>1</v>
      </c>
      <c r="E860" s="1">
        <v>0</v>
      </c>
      <c r="F860" s="1">
        <v>2</v>
      </c>
      <c r="G860" s="1">
        <v>0</v>
      </c>
      <c r="H860" s="1">
        <v>0</v>
      </c>
      <c r="I860" s="1">
        <v>0</v>
      </c>
      <c r="L860" s="1" t="s">
        <v>27</v>
      </c>
      <c r="M860" s="2">
        <v>741263885</v>
      </c>
    </row>
    <row r="861" spans="1:13" s="1" customFormat="1" hidden="1" x14ac:dyDescent="0.3">
      <c r="A861" s="1">
        <v>1</v>
      </c>
      <c r="B861" s="1">
        <v>20</v>
      </c>
      <c r="C861" s="1">
        <v>11</v>
      </c>
      <c r="D861" s="1">
        <v>1</v>
      </c>
      <c r="E861" s="1">
        <v>0</v>
      </c>
      <c r="F861" s="1">
        <v>2</v>
      </c>
      <c r="G861" s="1">
        <v>1</v>
      </c>
      <c r="H861" s="1">
        <v>0</v>
      </c>
      <c r="I861" s="1">
        <v>0</v>
      </c>
      <c r="L861" s="1" t="s">
        <v>28</v>
      </c>
      <c r="M861" s="2">
        <v>425824383</v>
      </c>
    </row>
    <row r="862" spans="1:13" s="1" customFormat="1" hidden="1" x14ac:dyDescent="0.3">
      <c r="A862" s="1">
        <v>1</v>
      </c>
      <c r="B862" s="1">
        <v>20</v>
      </c>
      <c r="C862" s="1">
        <v>11</v>
      </c>
      <c r="D862" s="1">
        <v>1</v>
      </c>
      <c r="E862" s="1">
        <v>0</v>
      </c>
      <c r="F862" s="1">
        <v>2</v>
      </c>
      <c r="G862" s="1">
        <v>2</v>
      </c>
      <c r="H862" s="1">
        <v>0</v>
      </c>
      <c r="I862" s="1">
        <v>0</v>
      </c>
      <c r="L862" s="1" t="s">
        <v>29</v>
      </c>
      <c r="M862" s="2">
        <v>315439502</v>
      </c>
    </row>
    <row r="863" spans="1:13" s="1" customFormat="1" hidden="1" x14ac:dyDescent="0.3">
      <c r="A863" s="1">
        <v>1</v>
      </c>
      <c r="B863" s="1">
        <v>20</v>
      </c>
      <c r="C863" s="1">
        <v>11</v>
      </c>
      <c r="D863" s="1">
        <v>1</v>
      </c>
      <c r="E863" s="1">
        <v>11</v>
      </c>
      <c r="F863" s="1">
        <v>0</v>
      </c>
      <c r="G863" s="1">
        <v>0</v>
      </c>
      <c r="H863" s="1">
        <v>0</v>
      </c>
      <c r="I863" s="1">
        <v>0</v>
      </c>
      <c r="L863" s="1" t="s">
        <v>14</v>
      </c>
      <c r="M863" s="2">
        <v>833413442</v>
      </c>
    </row>
    <row r="864" spans="1:13" s="1" customFormat="1" hidden="1" x14ac:dyDescent="0.3">
      <c r="A864" s="1">
        <v>1</v>
      </c>
      <c r="B864" s="1">
        <v>20</v>
      </c>
      <c r="C864" s="1">
        <v>11</v>
      </c>
      <c r="D864" s="1">
        <v>1</v>
      </c>
      <c r="E864" s="1">
        <v>11</v>
      </c>
      <c r="F864" s="1">
        <v>1</v>
      </c>
      <c r="G864" s="1">
        <v>0</v>
      </c>
      <c r="H864" s="1">
        <v>0</v>
      </c>
      <c r="I864" s="1">
        <v>0</v>
      </c>
      <c r="L864" s="1" t="s">
        <v>23</v>
      </c>
      <c r="M864" s="2">
        <v>92149557</v>
      </c>
    </row>
    <row r="865" spans="1:13" s="1" customFormat="1" hidden="1" x14ac:dyDescent="0.3">
      <c r="A865" s="1">
        <v>1</v>
      </c>
      <c r="B865" s="1">
        <v>20</v>
      </c>
      <c r="C865" s="1">
        <v>11</v>
      </c>
      <c r="D865" s="1">
        <v>1</v>
      </c>
      <c r="E865" s="1">
        <v>11</v>
      </c>
      <c r="F865" s="1">
        <v>1</v>
      </c>
      <c r="G865" s="1">
        <v>2</v>
      </c>
      <c r="H865" s="1">
        <v>0</v>
      </c>
      <c r="I865" s="1">
        <v>0</v>
      </c>
      <c r="L865" s="1" t="s">
        <v>25</v>
      </c>
      <c r="M865" s="2">
        <v>92149557</v>
      </c>
    </row>
    <row r="866" spans="1:13" hidden="1" x14ac:dyDescent="0.3">
      <c r="A866">
        <v>0</v>
      </c>
      <c r="B866">
        <v>20</v>
      </c>
      <c r="C866">
        <v>11</v>
      </c>
      <c r="D866">
        <v>1</v>
      </c>
      <c r="E866">
        <v>11</v>
      </c>
      <c r="F866">
        <v>1</v>
      </c>
      <c r="G866">
        <v>2</v>
      </c>
      <c r="H866">
        <v>2</v>
      </c>
      <c r="I866">
        <v>0</v>
      </c>
      <c r="J866" t="s">
        <v>318</v>
      </c>
      <c r="K866" t="s">
        <v>149</v>
      </c>
      <c r="L866" t="s">
        <v>319</v>
      </c>
      <c r="M866" s="3">
        <v>92149557</v>
      </c>
    </row>
    <row r="867" spans="1:13" s="1" customFormat="1" hidden="1" x14ac:dyDescent="0.3">
      <c r="A867" s="1">
        <v>1</v>
      </c>
      <c r="B867" s="1">
        <v>20</v>
      </c>
      <c r="C867" s="1">
        <v>11</v>
      </c>
      <c r="D867" s="1">
        <v>1</v>
      </c>
      <c r="E867" s="1">
        <v>11</v>
      </c>
      <c r="F867" s="1">
        <v>2</v>
      </c>
      <c r="G867" s="1">
        <v>0</v>
      </c>
      <c r="H867" s="1">
        <v>0</v>
      </c>
      <c r="I867" s="1">
        <v>0</v>
      </c>
      <c r="L867" s="1" t="s">
        <v>27</v>
      </c>
      <c r="M867" s="2">
        <v>741263885</v>
      </c>
    </row>
    <row r="868" spans="1:13" s="1" customFormat="1" hidden="1" x14ac:dyDescent="0.3">
      <c r="A868" s="1">
        <v>1</v>
      </c>
      <c r="B868" s="1">
        <v>20</v>
      </c>
      <c r="C868" s="1">
        <v>11</v>
      </c>
      <c r="D868" s="1">
        <v>1</v>
      </c>
      <c r="E868" s="1">
        <v>11</v>
      </c>
      <c r="F868" s="1">
        <v>2</v>
      </c>
      <c r="G868" s="1">
        <v>1</v>
      </c>
      <c r="H868" s="1">
        <v>0</v>
      </c>
      <c r="I868" s="1">
        <v>0</v>
      </c>
      <c r="L868" s="1" t="s">
        <v>28</v>
      </c>
      <c r="M868" s="2">
        <v>425824383</v>
      </c>
    </row>
    <row r="869" spans="1:13" hidden="1" x14ac:dyDescent="0.3">
      <c r="A869">
        <v>0</v>
      </c>
      <c r="B869">
        <v>20</v>
      </c>
      <c r="C869">
        <v>11</v>
      </c>
      <c r="D869">
        <v>1</v>
      </c>
      <c r="E869">
        <v>11</v>
      </c>
      <c r="F869">
        <v>2</v>
      </c>
      <c r="G869">
        <v>1</v>
      </c>
      <c r="H869">
        <v>29</v>
      </c>
      <c r="I869">
        <v>0</v>
      </c>
      <c r="J869" t="s">
        <v>320</v>
      </c>
      <c r="K869" t="s">
        <v>149</v>
      </c>
      <c r="L869" t="s">
        <v>321</v>
      </c>
      <c r="M869" s="3">
        <v>425824383</v>
      </c>
    </row>
    <row r="870" spans="1:13" s="1" customFormat="1" hidden="1" x14ac:dyDescent="0.3">
      <c r="A870" s="1">
        <v>1</v>
      </c>
      <c r="B870" s="1">
        <v>20</v>
      </c>
      <c r="C870" s="1">
        <v>11</v>
      </c>
      <c r="D870" s="1">
        <v>1</v>
      </c>
      <c r="E870" s="1">
        <v>11</v>
      </c>
      <c r="F870" s="1">
        <v>2</v>
      </c>
      <c r="G870" s="1">
        <v>2</v>
      </c>
      <c r="H870" s="1">
        <v>0</v>
      </c>
      <c r="I870" s="1">
        <v>0</v>
      </c>
      <c r="L870" s="1" t="s">
        <v>29</v>
      </c>
      <c r="M870" s="2">
        <v>315439502</v>
      </c>
    </row>
    <row r="871" spans="1:13" hidden="1" x14ac:dyDescent="0.3">
      <c r="A871">
        <v>0</v>
      </c>
      <c r="B871">
        <v>20</v>
      </c>
      <c r="C871">
        <v>11</v>
      </c>
      <c r="D871">
        <v>1</v>
      </c>
      <c r="E871">
        <v>11</v>
      </c>
      <c r="F871">
        <v>2</v>
      </c>
      <c r="G871">
        <v>2</v>
      </c>
      <c r="H871">
        <v>3</v>
      </c>
      <c r="I871">
        <v>0</v>
      </c>
      <c r="J871" t="s">
        <v>214</v>
      </c>
      <c r="K871" t="s">
        <v>149</v>
      </c>
      <c r="L871" t="s">
        <v>215</v>
      </c>
      <c r="M871" s="3">
        <v>315439502</v>
      </c>
    </row>
    <row r="872" spans="1:13" s="1" customFormat="1" hidden="1" x14ac:dyDescent="0.3">
      <c r="A872" s="1">
        <v>1</v>
      </c>
      <c r="B872" s="1">
        <v>21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L872" s="1" t="s">
        <v>322</v>
      </c>
      <c r="M872" s="2">
        <v>97713244535</v>
      </c>
    </row>
    <row r="873" spans="1:13" s="1" customFormat="1" hidden="1" x14ac:dyDescent="0.3">
      <c r="A873" s="1">
        <v>1</v>
      </c>
      <c r="B873" s="1">
        <v>21</v>
      </c>
      <c r="C873" s="1">
        <v>0</v>
      </c>
      <c r="D873" s="1">
        <v>0</v>
      </c>
      <c r="E873" s="1">
        <v>11</v>
      </c>
      <c r="F873" s="1">
        <v>0</v>
      </c>
      <c r="G873" s="1">
        <v>0</v>
      </c>
      <c r="H873" s="1">
        <v>0</v>
      </c>
      <c r="I873" s="1">
        <v>0</v>
      </c>
      <c r="L873" s="1" t="s">
        <v>14</v>
      </c>
      <c r="M873" s="2">
        <v>95789894016</v>
      </c>
    </row>
    <row r="874" spans="1:13" s="1" customFormat="1" hidden="1" x14ac:dyDescent="0.3">
      <c r="A874" s="1">
        <v>1</v>
      </c>
      <c r="B874" s="1">
        <v>21</v>
      </c>
      <c r="C874" s="1">
        <v>0</v>
      </c>
      <c r="D874" s="1">
        <v>0</v>
      </c>
      <c r="E874" s="1">
        <v>22</v>
      </c>
      <c r="F874" s="1">
        <v>0</v>
      </c>
      <c r="G874" s="1">
        <v>0</v>
      </c>
      <c r="H874" s="1">
        <v>0</v>
      </c>
      <c r="I874" s="1">
        <v>0</v>
      </c>
      <c r="L874" s="1" t="s">
        <v>15</v>
      </c>
      <c r="M874" s="2">
        <v>1923350519</v>
      </c>
    </row>
    <row r="875" spans="1:13" s="1" customFormat="1" hidden="1" x14ac:dyDescent="0.3">
      <c r="A875" s="1">
        <v>1</v>
      </c>
      <c r="B875" s="1">
        <v>21</v>
      </c>
      <c r="C875" s="1">
        <v>0</v>
      </c>
      <c r="D875" s="1">
        <v>1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L875" s="1" t="s">
        <v>22</v>
      </c>
      <c r="M875" s="2">
        <v>94211533884</v>
      </c>
    </row>
    <row r="876" spans="1:13" s="1" customFormat="1" hidden="1" x14ac:dyDescent="0.3">
      <c r="A876" s="1">
        <v>1</v>
      </c>
      <c r="B876" s="1">
        <v>21</v>
      </c>
      <c r="C876" s="1">
        <v>0</v>
      </c>
      <c r="D876" s="1">
        <v>1</v>
      </c>
      <c r="E876" s="1">
        <v>0</v>
      </c>
      <c r="F876" s="1">
        <v>1</v>
      </c>
      <c r="G876" s="1">
        <v>0</v>
      </c>
      <c r="H876" s="1">
        <v>0</v>
      </c>
      <c r="I876" s="1">
        <v>0</v>
      </c>
      <c r="L876" s="1" t="s">
        <v>23</v>
      </c>
      <c r="M876" s="2">
        <v>80824247587</v>
      </c>
    </row>
    <row r="877" spans="1:13" s="1" customFormat="1" hidden="1" x14ac:dyDescent="0.3">
      <c r="A877" s="1">
        <v>1</v>
      </c>
      <c r="B877" s="1">
        <v>21</v>
      </c>
      <c r="C877" s="1">
        <v>0</v>
      </c>
      <c r="D877" s="1">
        <v>1</v>
      </c>
      <c r="E877" s="1">
        <v>0</v>
      </c>
      <c r="F877" s="1">
        <v>1</v>
      </c>
      <c r="G877" s="1">
        <v>1</v>
      </c>
      <c r="H877" s="1">
        <v>0</v>
      </c>
      <c r="I877" s="1">
        <v>0</v>
      </c>
      <c r="L877" s="1" t="s">
        <v>24</v>
      </c>
      <c r="M877" s="2">
        <v>57956784189</v>
      </c>
    </row>
    <row r="878" spans="1:13" s="1" customFormat="1" hidden="1" x14ac:dyDescent="0.3">
      <c r="A878" s="1">
        <v>1</v>
      </c>
      <c r="B878" s="1">
        <v>21</v>
      </c>
      <c r="C878" s="1">
        <v>0</v>
      </c>
      <c r="D878" s="1">
        <v>1</v>
      </c>
      <c r="E878" s="1">
        <v>0</v>
      </c>
      <c r="F878" s="1">
        <v>1</v>
      </c>
      <c r="G878" s="1">
        <v>2</v>
      </c>
      <c r="H878" s="1">
        <v>0</v>
      </c>
      <c r="I878" s="1">
        <v>0</v>
      </c>
      <c r="L878" s="1" t="s">
        <v>25</v>
      </c>
      <c r="M878" s="2">
        <v>1353165000</v>
      </c>
    </row>
    <row r="879" spans="1:13" s="1" customFormat="1" hidden="1" x14ac:dyDescent="0.3">
      <c r="A879" s="1">
        <v>1</v>
      </c>
      <c r="B879" s="1">
        <v>21</v>
      </c>
      <c r="C879" s="1">
        <v>0</v>
      </c>
      <c r="D879" s="1">
        <v>1</v>
      </c>
      <c r="E879" s="1">
        <v>0</v>
      </c>
      <c r="F879" s="1">
        <v>1</v>
      </c>
      <c r="G879" s="1">
        <v>3</v>
      </c>
      <c r="H879" s="1">
        <v>0</v>
      </c>
      <c r="I879" s="1">
        <v>0</v>
      </c>
      <c r="L879" s="1" t="s">
        <v>26</v>
      </c>
      <c r="M879" s="2">
        <v>21514298398</v>
      </c>
    </row>
    <row r="880" spans="1:13" s="1" customFormat="1" hidden="1" x14ac:dyDescent="0.3">
      <c r="A880" s="1">
        <v>1</v>
      </c>
      <c r="B880" s="1">
        <v>21</v>
      </c>
      <c r="C880" s="1">
        <v>0</v>
      </c>
      <c r="D880" s="1">
        <v>1</v>
      </c>
      <c r="E880" s="1">
        <v>0</v>
      </c>
      <c r="F880" s="1">
        <v>2</v>
      </c>
      <c r="G880" s="1">
        <v>0</v>
      </c>
      <c r="H880" s="1">
        <v>0</v>
      </c>
      <c r="I880" s="1">
        <v>0</v>
      </c>
      <c r="L880" s="1" t="s">
        <v>27</v>
      </c>
      <c r="M880" s="2">
        <v>13226041697</v>
      </c>
    </row>
    <row r="881" spans="1:13" s="1" customFormat="1" hidden="1" x14ac:dyDescent="0.3">
      <c r="A881" s="1">
        <v>1</v>
      </c>
      <c r="B881" s="1">
        <v>21</v>
      </c>
      <c r="C881" s="1">
        <v>0</v>
      </c>
      <c r="D881" s="1">
        <v>1</v>
      </c>
      <c r="E881" s="1">
        <v>0</v>
      </c>
      <c r="F881" s="1">
        <v>2</v>
      </c>
      <c r="G881" s="1">
        <v>1</v>
      </c>
      <c r="H881" s="1">
        <v>0</v>
      </c>
      <c r="I881" s="1">
        <v>0</v>
      </c>
      <c r="L881" s="1" t="s">
        <v>28</v>
      </c>
      <c r="M881" s="2">
        <v>12572408943</v>
      </c>
    </row>
    <row r="882" spans="1:13" s="1" customFormat="1" hidden="1" x14ac:dyDescent="0.3">
      <c r="A882" s="1">
        <v>1</v>
      </c>
      <c r="B882" s="1">
        <v>21</v>
      </c>
      <c r="C882" s="1">
        <v>0</v>
      </c>
      <c r="D882" s="1">
        <v>1</v>
      </c>
      <c r="E882" s="1">
        <v>0</v>
      </c>
      <c r="F882" s="1">
        <v>2</v>
      </c>
      <c r="G882" s="1">
        <v>2</v>
      </c>
      <c r="H882" s="1">
        <v>0</v>
      </c>
      <c r="I882" s="1">
        <v>0</v>
      </c>
      <c r="L882" s="1" t="s">
        <v>29</v>
      </c>
      <c r="M882" s="2">
        <v>653632754</v>
      </c>
    </row>
    <row r="883" spans="1:13" s="1" customFormat="1" hidden="1" x14ac:dyDescent="0.3">
      <c r="A883" s="1">
        <v>1</v>
      </c>
      <c r="B883" s="1">
        <v>21</v>
      </c>
      <c r="C883" s="1">
        <v>0</v>
      </c>
      <c r="D883" s="1">
        <v>1</v>
      </c>
      <c r="E883" s="1">
        <v>0</v>
      </c>
      <c r="F883" s="1">
        <v>3</v>
      </c>
      <c r="G883" s="1">
        <v>0</v>
      </c>
      <c r="H883" s="1">
        <v>0</v>
      </c>
      <c r="I883" s="1">
        <v>0</v>
      </c>
      <c r="L883" s="1" t="s">
        <v>30</v>
      </c>
      <c r="M883" s="2">
        <v>161244600</v>
      </c>
    </row>
    <row r="884" spans="1:13" s="1" customFormat="1" hidden="1" x14ac:dyDescent="0.3">
      <c r="A884" s="1">
        <v>1</v>
      </c>
      <c r="B884" s="1">
        <v>21</v>
      </c>
      <c r="C884" s="1">
        <v>0</v>
      </c>
      <c r="D884" s="1">
        <v>1</v>
      </c>
      <c r="E884" s="1">
        <v>0</v>
      </c>
      <c r="F884" s="1">
        <v>3</v>
      </c>
      <c r="G884" s="1">
        <v>2</v>
      </c>
      <c r="H884" s="1">
        <v>0</v>
      </c>
      <c r="I884" s="1">
        <v>0</v>
      </c>
      <c r="L884" s="1" t="s">
        <v>32</v>
      </c>
      <c r="M884" s="2">
        <v>161244600</v>
      </c>
    </row>
    <row r="885" spans="1:13" s="1" customFormat="1" hidden="1" x14ac:dyDescent="0.3">
      <c r="A885" s="1">
        <v>1</v>
      </c>
      <c r="B885" s="1">
        <v>21</v>
      </c>
      <c r="C885" s="1">
        <v>0</v>
      </c>
      <c r="D885" s="1">
        <v>1</v>
      </c>
      <c r="E885" s="1">
        <v>11</v>
      </c>
      <c r="F885" s="1">
        <v>0</v>
      </c>
      <c r="G885" s="1">
        <v>0</v>
      </c>
      <c r="H885" s="1">
        <v>0</v>
      </c>
      <c r="I885" s="1">
        <v>0</v>
      </c>
      <c r="L885" s="1" t="s">
        <v>14</v>
      </c>
      <c r="M885" s="2">
        <v>92602354685</v>
      </c>
    </row>
    <row r="886" spans="1:13" s="1" customFormat="1" hidden="1" x14ac:dyDescent="0.3">
      <c r="A886" s="1">
        <v>1</v>
      </c>
      <c r="B886" s="1">
        <v>21</v>
      </c>
      <c r="C886" s="1">
        <v>0</v>
      </c>
      <c r="D886" s="1">
        <v>1</v>
      </c>
      <c r="E886" s="1">
        <v>11</v>
      </c>
      <c r="F886" s="1">
        <v>1</v>
      </c>
      <c r="G886" s="1">
        <v>0</v>
      </c>
      <c r="H886" s="1">
        <v>0</v>
      </c>
      <c r="I886" s="1">
        <v>0</v>
      </c>
      <c r="L886" s="1" t="s">
        <v>23</v>
      </c>
      <c r="M886" s="2">
        <v>79215068388</v>
      </c>
    </row>
    <row r="887" spans="1:13" s="1" customFormat="1" hidden="1" x14ac:dyDescent="0.3">
      <c r="A887" s="1">
        <v>1</v>
      </c>
      <c r="B887" s="1">
        <v>21</v>
      </c>
      <c r="C887" s="1">
        <v>0</v>
      </c>
      <c r="D887" s="1">
        <v>1</v>
      </c>
      <c r="E887" s="1">
        <v>11</v>
      </c>
      <c r="F887" s="1">
        <v>1</v>
      </c>
      <c r="G887" s="1">
        <v>1</v>
      </c>
      <c r="H887" s="1">
        <v>0</v>
      </c>
      <c r="I887" s="1">
        <v>0</v>
      </c>
      <c r="L887" s="1" t="s">
        <v>24</v>
      </c>
      <c r="M887" s="2">
        <v>56347604990</v>
      </c>
    </row>
    <row r="888" spans="1:13" s="1" customFormat="1" hidden="1" x14ac:dyDescent="0.3">
      <c r="A888" s="1">
        <v>1</v>
      </c>
      <c r="B888" s="1">
        <v>21</v>
      </c>
      <c r="C888" s="1">
        <v>0</v>
      </c>
      <c r="D888" s="1">
        <v>1</v>
      </c>
      <c r="E888" s="1">
        <v>11</v>
      </c>
      <c r="F888" s="1">
        <v>1</v>
      </c>
      <c r="G888" s="1">
        <v>2</v>
      </c>
      <c r="H888" s="1">
        <v>0</v>
      </c>
      <c r="I888" s="1">
        <v>0</v>
      </c>
      <c r="L888" s="1" t="s">
        <v>25</v>
      </c>
      <c r="M888" s="2">
        <v>1353165000</v>
      </c>
    </row>
    <row r="889" spans="1:13" s="1" customFormat="1" hidden="1" x14ac:dyDescent="0.3">
      <c r="A889" s="1">
        <v>1</v>
      </c>
      <c r="B889" s="1">
        <v>21</v>
      </c>
      <c r="C889" s="1">
        <v>0</v>
      </c>
      <c r="D889" s="1">
        <v>1</v>
      </c>
      <c r="E889" s="1">
        <v>11</v>
      </c>
      <c r="F889" s="1">
        <v>1</v>
      </c>
      <c r="G889" s="1">
        <v>3</v>
      </c>
      <c r="H889" s="1">
        <v>0</v>
      </c>
      <c r="I889" s="1">
        <v>0</v>
      </c>
      <c r="L889" s="1" t="s">
        <v>26</v>
      </c>
      <c r="M889" s="2">
        <v>21514298398</v>
      </c>
    </row>
    <row r="890" spans="1:13" s="1" customFormat="1" hidden="1" x14ac:dyDescent="0.3">
      <c r="A890" s="1">
        <v>1</v>
      </c>
      <c r="B890" s="1">
        <v>21</v>
      </c>
      <c r="C890" s="1">
        <v>0</v>
      </c>
      <c r="D890" s="1">
        <v>1</v>
      </c>
      <c r="E890" s="1">
        <v>11</v>
      </c>
      <c r="F890" s="1">
        <v>2</v>
      </c>
      <c r="G890" s="1">
        <v>0</v>
      </c>
      <c r="H890" s="1">
        <v>0</v>
      </c>
      <c r="I890" s="1">
        <v>0</v>
      </c>
      <c r="L890" s="1" t="s">
        <v>27</v>
      </c>
      <c r="M890" s="2">
        <v>13226041697</v>
      </c>
    </row>
    <row r="891" spans="1:13" s="1" customFormat="1" hidden="1" x14ac:dyDescent="0.3">
      <c r="A891" s="1">
        <v>1</v>
      </c>
      <c r="B891" s="1">
        <v>21</v>
      </c>
      <c r="C891" s="1">
        <v>0</v>
      </c>
      <c r="D891" s="1">
        <v>1</v>
      </c>
      <c r="E891" s="1">
        <v>11</v>
      </c>
      <c r="F891" s="1">
        <v>2</v>
      </c>
      <c r="G891" s="1">
        <v>1</v>
      </c>
      <c r="H891" s="1">
        <v>0</v>
      </c>
      <c r="I891" s="1">
        <v>0</v>
      </c>
      <c r="L891" s="1" t="s">
        <v>28</v>
      </c>
      <c r="M891" s="2">
        <v>12572408943</v>
      </c>
    </row>
    <row r="892" spans="1:13" s="1" customFormat="1" hidden="1" x14ac:dyDescent="0.3">
      <c r="A892" s="1">
        <v>1</v>
      </c>
      <c r="B892" s="1">
        <v>21</v>
      </c>
      <c r="C892" s="1">
        <v>0</v>
      </c>
      <c r="D892" s="1">
        <v>1</v>
      </c>
      <c r="E892" s="1">
        <v>11</v>
      </c>
      <c r="F892" s="1">
        <v>2</v>
      </c>
      <c r="G892" s="1">
        <v>2</v>
      </c>
      <c r="H892" s="1">
        <v>0</v>
      </c>
      <c r="I892" s="1">
        <v>0</v>
      </c>
      <c r="L892" s="1" t="s">
        <v>29</v>
      </c>
      <c r="M892" s="2">
        <v>653632754</v>
      </c>
    </row>
    <row r="893" spans="1:13" s="1" customFormat="1" hidden="1" x14ac:dyDescent="0.3">
      <c r="A893" s="1">
        <v>1</v>
      </c>
      <c r="B893" s="1">
        <v>21</v>
      </c>
      <c r="C893" s="1">
        <v>0</v>
      </c>
      <c r="D893" s="1">
        <v>1</v>
      </c>
      <c r="E893" s="1">
        <v>11</v>
      </c>
      <c r="F893" s="1">
        <v>3</v>
      </c>
      <c r="G893" s="1">
        <v>0</v>
      </c>
      <c r="H893" s="1">
        <v>0</v>
      </c>
      <c r="I893" s="1">
        <v>0</v>
      </c>
      <c r="L893" s="1" t="s">
        <v>30</v>
      </c>
      <c r="M893" s="2">
        <v>161244600</v>
      </c>
    </row>
    <row r="894" spans="1:13" s="1" customFormat="1" hidden="1" x14ac:dyDescent="0.3">
      <c r="A894" s="1">
        <v>1</v>
      </c>
      <c r="B894" s="1">
        <v>21</v>
      </c>
      <c r="C894" s="1">
        <v>0</v>
      </c>
      <c r="D894" s="1">
        <v>1</v>
      </c>
      <c r="E894" s="1">
        <v>11</v>
      </c>
      <c r="F894" s="1">
        <v>3</v>
      </c>
      <c r="G894" s="1">
        <v>2</v>
      </c>
      <c r="H894" s="1">
        <v>0</v>
      </c>
      <c r="I894" s="1">
        <v>0</v>
      </c>
      <c r="L894" s="1" t="s">
        <v>32</v>
      </c>
      <c r="M894" s="2">
        <v>161244600</v>
      </c>
    </row>
    <row r="895" spans="1:13" s="1" customFormat="1" hidden="1" x14ac:dyDescent="0.3">
      <c r="A895" s="1">
        <v>1</v>
      </c>
      <c r="B895" s="1">
        <v>21</v>
      </c>
      <c r="C895" s="1">
        <v>0</v>
      </c>
      <c r="D895" s="1">
        <v>1</v>
      </c>
      <c r="E895" s="1">
        <v>22</v>
      </c>
      <c r="F895" s="1">
        <v>0</v>
      </c>
      <c r="G895" s="1">
        <v>0</v>
      </c>
      <c r="H895" s="1">
        <v>0</v>
      </c>
      <c r="I895" s="1">
        <v>0</v>
      </c>
      <c r="L895" s="1" t="s">
        <v>15</v>
      </c>
      <c r="M895" s="2">
        <v>1609179199</v>
      </c>
    </row>
    <row r="896" spans="1:13" s="1" customFormat="1" hidden="1" x14ac:dyDescent="0.3">
      <c r="A896" s="1">
        <v>1</v>
      </c>
      <c r="B896" s="1">
        <v>21</v>
      </c>
      <c r="C896" s="1">
        <v>0</v>
      </c>
      <c r="D896" s="1">
        <v>1</v>
      </c>
      <c r="E896" s="1">
        <v>22</v>
      </c>
      <c r="F896" s="1">
        <v>1</v>
      </c>
      <c r="G896" s="1">
        <v>0</v>
      </c>
      <c r="H896" s="1">
        <v>0</v>
      </c>
      <c r="I896" s="1">
        <v>0</v>
      </c>
      <c r="L896" s="1" t="s">
        <v>23</v>
      </c>
      <c r="M896" s="2">
        <v>1609179199</v>
      </c>
    </row>
    <row r="897" spans="1:13" s="1" customFormat="1" hidden="1" x14ac:dyDescent="0.3">
      <c r="A897" s="1">
        <v>1</v>
      </c>
      <c r="B897" s="1">
        <v>21</v>
      </c>
      <c r="C897" s="1">
        <v>0</v>
      </c>
      <c r="D897" s="1">
        <v>1</v>
      </c>
      <c r="E897" s="1">
        <v>22</v>
      </c>
      <c r="F897" s="1">
        <v>1</v>
      </c>
      <c r="G897" s="1">
        <v>1</v>
      </c>
      <c r="H897" s="1">
        <v>0</v>
      </c>
      <c r="I897" s="1">
        <v>0</v>
      </c>
      <c r="L897" s="1" t="s">
        <v>24</v>
      </c>
      <c r="M897" s="2">
        <v>1609179199</v>
      </c>
    </row>
    <row r="898" spans="1:13" s="1" customFormat="1" hidden="1" x14ac:dyDescent="0.3">
      <c r="A898" s="1">
        <v>1</v>
      </c>
      <c r="B898" s="1">
        <v>21</v>
      </c>
      <c r="C898" s="1">
        <v>0</v>
      </c>
      <c r="D898" s="1">
        <v>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L898" s="1" t="s">
        <v>39</v>
      </c>
      <c r="M898" s="2">
        <v>3501710651</v>
      </c>
    </row>
    <row r="899" spans="1:13" s="1" customFormat="1" hidden="1" x14ac:dyDescent="0.3">
      <c r="A899" s="1">
        <v>1</v>
      </c>
      <c r="B899" s="1">
        <v>21</v>
      </c>
      <c r="C899" s="1">
        <v>0</v>
      </c>
      <c r="D899" s="1">
        <v>3</v>
      </c>
      <c r="E899" s="1">
        <v>0</v>
      </c>
      <c r="F899" s="1">
        <v>4</v>
      </c>
      <c r="G899" s="1">
        <v>0</v>
      </c>
      <c r="H899" s="1">
        <v>0</v>
      </c>
      <c r="I899" s="1">
        <v>0</v>
      </c>
      <c r="L899" s="1" t="s">
        <v>132</v>
      </c>
      <c r="M899" s="2">
        <v>3501710651</v>
      </c>
    </row>
    <row r="900" spans="1:13" s="1" customFormat="1" hidden="1" x14ac:dyDescent="0.3">
      <c r="A900" s="1">
        <v>1</v>
      </c>
      <c r="B900" s="1">
        <v>21</v>
      </c>
      <c r="C900" s="1">
        <v>0</v>
      </c>
      <c r="D900" s="1">
        <v>3</v>
      </c>
      <c r="E900" s="1">
        <v>0</v>
      </c>
      <c r="F900" s="1">
        <v>4</v>
      </c>
      <c r="G900" s="1">
        <v>203</v>
      </c>
      <c r="H900" s="1">
        <v>0</v>
      </c>
      <c r="I900" s="1">
        <v>0</v>
      </c>
      <c r="L900" s="1" t="s">
        <v>142</v>
      </c>
      <c r="M900" s="2">
        <v>1014171320</v>
      </c>
    </row>
    <row r="901" spans="1:13" s="1" customFormat="1" hidden="1" x14ac:dyDescent="0.3">
      <c r="A901" s="1">
        <v>1</v>
      </c>
      <c r="B901" s="1">
        <v>21</v>
      </c>
      <c r="C901" s="1">
        <v>0</v>
      </c>
      <c r="D901" s="1">
        <v>3</v>
      </c>
      <c r="E901" s="1">
        <v>0</v>
      </c>
      <c r="F901" s="1">
        <v>4</v>
      </c>
      <c r="G901" s="1">
        <v>203</v>
      </c>
      <c r="H901" s="1">
        <v>11</v>
      </c>
      <c r="I901" s="1">
        <v>0</v>
      </c>
      <c r="L901" s="1" t="s">
        <v>143</v>
      </c>
      <c r="M901" s="2">
        <v>1014171320</v>
      </c>
    </row>
    <row r="902" spans="1:13" s="1" customFormat="1" hidden="1" x14ac:dyDescent="0.3">
      <c r="A902" s="1">
        <v>1</v>
      </c>
      <c r="B902" s="1">
        <v>21</v>
      </c>
      <c r="C902" s="1">
        <v>0</v>
      </c>
      <c r="D902" s="1">
        <v>3</v>
      </c>
      <c r="E902" s="1">
        <v>0</v>
      </c>
      <c r="F902" s="1">
        <v>4</v>
      </c>
      <c r="G902" s="1">
        <v>204</v>
      </c>
      <c r="H902" s="1">
        <v>0</v>
      </c>
      <c r="I902" s="1">
        <v>0</v>
      </c>
      <c r="L902" s="1" t="s">
        <v>144</v>
      </c>
      <c r="M902" s="2">
        <v>2487539331</v>
      </c>
    </row>
    <row r="903" spans="1:13" s="1" customFormat="1" hidden="1" x14ac:dyDescent="0.3">
      <c r="A903" s="1">
        <v>1</v>
      </c>
      <c r="B903" s="1">
        <v>21</v>
      </c>
      <c r="C903" s="1">
        <v>0</v>
      </c>
      <c r="D903" s="1">
        <v>3</v>
      </c>
      <c r="E903" s="1">
        <v>0</v>
      </c>
      <c r="F903" s="1">
        <v>4</v>
      </c>
      <c r="G903" s="1">
        <v>204</v>
      </c>
      <c r="H903" s="1">
        <v>10</v>
      </c>
      <c r="I903" s="1">
        <v>0</v>
      </c>
      <c r="L903" s="1" t="s">
        <v>145</v>
      </c>
      <c r="M903" s="2">
        <v>2487539331</v>
      </c>
    </row>
    <row r="904" spans="1:13" s="1" customFormat="1" hidden="1" x14ac:dyDescent="0.3">
      <c r="A904" s="1">
        <v>1</v>
      </c>
      <c r="B904" s="1">
        <v>21</v>
      </c>
      <c r="C904" s="1">
        <v>0</v>
      </c>
      <c r="D904" s="1">
        <v>3</v>
      </c>
      <c r="E904" s="1">
        <v>11</v>
      </c>
      <c r="F904" s="1">
        <v>0</v>
      </c>
      <c r="G904" s="1">
        <v>0</v>
      </c>
      <c r="H904" s="1">
        <v>0</v>
      </c>
      <c r="I904" s="1">
        <v>0</v>
      </c>
      <c r="L904" s="1" t="s">
        <v>14</v>
      </c>
      <c r="M904" s="2">
        <v>3187539331</v>
      </c>
    </row>
    <row r="905" spans="1:13" s="1" customFormat="1" hidden="1" x14ac:dyDescent="0.3">
      <c r="A905" s="1">
        <v>1</v>
      </c>
      <c r="B905" s="1">
        <v>21</v>
      </c>
      <c r="C905" s="1">
        <v>0</v>
      </c>
      <c r="D905" s="1">
        <v>3</v>
      </c>
      <c r="E905" s="1">
        <v>11</v>
      </c>
      <c r="F905" s="1">
        <v>4</v>
      </c>
      <c r="G905" s="1">
        <v>0</v>
      </c>
      <c r="H905" s="1">
        <v>0</v>
      </c>
      <c r="I905" s="1">
        <v>0</v>
      </c>
      <c r="L905" s="1" t="s">
        <v>132</v>
      </c>
      <c r="M905" s="2">
        <v>3187539331</v>
      </c>
    </row>
    <row r="906" spans="1:13" s="1" customFormat="1" hidden="1" x14ac:dyDescent="0.3">
      <c r="A906" s="1">
        <v>1</v>
      </c>
      <c r="B906" s="1">
        <v>21</v>
      </c>
      <c r="C906" s="1">
        <v>0</v>
      </c>
      <c r="D906" s="1">
        <v>3</v>
      </c>
      <c r="E906" s="1">
        <v>11</v>
      </c>
      <c r="F906" s="1">
        <v>4</v>
      </c>
      <c r="G906" s="1">
        <v>203</v>
      </c>
      <c r="H906" s="1">
        <v>0</v>
      </c>
      <c r="I906" s="1">
        <v>0</v>
      </c>
      <c r="L906" s="1" t="s">
        <v>142</v>
      </c>
      <c r="M906" s="2">
        <v>700000000</v>
      </c>
    </row>
    <row r="907" spans="1:13" s="1" customFormat="1" hidden="1" x14ac:dyDescent="0.3">
      <c r="A907" s="1">
        <v>1</v>
      </c>
      <c r="B907" s="1">
        <v>21</v>
      </c>
      <c r="C907" s="1">
        <v>0</v>
      </c>
      <c r="D907" s="1">
        <v>3</v>
      </c>
      <c r="E907" s="1">
        <v>11</v>
      </c>
      <c r="F907" s="1">
        <v>4</v>
      </c>
      <c r="G907" s="1">
        <v>203</v>
      </c>
      <c r="H907" s="1">
        <v>11</v>
      </c>
      <c r="I907" s="1">
        <v>0</v>
      </c>
      <c r="L907" s="1" t="s">
        <v>143</v>
      </c>
      <c r="M907" s="2">
        <v>700000000</v>
      </c>
    </row>
    <row r="908" spans="1:13" s="1" customFormat="1" hidden="1" x14ac:dyDescent="0.3">
      <c r="A908" s="1">
        <v>1</v>
      </c>
      <c r="B908" s="1">
        <v>21</v>
      </c>
      <c r="C908" s="1">
        <v>0</v>
      </c>
      <c r="D908" s="1">
        <v>3</v>
      </c>
      <c r="E908" s="1">
        <v>11</v>
      </c>
      <c r="F908" s="1">
        <v>4</v>
      </c>
      <c r="G908" s="1">
        <v>204</v>
      </c>
      <c r="H908" s="1">
        <v>0</v>
      </c>
      <c r="I908" s="1">
        <v>0</v>
      </c>
      <c r="L908" s="1" t="s">
        <v>144</v>
      </c>
      <c r="M908" s="2">
        <v>2487539331</v>
      </c>
    </row>
    <row r="909" spans="1:13" s="1" customFormat="1" hidden="1" x14ac:dyDescent="0.3">
      <c r="A909" s="1">
        <v>1</v>
      </c>
      <c r="B909" s="1">
        <v>21</v>
      </c>
      <c r="C909" s="1">
        <v>0</v>
      </c>
      <c r="D909" s="1">
        <v>3</v>
      </c>
      <c r="E909" s="1">
        <v>11</v>
      </c>
      <c r="F909" s="1">
        <v>4</v>
      </c>
      <c r="G909" s="1">
        <v>204</v>
      </c>
      <c r="H909" s="1">
        <v>10</v>
      </c>
      <c r="I909" s="1">
        <v>0</v>
      </c>
      <c r="L909" s="1" t="s">
        <v>145</v>
      </c>
      <c r="M909" s="2">
        <v>2487539331</v>
      </c>
    </row>
    <row r="910" spans="1:13" s="1" customFormat="1" hidden="1" x14ac:dyDescent="0.3">
      <c r="A910" s="1">
        <v>1</v>
      </c>
      <c r="B910" s="1">
        <v>21</v>
      </c>
      <c r="C910" s="1">
        <v>0</v>
      </c>
      <c r="D910" s="1">
        <v>3</v>
      </c>
      <c r="E910" s="1">
        <v>22</v>
      </c>
      <c r="F910" s="1">
        <v>0</v>
      </c>
      <c r="G910" s="1">
        <v>0</v>
      </c>
      <c r="H910" s="1">
        <v>0</v>
      </c>
      <c r="I910" s="1">
        <v>0</v>
      </c>
      <c r="L910" s="1" t="s">
        <v>15</v>
      </c>
      <c r="M910" s="2">
        <v>314171320</v>
      </c>
    </row>
    <row r="911" spans="1:13" s="1" customFormat="1" hidden="1" x14ac:dyDescent="0.3">
      <c r="A911" s="1">
        <v>1</v>
      </c>
      <c r="B911" s="1">
        <v>21</v>
      </c>
      <c r="C911" s="1">
        <v>0</v>
      </c>
      <c r="D911" s="1">
        <v>3</v>
      </c>
      <c r="E911" s="1">
        <v>22</v>
      </c>
      <c r="F911" s="1">
        <v>4</v>
      </c>
      <c r="G911" s="1">
        <v>0</v>
      </c>
      <c r="H911" s="1">
        <v>0</v>
      </c>
      <c r="I911" s="1">
        <v>0</v>
      </c>
      <c r="L911" s="1" t="s">
        <v>132</v>
      </c>
      <c r="M911" s="2">
        <v>314171320</v>
      </c>
    </row>
    <row r="912" spans="1:13" s="1" customFormat="1" hidden="1" x14ac:dyDescent="0.3">
      <c r="A912" s="1">
        <v>1</v>
      </c>
      <c r="B912" s="1">
        <v>21</v>
      </c>
      <c r="C912" s="1">
        <v>0</v>
      </c>
      <c r="D912" s="1">
        <v>3</v>
      </c>
      <c r="E912" s="1">
        <v>22</v>
      </c>
      <c r="F912" s="1">
        <v>4</v>
      </c>
      <c r="G912" s="1">
        <v>203</v>
      </c>
      <c r="H912" s="1">
        <v>0</v>
      </c>
      <c r="I912" s="1">
        <v>0</v>
      </c>
      <c r="L912" s="1" t="s">
        <v>142</v>
      </c>
      <c r="M912" s="2">
        <v>314171320</v>
      </c>
    </row>
    <row r="913" spans="1:13" s="1" customFormat="1" hidden="1" x14ac:dyDescent="0.3">
      <c r="A913" s="1">
        <v>1</v>
      </c>
      <c r="B913" s="1">
        <v>21</v>
      </c>
      <c r="C913" s="1">
        <v>0</v>
      </c>
      <c r="D913" s="1">
        <v>3</v>
      </c>
      <c r="E913" s="1">
        <v>22</v>
      </c>
      <c r="F913" s="1">
        <v>4</v>
      </c>
      <c r="G913" s="1">
        <v>203</v>
      </c>
      <c r="H913" s="1">
        <v>11</v>
      </c>
      <c r="I913" s="1">
        <v>0</v>
      </c>
      <c r="L913" s="1" t="s">
        <v>143</v>
      </c>
      <c r="M913" s="2">
        <v>314171320</v>
      </c>
    </row>
    <row r="914" spans="1:13" s="1" customFormat="1" hidden="1" x14ac:dyDescent="0.3">
      <c r="A914" s="1">
        <v>1</v>
      </c>
      <c r="B914" s="1">
        <v>21</v>
      </c>
      <c r="C914" s="1">
        <v>1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L914" s="1" t="s">
        <v>323</v>
      </c>
      <c r="M914" s="2">
        <v>3501710651</v>
      </c>
    </row>
    <row r="915" spans="1:13" s="1" customFormat="1" hidden="1" x14ac:dyDescent="0.3">
      <c r="A915" s="1">
        <v>1</v>
      </c>
      <c r="B915" s="1">
        <v>21</v>
      </c>
      <c r="C915" s="1">
        <v>1</v>
      </c>
      <c r="D915" s="1">
        <v>0</v>
      </c>
      <c r="E915" s="1">
        <v>11</v>
      </c>
      <c r="F915" s="1">
        <v>0</v>
      </c>
      <c r="G915" s="1">
        <v>0</v>
      </c>
      <c r="H915" s="1">
        <v>0</v>
      </c>
      <c r="I915" s="1">
        <v>0</v>
      </c>
      <c r="L915" s="1" t="s">
        <v>14</v>
      </c>
      <c r="M915" s="2">
        <v>3187539331</v>
      </c>
    </row>
    <row r="916" spans="1:13" s="1" customFormat="1" hidden="1" x14ac:dyDescent="0.3">
      <c r="A916" s="1">
        <v>1</v>
      </c>
      <c r="B916" s="1">
        <v>21</v>
      </c>
      <c r="C916" s="1">
        <v>1</v>
      </c>
      <c r="D916" s="1">
        <v>0</v>
      </c>
      <c r="E916" s="1">
        <v>22</v>
      </c>
      <c r="F916" s="1">
        <v>0</v>
      </c>
      <c r="G916" s="1">
        <v>0</v>
      </c>
      <c r="H916" s="1">
        <v>0</v>
      </c>
      <c r="I916" s="1">
        <v>0</v>
      </c>
      <c r="L916" s="1" t="s">
        <v>15</v>
      </c>
      <c r="M916" s="2">
        <v>314171320</v>
      </c>
    </row>
    <row r="917" spans="1:13" s="1" customFormat="1" hidden="1" x14ac:dyDescent="0.3">
      <c r="A917" s="1">
        <v>1</v>
      </c>
      <c r="B917" s="1">
        <v>21</v>
      </c>
      <c r="C917" s="1">
        <v>1</v>
      </c>
      <c r="D917" s="1">
        <v>3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L917" s="1" t="s">
        <v>39</v>
      </c>
      <c r="M917" s="2">
        <v>3501710651</v>
      </c>
    </row>
    <row r="918" spans="1:13" s="1" customFormat="1" hidden="1" x14ac:dyDescent="0.3">
      <c r="A918" s="1">
        <v>1</v>
      </c>
      <c r="B918" s="1">
        <v>21</v>
      </c>
      <c r="C918" s="1">
        <v>1</v>
      </c>
      <c r="D918" s="1">
        <v>3</v>
      </c>
      <c r="E918" s="1">
        <v>0</v>
      </c>
      <c r="F918" s="1">
        <v>4</v>
      </c>
      <c r="G918" s="1">
        <v>0</v>
      </c>
      <c r="H918" s="1">
        <v>0</v>
      </c>
      <c r="I918" s="1">
        <v>0</v>
      </c>
      <c r="L918" s="1" t="s">
        <v>132</v>
      </c>
      <c r="M918" s="2">
        <v>3501710651</v>
      </c>
    </row>
    <row r="919" spans="1:13" s="1" customFormat="1" hidden="1" x14ac:dyDescent="0.3">
      <c r="A919" s="1">
        <v>1</v>
      </c>
      <c r="B919" s="1">
        <v>21</v>
      </c>
      <c r="C919" s="1">
        <v>1</v>
      </c>
      <c r="D919" s="1">
        <v>3</v>
      </c>
      <c r="E919" s="1">
        <v>0</v>
      </c>
      <c r="F919" s="1">
        <v>4</v>
      </c>
      <c r="G919" s="1">
        <v>203</v>
      </c>
      <c r="H919" s="1">
        <v>0</v>
      </c>
      <c r="I919" s="1">
        <v>0</v>
      </c>
      <c r="L919" s="1" t="s">
        <v>142</v>
      </c>
      <c r="M919" s="2">
        <v>1014171320</v>
      </c>
    </row>
    <row r="920" spans="1:13" s="1" customFormat="1" hidden="1" x14ac:dyDescent="0.3">
      <c r="A920" s="1">
        <v>1</v>
      </c>
      <c r="B920" s="1">
        <v>21</v>
      </c>
      <c r="C920" s="1">
        <v>1</v>
      </c>
      <c r="D920" s="1">
        <v>3</v>
      </c>
      <c r="E920" s="1">
        <v>0</v>
      </c>
      <c r="F920" s="1">
        <v>4</v>
      </c>
      <c r="G920" s="1">
        <v>203</v>
      </c>
      <c r="H920" s="1">
        <v>11</v>
      </c>
      <c r="I920" s="1">
        <v>0</v>
      </c>
      <c r="L920" s="1" t="s">
        <v>143</v>
      </c>
      <c r="M920" s="2">
        <v>1014171320</v>
      </c>
    </row>
    <row r="921" spans="1:13" s="1" customFormat="1" hidden="1" x14ac:dyDescent="0.3">
      <c r="A921" s="1">
        <v>1</v>
      </c>
      <c r="B921" s="1">
        <v>21</v>
      </c>
      <c r="C921" s="1">
        <v>1</v>
      </c>
      <c r="D921" s="1">
        <v>3</v>
      </c>
      <c r="E921" s="1">
        <v>0</v>
      </c>
      <c r="F921" s="1">
        <v>4</v>
      </c>
      <c r="G921" s="1">
        <v>204</v>
      </c>
      <c r="H921" s="1">
        <v>0</v>
      </c>
      <c r="I921" s="1">
        <v>0</v>
      </c>
      <c r="L921" s="1" t="s">
        <v>144</v>
      </c>
      <c r="M921" s="2">
        <v>2487539331</v>
      </c>
    </row>
    <row r="922" spans="1:13" s="1" customFormat="1" hidden="1" x14ac:dyDescent="0.3">
      <c r="A922" s="1">
        <v>1</v>
      </c>
      <c r="B922" s="1">
        <v>21</v>
      </c>
      <c r="C922" s="1">
        <v>1</v>
      </c>
      <c r="D922" s="1">
        <v>3</v>
      </c>
      <c r="E922" s="1">
        <v>0</v>
      </c>
      <c r="F922" s="1">
        <v>4</v>
      </c>
      <c r="G922" s="1">
        <v>204</v>
      </c>
      <c r="H922" s="1">
        <v>10</v>
      </c>
      <c r="I922" s="1">
        <v>0</v>
      </c>
      <c r="L922" s="1" t="s">
        <v>145</v>
      </c>
      <c r="M922" s="2">
        <v>2487539331</v>
      </c>
    </row>
    <row r="923" spans="1:13" s="1" customFormat="1" hidden="1" x14ac:dyDescent="0.3">
      <c r="A923" s="1">
        <v>1</v>
      </c>
      <c r="B923" s="1">
        <v>21</v>
      </c>
      <c r="C923" s="1">
        <v>1</v>
      </c>
      <c r="D923" s="1">
        <v>3</v>
      </c>
      <c r="E923" s="1">
        <v>11</v>
      </c>
      <c r="F923" s="1">
        <v>0</v>
      </c>
      <c r="G923" s="1">
        <v>0</v>
      </c>
      <c r="H923" s="1">
        <v>0</v>
      </c>
      <c r="I923" s="1">
        <v>0</v>
      </c>
      <c r="L923" s="1" t="s">
        <v>14</v>
      </c>
      <c r="M923" s="2">
        <v>3187539331</v>
      </c>
    </row>
    <row r="924" spans="1:13" s="1" customFormat="1" hidden="1" x14ac:dyDescent="0.3">
      <c r="A924" s="1">
        <v>1</v>
      </c>
      <c r="B924" s="1">
        <v>21</v>
      </c>
      <c r="C924" s="1">
        <v>1</v>
      </c>
      <c r="D924" s="1">
        <v>3</v>
      </c>
      <c r="E924" s="1">
        <v>11</v>
      </c>
      <c r="F924" s="1">
        <v>4</v>
      </c>
      <c r="G924" s="1">
        <v>0</v>
      </c>
      <c r="H924" s="1">
        <v>0</v>
      </c>
      <c r="I924" s="1">
        <v>0</v>
      </c>
      <c r="L924" s="1" t="s">
        <v>132</v>
      </c>
      <c r="M924" s="2">
        <v>3187539331</v>
      </c>
    </row>
    <row r="925" spans="1:13" s="1" customFormat="1" x14ac:dyDescent="0.3">
      <c r="A925" s="1">
        <v>1</v>
      </c>
      <c r="B925" s="1">
        <v>21</v>
      </c>
      <c r="C925" s="1">
        <v>1</v>
      </c>
      <c r="D925" s="1">
        <v>3</v>
      </c>
      <c r="E925" s="1">
        <v>11</v>
      </c>
      <c r="F925" s="1">
        <v>4</v>
      </c>
      <c r="G925" s="1">
        <v>203</v>
      </c>
      <c r="H925" s="1">
        <v>0</v>
      </c>
      <c r="I925" s="1">
        <v>0</v>
      </c>
      <c r="L925" s="1" t="s">
        <v>142</v>
      </c>
      <c r="M925" s="2">
        <v>700000000</v>
      </c>
    </row>
    <row r="926" spans="1:13" hidden="1" x14ac:dyDescent="0.3">
      <c r="A926">
        <v>0</v>
      </c>
      <c r="B926">
        <v>21</v>
      </c>
      <c r="C926">
        <v>1</v>
      </c>
      <c r="D926">
        <v>3</v>
      </c>
      <c r="E926">
        <v>11</v>
      </c>
      <c r="F926">
        <v>4</v>
      </c>
      <c r="G926">
        <v>203</v>
      </c>
      <c r="H926">
        <v>11</v>
      </c>
      <c r="I926">
        <v>0</v>
      </c>
      <c r="J926" t="s">
        <v>149</v>
      </c>
      <c r="K926" t="s">
        <v>324</v>
      </c>
      <c r="L926" t="s">
        <v>325</v>
      </c>
      <c r="M926" s="3">
        <v>600000000</v>
      </c>
    </row>
    <row r="927" spans="1:13" hidden="1" x14ac:dyDescent="0.3">
      <c r="A927">
        <v>0</v>
      </c>
      <c r="B927">
        <v>21</v>
      </c>
      <c r="C927">
        <v>1</v>
      </c>
      <c r="D927">
        <v>3</v>
      </c>
      <c r="E927">
        <v>11</v>
      </c>
      <c r="F927">
        <v>4</v>
      </c>
      <c r="G927">
        <v>203</v>
      </c>
      <c r="H927">
        <v>11</v>
      </c>
      <c r="I927">
        <v>2</v>
      </c>
      <c r="J927" t="s">
        <v>149</v>
      </c>
      <c r="K927" t="s">
        <v>326</v>
      </c>
      <c r="L927" t="s">
        <v>327</v>
      </c>
      <c r="M927" s="3">
        <v>100000000</v>
      </c>
    </row>
    <row r="928" spans="1:13" s="1" customFormat="1" x14ac:dyDescent="0.3">
      <c r="A928" s="1">
        <v>1</v>
      </c>
      <c r="B928" s="1">
        <v>21</v>
      </c>
      <c r="C928" s="1">
        <v>1</v>
      </c>
      <c r="D928" s="1">
        <v>3</v>
      </c>
      <c r="E928" s="1">
        <v>11</v>
      </c>
      <c r="F928" s="1">
        <v>4</v>
      </c>
      <c r="G928" s="1">
        <v>204</v>
      </c>
      <c r="H928" s="1">
        <v>0</v>
      </c>
      <c r="I928" s="1">
        <v>0</v>
      </c>
      <c r="L928" s="1" t="s">
        <v>144</v>
      </c>
      <c r="M928" s="2">
        <v>2487539331</v>
      </c>
    </row>
    <row r="929" spans="1:13" s="1" customFormat="1" x14ac:dyDescent="0.3">
      <c r="A929" s="1">
        <v>1</v>
      </c>
      <c r="B929" s="1">
        <v>21</v>
      </c>
      <c r="C929" s="1">
        <v>1</v>
      </c>
      <c r="D929" s="1">
        <v>3</v>
      </c>
      <c r="E929" s="1">
        <v>11</v>
      </c>
      <c r="F929" s="1">
        <v>4</v>
      </c>
      <c r="G929" s="1">
        <v>204</v>
      </c>
      <c r="H929" s="1">
        <v>10</v>
      </c>
      <c r="I929" s="1">
        <v>0</v>
      </c>
      <c r="L929" s="1" t="s">
        <v>145</v>
      </c>
      <c r="M929" s="2">
        <v>2487539331</v>
      </c>
    </row>
    <row r="930" spans="1:13" hidden="1" x14ac:dyDescent="0.3">
      <c r="A930">
        <v>0</v>
      </c>
      <c r="B930">
        <v>21</v>
      </c>
      <c r="C930">
        <v>1</v>
      </c>
      <c r="D930">
        <v>3</v>
      </c>
      <c r="E930">
        <v>11</v>
      </c>
      <c r="F930">
        <v>4</v>
      </c>
      <c r="G930">
        <v>204</v>
      </c>
      <c r="H930">
        <v>10</v>
      </c>
      <c r="I930">
        <v>1</v>
      </c>
      <c r="J930" t="s">
        <v>149</v>
      </c>
      <c r="K930" t="s">
        <v>328</v>
      </c>
      <c r="L930" t="s">
        <v>329</v>
      </c>
      <c r="M930" s="3">
        <v>90000000</v>
      </c>
    </row>
    <row r="931" spans="1:13" hidden="1" x14ac:dyDescent="0.3">
      <c r="A931">
        <v>0</v>
      </c>
      <c r="B931">
        <v>21</v>
      </c>
      <c r="C931">
        <v>1</v>
      </c>
      <c r="D931">
        <v>3</v>
      </c>
      <c r="E931">
        <v>11</v>
      </c>
      <c r="F931">
        <v>4</v>
      </c>
      <c r="G931">
        <v>204</v>
      </c>
      <c r="H931">
        <v>10</v>
      </c>
      <c r="I931">
        <v>2</v>
      </c>
      <c r="J931" t="s">
        <v>149</v>
      </c>
      <c r="K931" t="s">
        <v>328</v>
      </c>
      <c r="L931" t="s">
        <v>330</v>
      </c>
      <c r="M931" s="3">
        <v>1000000000</v>
      </c>
    </row>
    <row r="932" spans="1:13" hidden="1" x14ac:dyDescent="0.3">
      <c r="A932">
        <v>0</v>
      </c>
      <c r="B932">
        <v>21</v>
      </c>
      <c r="C932">
        <v>1</v>
      </c>
      <c r="D932">
        <v>3</v>
      </c>
      <c r="E932">
        <v>11</v>
      </c>
      <c r="F932">
        <v>4</v>
      </c>
      <c r="G932">
        <v>204</v>
      </c>
      <c r="H932">
        <v>10</v>
      </c>
      <c r="I932">
        <v>3</v>
      </c>
      <c r="J932" t="s">
        <v>149</v>
      </c>
      <c r="K932" t="s">
        <v>331</v>
      </c>
      <c r="L932" t="s">
        <v>332</v>
      </c>
      <c r="M932" s="3">
        <v>60480000</v>
      </c>
    </row>
    <row r="933" spans="1:13" hidden="1" x14ac:dyDescent="0.3">
      <c r="A933">
        <v>0</v>
      </c>
      <c r="B933">
        <v>21</v>
      </c>
      <c r="C933">
        <v>1</v>
      </c>
      <c r="D933">
        <v>3</v>
      </c>
      <c r="E933">
        <v>11</v>
      </c>
      <c r="F933">
        <v>4</v>
      </c>
      <c r="G933">
        <v>204</v>
      </c>
      <c r="H933">
        <v>10</v>
      </c>
      <c r="I933">
        <v>4</v>
      </c>
      <c r="J933" t="s">
        <v>149</v>
      </c>
      <c r="K933" t="s">
        <v>331</v>
      </c>
      <c r="L933" t="s">
        <v>333</v>
      </c>
      <c r="M933" s="3">
        <v>28000000</v>
      </c>
    </row>
    <row r="934" spans="1:13" hidden="1" x14ac:dyDescent="0.3">
      <c r="A934">
        <v>0</v>
      </c>
      <c r="B934">
        <v>21</v>
      </c>
      <c r="C934">
        <v>1</v>
      </c>
      <c r="D934">
        <v>3</v>
      </c>
      <c r="E934">
        <v>11</v>
      </c>
      <c r="F934">
        <v>4</v>
      </c>
      <c r="G934">
        <v>204</v>
      </c>
      <c r="H934">
        <v>10</v>
      </c>
      <c r="I934">
        <v>5</v>
      </c>
      <c r="J934" t="s">
        <v>149</v>
      </c>
      <c r="K934" t="s">
        <v>331</v>
      </c>
      <c r="L934" t="s">
        <v>334</v>
      </c>
      <c r="M934" s="3">
        <v>56000000</v>
      </c>
    </row>
    <row r="935" spans="1:13" hidden="1" x14ac:dyDescent="0.3">
      <c r="A935">
        <v>0</v>
      </c>
      <c r="B935">
        <v>21</v>
      </c>
      <c r="C935">
        <v>1</v>
      </c>
      <c r="D935">
        <v>3</v>
      </c>
      <c r="E935">
        <v>11</v>
      </c>
      <c r="F935">
        <v>4</v>
      </c>
      <c r="G935">
        <v>204</v>
      </c>
      <c r="H935">
        <v>10</v>
      </c>
      <c r="I935">
        <v>6</v>
      </c>
      <c r="J935" t="s">
        <v>149</v>
      </c>
      <c r="K935" t="s">
        <v>331</v>
      </c>
      <c r="L935" t="s">
        <v>335</v>
      </c>
      <c r="M935" s="3">
        <v>72800000</v>
      </c>
    </row>
    <row r="936" spans="1:13" hidden="1" x14ac:dyDescent="0.3">
      <c r="A936">
        <v>0</v>
      </c>
      <c r="B936">
        <v>21</v>
      </c>
      <c r="C936">
        <v>1</v>
      </c>
      <c r="D936">
        <v>3</v>
      </c>
      <c r="E936">
        <v>11</v>
      </c>
      <c r="F936">
        <v>4</v>
      </c>
      <c r="G936">
        <v>204</v>
      </c>
      <c r="H936">
        <v>10</v>
      </c>
      <c r="I936">
        <v>7</v>
      </c>
      <c r="J936" t="s">
        <v>149</v>
      </c>
      <c r="K936" t="s">
        <v>331</v>
      </c>
      <c r="L936" t="s">
        <v>336</v>
      </c>
      <c r="M936" s="3">
        <v>84000000</v>
      </c>
    </row>
    <row r="937" spans="1:13" hidden="1" x14ac:dyDescent="0.3">
      <c r="A937">
        <v>0</v>
      </c>
      <c r="B937">
        <v>21</v>
      </c>
      <c r="C937">
        <v>1</v>
      </c>
      <c r="D937">
        <v>3</v>
      </c>
      <c r="E937">
        <v>11</v>
      </c>
      <c r="F937">
        <v>4</v>
      </c>
      <c r="G937">
        <v>204</v>
      </c>
      <c r="H937">
        <v>10</v>
      </c>
      <c r="I937">
        <v>8</v>
      </c>
      <c r="J937" t="s">
        <v>149</v>
      </c>
      <c r="K937" t="s">
        <v>331</v>
      </c>
      <c r="L937" t="s">
        <v>337</v>
      </c>
      <c r="M937" s="3">
        <v>80640000</v>
      </c>
    </row>
    <row r="938" spans="1:13" hidden="1" x14ac:dyDescent="0.3">
      <c r="A938">
        <v>0</v>
      </c>
      <c r="B938">
        <v>21</v>
      </c>
      <c r="C938">
        <v>1</v>
      </c>
      <c r="D938">
        <v>3</v>
      </c>
      <c r="E938">
        <v>11</v>
      </c>
      <c r="F938">
        <v>4</v>
      </c>
      <c r="G938">
        <v>204</v>
      </c>
      <c r="H938">
        <v>10</v>
      </c>
      <c r="I938">
        <v>9</v>
      </c>
      <c r="J938" t="s">
        <v>149</v>
      </c>
      <c r="K938" t="s">
        <v>331</v>
      </c>
      <c r="L938" t="s">
        <v>338</v>
      </c>
      <c r="M938" s="3">
        <v>5600000</v>
      </c>
    </row>
    <row r="939" spans="1:13" hidden="1" x14ac:dyDescent="0.3">
      <c r="A939">
        <v>0</v>
      </c>
      <c r="B939">
        <v>21</v>
      </c>
      <c r="C939">
        <v>1</v>
      </c>
      <c r="D939">
        <v>3</v>
      </c>
      <c r="E939">
        <v>11</v>
      </c>
      <c r="F939">
        <v>4</v>
      </c>
      <c r="G939">
        <v>204</v>
      </c>
      <c r="H939">
        <v>10</v>
      </c>
      <c r="I939">
        <v>10</v>
      </c>
      <c r="J939" t="s">
        <v>149</v>
      </c>
      <c r="K939" t="s">
        <v>339</v>
      </c>
      <c r="L939" t="s">
        <v>340</v>
      </c>
      <c r="M939" s="3">
        <v>100000000</v>
      </c>
    </row>
    <row r="940" spans="1:13" hidden="1" x14ac:dyDescent="0.3">
      <c r="A940">
        <v>0</v>
      </c>
      <c r="B940">
        <v>21</v>
      </c>
      <c r="C940">
        <v>1</v>
      </c>
      <c r="D940">
        <v>3</v>
      </c>
      <c r="E940">
        <v>11</v>
      </c>
      <c r="F940">
        <v>4</v>
      </c>
      <c r="G940">
        <v>204</v>
      </c>
      <c r="H940">
        <v>10</v>
      </c>
      <c r="I940">
        <v>11</v>
      </c>
      <c r="J940" t="s">
        <v>149</v>
      </c>
      <c r="K940" t="s">
        <v>341</v>
      </c>
      <c r="L940" t="s">
        <v>342</v>
      </c>
      <c r="M940" s="3">
        <v>100000000</v>
      </c>
    </row>
    <row r="941" spans="1:13" hidden="1" x14ac:dyDescent="0.3">
      <c r="A941">
        <v>0</v>
      </c>
      <c r="B941">
        <v>21</v>
      </c>
      <c r="C941">
        <v>1</v>
      </c>
      <c r="D941">
        <v>3</v>
      </c>
      <c r="E941">
        <v>11</v>
      </c>
      <c r="F941">
        <v>4</v>
      </c>
      <c r="G941">
        <v>204</v>
      </c>
      <c r="H941">
        <v>10</v>
      </c>
      <c r="I941">
        <v>12</v>
      </c>
      <c r="J941" t="s">
        <v>149</v>
      </c>
      <c r="K941" t="s">
        <v>331</v>
      </c>
      <c r="L941" t="s">
        <v>343</v>
      </c>
      <c r="M941" s="3">
        <v>103040000</v>
      </c>
    </row>
    <row r="942" spans="1:13" hidden="1" x14ac:dyDescent="0.3">
      <c r="A942">
        <v>0</v>
      </c>
      <c r="B942">
        <v>21</v>
      </c>
      <c r="C942">
        <v>1</v>
      </c>
      <c r="D942">
        <v>3</v>
      </c>
      <c r="E942">
        <v>11</v>
      </c>
      <c r="F942">
        <v>4</v>
      </c>
      <c r="G942">
        <v>204</v>
      </c>
      <c r="H942">
        <v>10</v>
      </c>
      <c r="I942">
        <v>13</v>
      </c>
      <c r="J942" t="s">
        <v>149</v>
      </c>
      <c r="K942" t="s">
        <v>324</v>
      </c>
      <c r="L942" t="s">
        <v>344</v>
      </c>
      <c r="M942" s="3">
        <v>66000000</v>
      </c>
    </row>
    <row r="943" spans="1:13" hidden="1" x14ac:dyDescent="0.3">
      <c r="A943">
        <v>0</v>
      </c>
      <c r="B943">
        <v>21</v>
      </c>
      <c r="C943">
        <v>1</v>
      </c>
      <c r="D943">
        <v>3</v>
      </c>
      <c r="E943">
        <v>11</v>
      </c>
      <c r="F943">
        <v>4</v>
      </c>
      <c r="G943">
        <v>204</v>
      </c>
      <c r="H943">
        <v>10</v>
      </c>
      <c r="I943">
        <v>14</v>
      </c>
      <c r="J943" t="s">
        <v>149</v>
      </c>
      <c r="K943" t="s">
        <v>345</v>
      </c>
      <c r="L943" t="s">
        <v>346</v>
      </c>
      <c r="M943" s="3">
        <v>125000000</v>
      </c>
    </row>
    <row r="944" spans="1:13" hidden="1" x14ac:dyDescent="0.3">
      <c r="A944">
        <v>0</v>
      </c>
      <c r="B944">
        <v>21</v>
      </c>
      <c r="C944">
        <v>1</v>
      </c>
      <c r="D944">
        <v>3</v>
      </c>
      <c r="E944">
        <v>11</v>
      </c>
      <c r="F944">
        <v>4</v>
      </c>
      <c r="G944">
        <v>204</v>
      </c>
      <c r="H944">
        <v>10</v>
      </c>
      <c r="I944">
        <v>15</v>
      </c>
      <c r="J944" t="s">
        <v>149</v>
      </c>
      <c r="K944" t="s">
        <v>328</v>
      </c>
      <c r="L944" t="s">
        <v>347</v>
      </c>
      <c r="M944" s="3">
        <v>10000000</v>
      </c>
    </row>
    <row r="945" spans="1:13" hidden="1" x14ac:dyDescent="0.3">
      <c r="A945">
        <v>0</v>
      </c>
      <c r="B945">
        <v>21</v>
      </c>
      <c r="C945">
        <v>1</v>
      </c>
      <c r="D945">
        <v>3</v>
      </c>
      <c r="E945">
        <v>11</v>
      </c>
      <c r="F945">
        <v>4</v>
      </c>
      <c r="G945">
        <v>204</v>
      </c>
      <c r="H945">
        <v>10</v>
      </c>
      <c r="I945">
        <v>16</v>
      </c>
      <c r="J945" t="s">
        <v>149</v>
      </c>
      <c r="K945" t="s">
        <v>331</v>
      </c>
      <c r="L945" t="s">
        <v>348</v>
      </c>
      <c r="M945" s="3">
        <v>94080000</v>
      </c>
    </row>
    <row r="946" spans="1:13" hidden="1" x14ac:dyDescent="0.3">
      <c r="A946">
        <v>0</v>
      </c>
      <c r="B946">
        <v>21</v>
      </c>
      <c r="C946">
        <v>1</v>
      </c>
      <c r="D946">
        <v>3</v>
      </c>
      <c r="E946">
        <v>11</v>
      </c>
      <c r="F946">
        <v>4</v>
      </c>
      <c r="G946">
        <v>204</v>
      </c>
      <c r="H946">
        <v>10</v>
      </c>
      <c r="I946">
        <v>17</v>
      </c>
      <c r="J946" t="s">
        <v>149</v>
      </c>
      <c r="K946" t="s">
        <v>331</v>
      </c>
      <c r="L946" t="s">
        <v>349</v>
      </c>
      <c r="M946" s="3">
        <v>411899331</v>
      </c>
    </row>
    <row r="947" spans="1:13" s="1" customFormat="1" hidden="1" x14ac:dyDescent="0.3">
      <c r="A947" s="1">
        <v>1</v>
      </c>
      <c r="B947" s="1">
        <v>21</v>
      </c>
      <c r="C947" s="1">
        <v>1</v>
      </c>
      <c r="D947" s="1">
        <v>3</v>
      </c>
      <c r="E947" s="1">
        <v>22</v>
      </c>
      <c r="F947" s="1">
        <v>0</v>
      </c>
      <c r="G947" s="1">
        <v>0</v>
      </c>
      <c r="H947" s="1">
        <v>0</v>
      </c>
      <c r="I947" s="1">
        <v>0</v>
      </c>
      <c r="L947" s="1" t="s">
        <v>15</v>
      </c>
      <c r="M947" s="2">
        <v>314171320</v>
      </c>
    </row>
    <row r="948" spans="1:13" s="1" customFormat="1" hidden="1" x14ac:dyDescent="0.3">
      <c r="A948" s="1">
        <v>1</v>
      </c>
      <c r="B948" s="1">
        <v>21</v>
      </c>
      <c r="C948" s="1">
        <v>1</v>
      </c>
      <c r="D948" s="1">
        <v>3</v>
      </c>
      <c r="E948" s="1">
        <v>22</v>
      </c>
      <c r="F948" s="1">
        <v>4</v>
      </c>
      <c r="G948" s="1">
        <v>0</v>
      </c>
      <c r="H948" s="1">
        <v>0</v>
      </c>
      <c r="I948" s="1">
        <v>0</v>
      </c>
      <c r="L948" s="1" t="s">
        <v>132</v>
      </c>
      <c r="M948" s="2">
        <v>314171320</v>
      </c>
    </row>
    <row r="949" spans="1:13" s="1" customFormat="1" x14ac:dyDescent="0.3">
      <c r="A949" s="1">
        <v>1</v>
      </c>
      <c r="B949" s="1">
        <v>21</v>
      </c>
      <c r="C949" s="1">
        <v>1</v>
      </c>
      <c r="D949" s="1">
        <v>3</v>
      </c>
      <c r="E949" s="1">
        <v>22</v>
      </c>
      <c r="F949" s="1">
        <v>4</v>
      </c>
      <c r="G949" s="1">
        <v>203</v>
      </c>
      <c r="H949" s="1">
        <v>0</v>
      </c>
      <c r="I949" s="1">
        <v>0</v>
      </c>
      <c r="L949" s="1" t="s">
        <v>142</v>
      </c>
      <c r="M949" s="2">
        <v>314171320</v>
      </c>
    </row>
    <row r="950" spans="1:13" hidden="1" x14ac:dyDescent="0.3">
      <c r="A950">
        <v>0</v>
      </c>
      <c r="B950">
        <v>21</v>
      </c>
      <c r="C950">
        <v>1</v>
      </c>
      <c r="D950">
        <v>3</v>
      </c>
      <c r="E950">
        <v>22</v>
      </c>
      <c r="F950">
        <v>4</v>
      </c>
      <c r="G950">
        <v>203</v>
      </c>
      <c r="H950">
        <v>11</v>
      </c>
      <c r="I950">
        <v>0</v>
      </c>
      <c r="J950" t="s">
        <v>149</v>
      </c>
      <c r="K950" t="s">
        <v>350</v>
      </c>
      <c r="L950" t="s">
        <v>351</v>
      </c>
      <c r="M950" s="3">
        <v>3031214</v>
      </c>
    </row>
    <row r="951" spans="1:13" hidden="1" x14ac:dyDescent="0.3">
      <c r="A951">
        <v>0</v>
      </c>
      <c r="B951">
        <v>21</v>
      </c>
      <c r="C951">
        <v>1</v>
      </c>
      <c r="D951">
        <v>3</v>
      </c>
      <c r="E951">
        <v>22</v>
      </c>
      <c r="F951">
        <v>4</v>
      </c>
      <c r="G951">
        <v>203</v>
      </c>
      <c r="H951">
        <v>11</v>
      </c>
      <c r="I951">
        <v>1</v>
      </c>
      <c r="J951" t="s">
        <v>149</v>
      </c>
      <c r="K951" t="s">
        <v>350</v>
      </c>
      <c r="L951" t="s">
        <v>351</v>
      </c>
      <c r="M951" s="3">
        <v>29368786</v>
      </c>
    </row>
    <row r="952" spans="1:13" hidden="1" x14ac:dyDescent="0.3">
      <c r="A952">
        <v>0</v>
      </c>
      <c r="B952">
        <v>21</v>
      </c>
      <c r="C952">
        <v>1</v>
      </c>
      <c r="D952">
        <v>3</v>
      </c>
      <c r="E952">
        <v>22</v>
      </c>
      <c r="F952">
        <v>4</v>
      </c>
      <c r="G952">
        <v>203</v>
      </c>
      <c r="H952">
        <v>11</v>
      </c>
      <c r="I952">
        <v>2</v>
      </c>
      <c r="J952" t="s">
        <v>149</v>
      </c>
      <c r="K952" t="s">
        <v>350</v>
      </c>
      <c r="L952" t="s">
        <v>352</v>
      </c>
      <c r="M952" s="3">
        <v>23760000</v>
      </c>
    </row>
    <row r="953" spans="1:13" hidden="1" x14ac:dyDescent="0.3">
      <c r="A953">
        <v>0</v>
      </c>
      <c r="B953">
        <v>21</v>
      </c>
      <c r="C953">
        <v>1</v>
      </c>
      <c r="D953">
        <v>3</v>
      </c>
      <c r="E953">
        <v>22</v>
      </c>
      <c r="F953">
        <v>4</v>
      </c>
      <c r="G953">
        <v>203</v>
      </c>
      <c r="H953">
        <v>11</v>
      </c>
      <c r="I953">
        <v>3</v>
      </c>
      <c r="J953" t="s">
        <v>149</v>
      </c>
      <c r="K953" t="s">
        <v>350</v>
      </c>
      <c r="L953" t="s">
        <v>353</v>
      </c>
      <c r="M953" s="3">
        <v>54000000</v>
      </c>
    </row>
    <row r="954" spans="1:13" hidden="1" x14ac:dyDescent="0.3">
      <c r="A954">
        <v>0</v>
      </c>
      <c r="B954">
        <v>21</v>
      </c>
      <c r="C954">
        <v>1</v>
      </c>
      <c r="D954">
        <v>3</v>
      </c>
      <c r="E954">
        <v>22</v>
      </c>
      <c r="F954">
        <v>4</v>
      </c>
      <c r="G954">
        <v>203</v>
      </c>
      <c r="H954">
        <v>11</v>
      </c>
      <c r="I954">
        <v>4</v>
      </c>
      <c r="J954" t="s">
        <v>149</v>
      </c>
      <c r="K954" t="s">
        <v>350</v>
      </c>
      <c r="L954" t="s">
        <v>354</v>
      </c>
      <c r="M954" s="3">
        <v>17280000</v>
      </c>
    </row>
    <row r="955" spans="1:13" hidden="1" x14ac:dyDescent="0.3">
      <c r="A955">
        <v>0</v>
      </c>
      <c r="B955">
        <v>21</v>
      </c>
      <c r="C955">
        <v>1</v>
      </c>
      <c r="D955">
        <v>3</v>
      </c>
      <c r="E955">
        <v>22</v>
      </c>
      <c r="F955">
        <v>4</v>
      </c>
      <c r="G955">
        <v>203</v>
      </c>
      <c r="H955">
        <v>11</v>
      </c>
      <c r="I955">
        <v>5</v>
      </c>
      <c r="J955" t="s">
        <v>149</v>
      </c>
      <c r="K955" t="s">
        <v>350</v>
      </c>
      <c r="L955" t="s">
        <v>355</v>
      </c>
      <c r="M955" s="3">
        <v>186731320</v>
      </c>
    </row>
    <row r="956" spans="1:13" s="1" customFormat="1" hidden="1" x14ac:dyDescent="0.3">
      <c r="A956" s="1">
        <v>1</v>
      </c>
      <c r="B956" s="1">
        <v>21</v>
      </c>
      <c r="C956" s="1">
        <v>11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L956" s="1" t="s">
        <v>22</v>
      </c>
      <c r="M956" s="2">
        <v>94211533884</v>
      </c>
    </row>
    <row r="957" spans="1:13" s="1" customFormat="1" hidden="1" x14ac:dyDescent="0.3">
      <c r="A957" s="1">
        <v>1</v>
      </c>
      <c r="B957" s="1">
        <v>21</v>
      </c>
      <c r="C957" s="1">
        <v>11</v>
      </c>
      <c r="D957" s="1">
        <v>0</v>
      </c>
      <c r="E957" s="1">
        <v>11</v>
      </c>
      <c r="F957" s="1">
        <v>0</v>
      </c>
      <c r="G957" s="1">
        <v>0</v>
      </c>
      <c r="H957" s="1">
        <v>0</v>
      </c>
      <c r="I957" s="1">
        <v>0</v>
      </c>
      <c r="L957" s="1" t="s">
        <v>14</v>
      </c>
      <c r="M957" s="2">
        <v>92602354685</v>
      </c>
    </row>
    <row r="958" spans="1:13" s="1" customFormat="1" hidden="1" x14ac:dyDescent="0.3">
      <c r="A958" s="1">
        <v>1</v>
      </c>
      <c r="B958" s="1">
        <v>21</v>
      </c>
      <c r="C958" s="1">
        <v>11</v>
      </c>
      <c r="D958" s="1">
        <v>0</v>
      </c>
      <c r="E958" s="1">
        <v>22</v>
      </c>
      <c r="F958" s="1">
        <v>0</v>
      </c>
      <c r="G958" s="1">
        <v>0</v>
      </c>
      <c r="H958" s="1">
        <v>0</v>
      </c>
      <c r="I958" s="1">
        <v>0</v>
      </c>
      <c r="L958" s="1" t="s">
        <v>15</v>
      </c>
      <c r="M958" s="2">
        <v>1609179199</v>
      </c>
    </row>
    <row r="959" spans="1:13" s="1" customFormat="1" hidden="1" x14ac:dyDescent="0.3">
      <c r="A959" s="1">
        <v>1</v>
      </c>
      <c r="B959" s="1">
        <v>21</v>
      </c>
      <c r="C959" s="1">
        <v>11</v>
      </c>
      <c r="D959" s="1">
        <v>1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L959" s="1" t="s">
        <v>22</v>
      </c>
      <c r="M959" s="2">
        <v>94211533884</v>
      </c>
    </row>
    <row r="960" spans="1:13" s="1" customFormat="1" hidden="1" x14ac:dyDescent="0.3">
      <c r="A960" s="1">
        <v>1</v>
      </c>
      <c r="B960" s="1">
        <v>21</v>
      </c>
      <c r="C960" s="1">
        <v>11</v>
      </c>
      <c r="D960" s="1">
        <v>1</v>
      </c>
      <c r="E960" s="1">
        <v>0</v>
      </c>
      <c r="F960" s="1">
        <v>1</v>
      </c>
      <c r="G960" s="1">
        <v>0</v>
      </c>
      <c r="H960" s="1">
        <v>0</v>
      </c>
      <c r="I960" s="1">
        <v>0</v>
      </c>
      <c r="L960" s="1" t="s">
        <v>23</v>
      </c>
      <c r="M960" s="2">
        <v>80824247587</v>
      </c>
    </row>
    <row r="961" spans="1:13" s="1" customFormat="1" hidden="1" x14ac:dyDescent="0.3">
      <c r="A961" s="1">
        <v>1</v>
      </c>
      <c r="B961" s="1">
        <v>21</v>
      </c>
      <c r="C961" s="1">
        <v>11</v>
      </c>
      <c r="D961" s="1">
        <v>1</v>
      </c>
      <c r="E961" s="1">
        <v>0</v>
      </c>
      <c r="F961" s="1">
        <v>1</v>
      </c>
      <c r="G961" s="1">
        <v>1</v>
      </c>
      <c r="H961" s="1">
        <v>0</v>
      </c>
      <c r="I961" s="1">
        <v>0</v>
      </c>
      <c r="L961" s="1" t="s">
        <v>24</v>
      </c>
      <c r="M961" s="2">
        <v>57956784189</v>
      </c>
    </row>
    <row r="962" spans="1:13" s="1" customFormat="1" hidden="1" x14ac:dyDescent="0.3">
      <c r="A962" s="1">
        <v>1</v>
      </c>
      <c r="B962" s="1">
        <v>21</v>
      </c>
      <c r="C962" s="1">
        <v>11</v>
      </c>
      <c r="D962" s="1">
        <v>1</v>
      </c>
      <c r="E962" s="1">
        <v>0</v>
      </c>
      <c r="F962" s="1">
        <v>1</v>
      </c>
      <c r="G962" s="1">
        <v>2</v>
      </c>
      <c r="H962" s="1">
        <v>0</v>
      </c>
      <c r="I962" s="1">
        <v>0</v>
      </c>
      <c r="L962" s="1" t="s">
        <v>25</v>
      </c>
      <c r="M962" s="2">
        <v>1353165000</v>
      </c>
    </row>
    <row r="963" spans="1:13" s="1" customFormat="1" hidden="1" x14ac:dyDescent="0.3">
      <c r="A963" s="1">
        <v>1</v>
      </c>
      <c r="B963" s="1">
        <v>21</v>
      </c>
      <c r="C963" s="1">
        <v>11</v>
      </c>
      <c r="D963" s="1">
        <v>1</v>
      </c>
      <c r="E963" s="1">
        <v>0</v>
      </c>
      <c r="F963" s="1">
        <v>1</v>
      </c>
      <c r="G963" s="1">
        <v>3</v>
      </c>
      <c r="H963" s="1">
        <v>0</v>
      </c>
      <c r="I963" s="1">
        <v>0</v>
      </c>
      <c r="L963" s="1" t="s">
        <v>26</v>
      </c>
      <c r="M963" s="2">
        <v>21514298398</v>
      </c>
    </row>
    <row r="964" spans="1:13" s="1" customFormat="1" hidden="1" x14ac:dyDescent="0.3">
      <c r="A964" s="1">
        <v>1</v>
      </c>
      <c r="B964" s="1">
        <v>21</v>
      </c>
      <c r="C964" s="1">
        <v>11</v>
      </c>
      <c r="D964" s="1">
        <v>1</v>
      </c>
      <c r="E964" s="1">
        <v>0</v>
      </c>
      <c r="F964" s="1">
        <v>2</v>
      </c>
      <c r="G964" s="1">
        <v>0</v>
      </c>
      <c r="H964" s="1">
        <v>0</v>
      </c>
      <c r="I964" s="1">
        <v>0</v>
      </c>
      <c r="L964" s="1" t="s">
        <v>27</v>
      </c>
      <c r="M964" s="2">
        <v>13226041697</v>
      </c>
    </row>
    <row r="965" spans="1:13" s="1" customFormat="1" hidden="1" x14ac:dyDescent="0.3">
      <c r="A965" s="1">
        <v>1</v>
      </c>
      <c r="B965" s="1">
        <v>21</v>
      </c>
      <c r="C965" s="1">
        <v>11</v>
      </c>
      <c r="D965" s="1">
        <v>1</v>
      </c>
      <c r="E965" s="1">
        <v>0</v>
      </c>
      <c r="F965" s="1">
        <v>2</v>
      </c>
      <c r="G965" s="1">
        <v>1</v>
      </c>
      <c r="H965" s="1">
        <v>0</v>
      </c>
      <c r="I965" s="1">
        <v>0</v>
      </c>
      <c r="L965" s="1" t="s">
        <v>28</v>
      </c>
      <c r="M965" s="2">
        <v>12572408943</v>
      </c>
    </row>
    <row r="966" spans="1:13" s="1" customFormat="1" hidden="1" x14ac:dyDescent="0.3">
      <c r="A966" s="1">
        <v>1</v>
      </c>
      <c r="B966" s="1">
        <v>21</v>
      </c>
      <c r="C966" s="1">
        <v>11</v>
      </c>
      <c r="D966" s="1">
        <v>1</v>
      </c>
      <c r="E966" s="1">
        <v>0</v>
      </c>
      <c r="F966" s="1">
        <v>2</v>
      </c>
      <c r="G966" s="1">
        <v>2</v>
      </c>
      <c r="H966" s="1">
        <v>0</v>
      </c>
      <c r="I966" s="1">
        <v>0</v>
      </c>
      <c r="L966" s="1" t="s">
        <v>29</v>
      </c>
      <c r="M966" s="2">
        <v>653632754</v>
      </c>
    </row>
    <row r="967" spans="1:13" s="1" customFormat="1" hidden="1" x14ac:dyDescent="0.3">
      <c r="A967" s="1">
        <v>1</v>
      </c>
      <c r="B967" s="1">
        <v>21</v>
      </c>
      <c r="C967" s="1">
        <v>11</v>
      </c>
      <c r="D967" s="1">
        <v>1</v>
      </c>
      <c r="E967" s="1">
        <v>0</v>
      </c>
      <c r="F967" s="1">
        <v>3</v>
      </c>
      <c r="G967" s="1">
        <v>0</v>
      </c>
      <c r="H967" s="1">
        <v>0</v>
      </c>
      <c r="I967" s="1">
        <v>0</v>
      </c>
      <c r="L967" s="1" t="s">
        <v>30</v>
      </c>
      <c r="M967" s="2">
        <v>161244600</v>
      </c>
    </row>
    <row r="968" spans="1:13" s="1" customFormat="1" hidden="1" x14ac:dyDescent="0.3">
      <c r="A968" s="1">
        <v>1</v>
      </c>
      <c r="B968" s="1">
        <v>21</v>
      </c>
      <c r="C968" s="1">
        <v>11</v>
      </c>
      <c r="D968" s="1">
        <v>1</v>
      </c>
      <c r="E968" s="1">
        <v>0</v>
      </c>
      <c r="F968" s="1">
        <v>3</v>
      </c>
      <c r="G968" s="1">
        <v>2</v>
      </c>
      <c r="H968" s="1">
        <v>0</v>
      </c>
      <c r="I968" s="1">
        <v>0</v>
      </c>
      <c r="L968" s="1" t="s">
        <v>32</v>
      </c>
      <c r="M968" s="2">
        <v>161244600</v>
      </c>
    </row>
    <row r="969" spans="1:13" s="1" customFormat="1" hidden="1" x14ac:dyDescent="0.3">
      <c r="A969" s="1">
        <v>1</v>
      </c>
      <c r="B969" s="1">
        <v>21</v>
      </c>
      <c r="C969" s="1">
        <v>11</v>
      </c>
      <c r="D969" s="1">
        <v>1</v>
      </c>
      <c r="E969" s="1">
        <v>11</v>
      </c>
      <c r="F969" s="1">
        <v>0</v>
      </c>
      <c r="G969" s="1">
        <v>0</v>
      </c>
      <c r="H969" s="1">
        <v>0</v>
      </c>
      <c r="I969" s="1">
        <v>0</v>
      </c>
      <c r="L969" s="1" t="s">
        <v>14</v>
      </c>
      <c r="M969" s="2">
        <v>92602354685</v>
      </c>
    </row>
    <row r="970" spans="1:13" s="1" customFormat="1" hidden="1" x14ac:dyDescent="0.3">
      <c r="A970" s="1">
        <v>1</v>
      </c>
      <c r="B970" s="1">
        <v>21</v>
      </c>
      <c r="C970" s="1">
        <v>11</v>
      </c>
      <c r="D970" s="1">
        <v>1</v>
      </c>
      <c r="E970" s="1">
        <v>11</v>
      </c>
      <c r="F970" s="1">
        <v>1</v>
      </c>
      <c r="G970" s="1">
        <v>0</v>
      </c>
      <c r="H970" s="1">
        <v>0</v>
      </c>
      <c r="I970" s="1">
        <v>0</v>
      </c>
      <c r="L970" s="1" t="s">
        <v>23</v>
      </c>
      <c r="M970" s="2">
        <v>79215068388</v>
      </c>
    </row>
    <row r="971" spans="1:13" s="1" customFormat="1" hidden="1" x14ac:dyDescent="0.3">
      <c r="A971" s="1">
        <v>1</v>
      </c>
      <c r="B971" s="1">
        <v>21</v>
      </c>
      <c r="C971" s="1">
        <v>11</v>
      </c>
      <c r="D971" s="1">
        <v>1</v>
      </c>
      <c r="E971" s="1">
        <v>11</v>
      </c>
      <c r="F971" s="1">
        <v>1</v>
      </c>
      <c r="G971" s="1">
        <v>1</v>
      </c>
      <c r="H971" s="1">
        <v>0</v>
      </c>
      <c r="I971" s="1">
        <v>0</v>
      </c>
      <c r="L971" s="1" t="s">
        <v>24</v>
      </c>
      <c r="M971" s="2">
        <v>56347604990</v>
      </c>
    </row>
    <row r="972" spans="1:13" hidden="1" x14ac:dyDescent="0.3">
      <c r="A972">
        <v>0</v>
      </c>
      <c r="B972">
        <v>21</v>
      </c>
      <c r="C972">
        <v>11</v>
      </c>
      <c r="D972">
        <v>1</v>
      </c>
      <c r="E972">
        <v>11</v>
      </c>
      <c r="F972">
        <v>1</v>
      </c>
      <c r="G972">
        <v>1</v>
      </c>
      <c r="H972">
        <v>1</v>
      </c>
      <c r="I972">
        <v>0</v>
      </c>
      <c r="J972" t="s">
        <v>356</v>
      </c>
      <c r="K972" t="s">
        <v>149</v>
      </c>
      <c r="L972" t="s">
        <v>357</v>
      </c>
      <c r="M972" s="3">
        <v>36937840923</v>
      </c>
    </row>
    <row r="973" spans="1:13" hidden="1" x14ac:dyDescent="0.3">
      <c r="A973">
        <v>0</v>
      </c>
      <c r="B973">
        <v>21</v>
      </c>
      <c r="C973">
        <v>11</v>
      </c>
      <c r="D973">
        <v>1</v>
      </c>
      <c r="E973">
        <v>11</v>
      </c>
      <c r="F973">
        <v>1</v>
      </c>
      <c r="G973">
        <v>1</v>
      </c>
      <c r="H973">
        <v>2</v>
      </c>
      <c r="I973">
        <v>0</v>
      </c>
      <c r="J973" t="s">
        <v>358</v>
      </c>
      <c r="K973" t="s">
        <v>149</v>
      </c>
      <c r="L973" t="s">
        <v>359</v>
      </c>
      <c r="M973" s="3">
        <v>234980210</v>
      </c>
    </row>
    <row r="974" spans="1:13" hidden="1" x14ac:dyDescent="0.3">
      <c r="A974">
        <v>0</v>
      </c>
      <c r="B974">
        <v>21</v>
      </c>
      <c r="C974">
        <v>11</v>
      </c>
      <c r="D974">
        <v>1</v>
      </c>
      <c r="E974">
        <v>11</v>
      </c>
      <c r="F974">
        <v>1</v>
      </c>
      <c r="G974">
        <v>1</v>
      </c>
      <c r="H974">
        <v>3</v>
      </c>
      <c r="I974">
        <v>0</v>
      </c>
      <c r="J974" t="s">
        <v>360</v>
      </c>
      <c r="K974" t="s">
        <v>149</v>
      </c>
      <c r="L974" t="s">
        <v>361</v>
      </c>
      <c r="M974" s="3">
        <v>2765093140</v>
      </c>
    </row>
    <row r="975" spans="1:13" hidden="1" x14ac:dyDescent="0.3">
      <c r="A975">
        <v>0</v>
      </c>
      <c r="B975">
        <v>21</v>
      </c>
      <c r="C975">
        <v>11</v>
      </c>
      <c r="D975">
        <v>1</v>
      </c>
      <c r="E975">
        <v>11</v>
      </c>
      <c r="F975">
        <v>1</v>
      </c>
      <c r="G975">
        <v>1</v>
      </c>
      <c r="H975">
        <v>4</v>
      </c>
      <c r="I975">
        <v>0</v>
      </c>
      <c r="J975" t="s">
        <v>362</v>
      </c>
      <c r="K975" t="s">
        <v>149</v>
      </c>
      <c r="L975" t="s">
        <v>363</v>
      </c>
      <c r="M975" s="3">
        <v>4391121851</v>
      </c>
    </row>
    <row r="976" spans="1:13" hidden="1" x14ac:dyDescent="0.3">
      <c r="A976">
        <v>0</v>
      </c>
      <c r="B976">
        <v>21</v>
      </c>
      <c r="C976">
        <v>11</v>
      </c>
      <c r="D976">
        <v>1</v>
      </c>
      <c r="E976">
        <v>11</v>
      </c>
      <c r="F976">
        <v>1</v>
      </c>
      <c r="G976">
        <v>1</v>
      </c>
      <c r="H976">
        <v>5</v>
      </c>
      <c r="I976">
        <v>0</v>
      </c>
      <c r="J976" t="s">
        <v>364</v>
      </c>
      <c r="K976" t="s">
        <v>149</v>
      </c>
      <c r="L976" t="s">
        <v>365</v>
      </c>
      <c r="M976" s="3">
        <v>5408379034</v>
      </c>
    </row>
    <row r="977" spans="1:13" hidden="1" x14ac:dyDescent="0.3">
      <c r="A977">
        <v>0</v>
      </c>
      <c r="B977">
        <v>21</v>
      </c>
      <c r="C977">
        <v>11</v>
      </c>
      <c r="D977">
        <v>1</v>
      </c>
      <c r="E977">
        <v>11</v>
      </c>
      <c r="F977">
        <v>1</v>
      </c>
      <c r="G977">
        <v>1</v>
      </c>
      <c r="H977">
        <v>6</v>
      </c>
      <c r="I977">
        <v>0</v>
      </c>
      <c r="J977" t="s">
        <v>366</v>
      </c>
      <c r="K977" t="s">
        <v>149</v>
      </c>
      <c r="L977" t="s">
        <v>367</v>
      </c>
      <c r="M977" s="3">
        <v>21311653</v>
      </c>
    </row>
    <row r="978" spans="1:13" hidden="1" x14ac:dyDescent="0.3">
      <c r="A978">
        <v>0</v>
      </c>
      <c r="B978">
        <v>21</v>
      </c>
      <c r="C978">
        <v>11</v>
      </c>
      <c r="D978">
        <v>1</v>
      </c>
      <c r="E978">
        <v>11</v>
      </c>
      <c r="F978">
        <v>1</v>
      </c>
      <c r="G978">
        <v>1</v>
      </c>
      <c r="H978">
        <v>7</v>
      </c>
      <c r="I978">
        <v>0</v>
      </c>
      <c r="J978" t="s">
        <v>368</v>
      </c>
      <c r="K978" t="s">
        <v>149</v>
      </c>
      <c r="L978" t="s">
        <v>369</v>
      </c>
      <c r="M978" s="3">
        <v>2604747178</v>
      </c>
    </row>
    <row r="979" spans="1:13" hidden="1" x14ac:dyDescent="0.3">
      <c r="A979">
        <v>0</v>
      </c>
      <c r="B979">
        <v>21</v>
      </c>
      <c r="C979">
        <v>11</v>
      </c>
      <c r="D979">
        <v>1</v>
      </c>
      <c r="E979">
        <v>11</v>
      </c>
      <c r="F979">
        <v>1</v>
      </c>
      <c r="G979">
        <v>1</v>
      </c>
      <c r="H979">
        <v>8</v>
      </c>
      <c r="I979">
        <v>0</v>
      </c>
      <c r="J979" t="s">
        <v>370</v>
      </c>
      <c r="K979" t="s">
        <v>149</v>
      </c>
      <c r="L979" t="s">
        <v>371</v>
      </c>
      <c r="M979" s="3">
        <v>84825791</v>
      </c>
    </row>
    <row r="980" spans="1:13" hidden="1" x14ac:dyDescent="0.3">
      <c r="A980">
        <v>0</v>
      </c>
      <c r="B980">
        <v>21</v>
      </c>
      <c r="C980">
        <v>11</v>
      </c>
      <c r="D980">
        <v>1</v>
      </c>
      <c r="E980">
        <v>11</v>
      </c>
      <c r="F980">
        <v>1</v>
      </c>
      <c r="G980">
        <v>1</v>
      </c>
      <c r="H980">
        <v>9</v>
      </c>
      <c r="I980">
        <v>0</v>
      </c>
      <c r="J980" t="s">
        <v>372</v>
      </c>
      <c r="K980" t="s">
        <v>149</v>
      </c>
      <c r="L980" t="s">
        <v>373</v>
      </c>
      <c r="M980" s="3">
        <v>588060000</v>
      </c>
    </row>
    <row r="981" spans="1:13" hidden="1" x14ac:dyDescent="0.3">
      <c r="A981">
        <v>0</v>
      </c>
      <c r="B981">
        <v>21</v>
      </c>
      <c r="C981">
        <v>11</v>
      </c>
      <c r="D981">
        <v>1</v>
      </c>
      <c r="E981">
        <v>11</v>
      </c>
      <c r="F981">
        <v>1</v>
      </c>
      <c r="G981">
        <v>1</v>
      </c>
      <c r="H981">
        <v>10</v>
      </c>
      <c r="I981">
        <v>0</v>
      </c>
      <c r="J981" t="s">
        <v>374</v>
      </c>
      <c r="K981" t="s">
        <v>149</v>
      </c>
      <c r="L981" t="s">
        <v>375</v>
      </c>
      <c r="M981" s="3">
        <v>631257530</v>
      </c>
    </row>
    <row r="982" spans="1:13" hidden="1" x14ac:dyDescent="0.3">
      <c r="A982">
        <v>0</v>
      </c>
      <c r="B982">
        <v>21</v>
      </c>
      <c r="C982">
        <v>11</v>
      </c>
      <c r="D982">
        <v>1</v>
      </c>
      <c r="E982">
        <v>11</v>
      </c>
      <c r="F982">
        <v>1</v>
      </c>
      <c r="G982">
        <v>1</v>
      </c>
      <c r="H982">
        <v>11</v>
      </c>
      <c r="I982">
        <v>0</v>
      </c>
      <c r="J982" t="s">
        <v>376</v>
      </c>
      <c r="K982" t="s">
        <v>149</v>
      </c>
      <c r="L982" t="s">
        <v>377</v>
      </c>
      <c r="M982" s="3">
        <v>21206448</v>
      </c>
    </row>
    <row r="983" spans="1:13" hidden="1" x14ac:dyDescent="0.3">
      <c r="A983">
        <v>0</v>
      </c>
      <c r="B983">
        <v>21</v>
      </c>
      <c r="C983">
        <v>11</v>
      </c>
      <c r="D983">
        <v>1</v>
      </c>
      <c r="E983">
        <v>11</v>
      </c>
      <c r="F983">
        <v>1</v>
      </c>
      <c r="G983">
        <v>1</v>
      </c>
      <c r="H983">
        <v>12</v>
      </c>
      <c r="I983">
        <v>0</v>
      </c>
      <c r="J983" t="s">
        <v>378</v>
      </c>
      <c r="K983" t="s">
        <v>149</v>
      </c>
      <c r="L983" t="s">
        <v>379</v>
      </c>
      <c r="M983" s="3">
        <v>1254232997</v>
      </c>
    </row>
    <row r="984" spans="1:13" hidden="1" x14ac:dyDescent="0.3">
      <c r="A984">
        <v>0</v>
      </c>
      <c r="B984">
        <v>21</v>
      </c>
      <c r="C984">
        <v>11</v>
      </c>
      <c r="D984">
        <v>1</v>
      </c>
      <c r="E984">
        <v>11</v>
      </c>
      <c r="F984">
        <v>1</v>
      </c>
      <c r="G984">
        <v>1</v>
      </c>
      <c r="H984">
        <v>13</v>
      </c>
      <c r="I984">
        <v>0</v>
      </c>
      <c r="J984" t="s">
        <v>380</v>
      </c>
      <c r="K984" t="s">
        <v>149</v>
      </c>
      <c r="L984" t="s">
        <v>381</v>
      </c>
      <c r="M984" s="3">
        <v>503739000</v>
      </c>
    </row>
    <row r="985" spans="1:13" hidden="1" x14ac:dyDescent="0.3">
      <c r="A985">
        <v>0</v>
      </c>
      <c r="B985">
        <v>21</v>
      </c>
      <c r="C985">
        <v>11</v>
      </c>
      <c r="D985">
        <v>1</v>
      </c>
      <c r="E985">
        <v>11</v>
      </c>
      <c r="F985">
        <v>1</v>
      </c>
      <c r="G985">
        <v>1</v>
      </c>
      <c r="H985">
        <v>14</v>
      </c>
      <c r="I985">
        <v>0</v>
      </c>
      <c r="J985" t="s">
        <v>366</v>
      </c>
      <c r="K985" t="s">
        <v>149</v>
      </c>
      <c r="L985" t="s">
        <v>382</v>
      </c>
      <c r="M985" s="3">
        <v>71135235</v>
      </c>
    </row>
    <row r="986" spans="1:13" hidden="1" x14ac:dyDescent="0.3">
      <c r="A986">
        <v>0</v>
      </c>
      <c r="B986">
        <v>21</v>
      </c>
      <c r="C986">
        <v>11</v>
      </c>
      <c r="D986">
        <v>1</v>
      </c>
      <c r="E986">
        <v>11</v>
      </c>
      <c r="F986">
        <v>1</v>
      </c>
      <c r="G986">
        <v>1</v>
      </c>
      <c r="H986">
        <v>15</v>
      </c>
      <c r="I986">
        <v>0</v>
      </c>
      <c r="J986" t="s">
        <v>383</v>
      </c>
      <c r="K986" t="s">
        <v>149</v>
      </c>
      <c r="L986" t="s">
        <v>382</v>
      </c>
      <c r="M986" s="3">
        <v>319872000</v>
      </c>
    </row>
    <row r="987" spans="1:13" hidden="1" x14ac:dyDescent="0.3">
      <c r="A987">
        <v>0</v>
      </c>
      <c r="B987">
        <v>21</v>
      </c>
      <c r="C987">
        <v>11</v>
      </c>
      <c r="D987">
        <v>1</v>
      </c>
      <c r="E987">
        <v>11</v>
      </c>
      <c r="F987">
        <v>1</v>
      </c>
      <c r="G987">
        <v>1</v>
      </c>
      <c r="H987">
        <v>16</v>
      </c>
      <c r="I987">
        <v>0</v>
      </c>
      <c r="J987" t="s">
        <v>214</v>
      </c>
      <c r="K987" t="s">
        <v>149</v>
      </c>
      <c r="L987" t="s">
        <v>384</v>
      </c>
      <c r="M987" s="3">
        <v>359802000</v>
      </c>
    </row>
    <row r="988" spans="1:13" hidden="1" x14ac:dyDescent="0.3">
      <c r="A988">
        <v>0</v>
      </c>
      <c r="B988">
        <v>21</v>
      </c>
      <c r="C988">
        <v>11</v>
      </c>
      <c r="D988">
        <v>1</v>
      </c>
      <c r="E988">
        <v>11</v>
      </c>
      <c r="F988">
        <v>1</v>
      </c>
      <c r="G988">
        <v>1</v>
      </c>
      <c r="H988">
        <v>17</v>
      </c>
      <c r="I988">
        <v>0</v>
      </c>
      <c r="J988" t="s">
        <v>385</v>
      </c>
      <c r="K988" t="s">
        <v>149</v>
      </c>
      <c r="L988" t="s">
        <v>386</v>
      </c>
      <c r="M988" s="3">
        <v>150000000</v>
      </c>
    </row>
    <row r="989" spans="1:13" s="1" customFormat="1" hidden="1" x14ac:dyDescent="0.3">
      <c r="A989" s="1">
        <v>1</v>
      </c>
      <c r="B989" s="1">
        <v>21</v>
      </c>
      <c r="C989" s="1">
        <v>11</v>
      </c>
      <c r="D989" s="1">
        <v>1</v>
      </c>
      <c r="E989" s="1">
        <v>11</v>
      </c>
      <c r="F989" s="1">
        <v>1</v>
      </c>
      <c r="G989" s="1">
        <v>2</v>
      </c>
      <c r="H989" s="1">
        <v>0</v>
      </c>
      <c r="I989" s="1">
        <v>0</v>
      </c>
      <c r="L989" s="1" t="s">
        <v>25</v>
      </c>
      <c r="M989" s="2">
        <v>1353165000</v>
      </c>
    </row>
    <row r="990" spans="1:13" hidden="1" x14ac:dyDescent="0.3">
      <c r="A990">
        <v>0</v>
      </c>
      <c r="B990">
        <v>21</v>
      </c>
      <c r="C990">
        <v>11</v>
      </c>
      <c r="D990">
        <v>1</v>
      </c>
      <c r="E990">
        <v>11</v>
      </c>
      <c r="F990">
        <v>1</v>
      </c>
      <c r="G990">
        <v>2</v>
      </c>
      <c r="H990">
        <v>1</v>
      </c>
      <c r="I990">
        <v>0</v>
      </c>
      <c r="J990" t="s">
        <v>318</v>
      </c>
      <c r="K990" t="s">
        <v>149</v>
      </c>
      <c r="L990" t="s">
        <v>387</v>
      </c>
      <c r="M990" s="3">
        <v>855112500</v>
      </c>
    </row>
    <row r="991" spans="1:13" hidden="1" x14ac:dyDescent="0.3">
      <c r="A991">
        <v>0</v>
      </c>
      <c r="B991">
        <v>21</v>
      </c>
      <c r="C991">
        <v>11</v>
      </c>
      <c r="D991">
        <v>1</v>
      </c>
      <c r="E991">
        <v>11</v>
      </c>
      <c r="F991">
        <v>1</v>
      </c>
      <c r="G991">
        <v>2</v>
      </c>
      <c r="H991">
        <v>1</v>
      </c>
      <c r="I991">
        <v>1</v>
      </c>
      <c r="J991" t="s">
        <v>318</v>
      </c>
      <c r="K991" t="s">
        <v>149</v>
      </c>
      <c r="L991" t="s">
        <v>388</v>
      </c>
      <c r="M991" s="3">
        <v>498052500</v>
      </c>
    </row>
    <row r="992" spans="1:13" s="1" customFormat="1" hidden="1" x14ac:dyDescent="0.3">
      <c r="A992" s="1">
        <v>1</v>
      </c>
      <c r="B992" s="1">
        <v>21</v>
      </c>
      <c r="C992" s="1">
        <v>11</v>
      </c>
      <c r="D992" s="1">
        <v>1</v>
      </c>
      <c r="E992" s="1">
        <v>11</v>
      </c>
      <c r="F992" s="1">
        <v>1</v>
      </c>
      <c r="G992" s="1">
        <v>3</v>
      </c>
      <c r="H992" s="1">
        <v>0</v>
      </c>
      <c r="I992" s="1">
        <v>0</v>
      </c>
      <c r="L992" s="1" t="s">
        <v>26</v>
      </c>
      <c r="M992" s="2">
        <v>21514298398</v>
      </c>
    </row>
    <row r="993" spans="1:13" hidden="1" x14ac:dyDescent="0.3">
      <c r="A993">
        <v>0</v>
      </c>
      <c r="B993">
        <v>21</v>
      </c>
      <c r="C993">
        <v>11</v>
      </c>
      <c r="D993">
        <v>1</v>
      </c>
      <c r="E993">
        <v>11</v>
      </c>
      <c r="F993">
        <v>1</v>
      </c>
      <c r="G993">
        <v>3</v>
      </c>
      <c r="H993">
        <v>2</v>
      </c>
      <c r="I993">
        <v>0</v>
      </c>
      <c r="J993" t="s">
        <v>389</v>
      </c>
      <c r="K993" t="s">
        <v>149</v>
      </c>
      <c r="L993" t="s">
        <v>390</v>
      </c>
      <c r="M993" s="3">
        <v>6223487103</v>
      </c>
    </row>
    <row r="994" spans="1:13" hidden="1" x14ac:dyDescent="0.3">
      <c r="A994">
        <v>0</v>
      </c>
      <c r="B994">
        <v>21</v>
      </c>
      <c r="C994">
        <v>11</v>
      </c>
      <c r="D994">
        <v>1</v>
      </c>
      <c r="E994">
        <v>11</v>
      </c>
      <c r="F994">
        <v>1</v>
      </c>
      <c r="G994">
        <v>3</v>
      </c>
      <c r="H994">
        <v>3</v>
      </c>
      <c r="I994">
        <v>0</v>
      </c>
      <c r="J994" t="s">
        <v>366</v>
      </c>
      <c r="K994" t="s">
        <v>149</v>
      </c>
      <c r="L994" t="s">
        <v>391</v>
      </c>
      <c r="M994" s="3">
        <v>33559038</v>
      </c>
    </row>
    <row r="995" spans="1:13" hidden="1" x14ac:dyDescent="0.3">
      <c r="A995">
        <v>0</v>
      </c>
      <c r="B995">
        <v>21</v>
      </c>
      <c r="C995">
        <v>11</v>
      </c>
      <c r="D995">
        <v>1</v>
      </c>
      <c r="E995">
        <v>11</v>
      </c>
      <c r="F995">
        <v>1</v>
      </c>
      <c r="G995">
        <v>3</v>
      </c>
      <c r="H995">
        <v>4</v>
      </c>
      <c r="I995">
        <v>0</v>
      </c>
      <c r="J995" t="s">
        <v>392</v>
      </c>
      <c r="K995" t="s">
        <v>149</v>
      </c>
      <c r="L995" t="s">
        <v>393</v>
      </c>
      <c r="M995" s="3">
        <v>278088993</v>
      </c>
    </row>
    <row r="996" spans="1:13" hidden="1" x14ac:dyDescent="0.3">
      <c r="A996">
        <v>0</v>
      </c>
      <c r="B996">
        <v>21</v>
      </c>
      <c r="C996">
        <v>11</v>
      </c>
      <c r="D996">
        <v>1</v>
      </c>
      <c r="E996">
        <v>11</v>
      </c>
      <c r="F996">
        <v>1</v>
      </c>
      <c r="G996">
        <v>3</v>
      </c>
      <c r="H996">
        <v>5</v>
      </c>
      <c r="I996">
        <v>0</v>
      </c>
      <c r="J996" t="s">
        <v>394</v>
      </c>
      <c r="K996" t="s">
        <v>149</v>
      </c>
      <c r="L996" t="s">
        <v>395</v>
      </c>
      <c r="M996" s="3">
        <v>1668567108</v>
      </c>
    </row>
    <row r="997" spans="1:13" hidden="1" x14ac:dyDescent="0.3">
      <c r="A997">
        <v>0</v>
      </c>
      <c r="B997">
        <v>21</v>
      </c>
      <c r="C997">
        <v>11</v>
      </c>
      <c r="D997">
        <v>1</v>
      </c>
      <c r="E997">
        <v>11</v>
      </c>
      <c r="F997">
        <v>1</v>
      </c>
      <c r="G997">
        <v>3</v>
      </c>
      <c r="H997">
        <v>6</v>
      </c>
      <c r="I997">
        <v>0</v>
      </c>
      <c r="J997" t="s">
        <v>396</v>
      </c>
      <c r="K997" t="s">
        <v>149</v>
      </c>
      <c r="L997" t="s">
        <v>397</v>
      </c>
      <c r="M997" s="3">
        <v>278088993</v>
      </c>
    </row>
    <row r="998" spans="1:13" hidden="1" x14ac:dyDescent="0.3">
      <c r="A998">
        <v>0</v>
      </c>
      <c r="B998">
        <v>21</v>
      </c>
      <c r="C998">
        <v>11</v>
      </c>
      <c r="D998">
        <v>1</v>
      </c>
      <c r="E998">
        <v>11</v>
      </c>
      <c r="F998">
        <v>1</v>
      </c>
      <c r="G998">
        <v>3</v>
      </c>
      <c r="H998">
        <v>7</v>
      </c>
      <c r="I998">
        <v>0</v>
      </c>
      <c r="J998" t="s">
        <v>398</v>
      </c>
      <c r="K998" t="s">
        <v>149</v>
      </c>
      <c r="L998" t="s">
        <v>399</v>
      </c>
      <c r="M998" s="3">
        <v>556184998</v>
      </c>
    </row>
    <row r="999" spans="1:13" hidden="1" x14ac:dyDescent="0.3">
      <c r="A999">
        <v>0</v>
      </c>
      <c r="B999">
        <v>21</v>
      </c>
      <c r="C999">
        <v>11</v>
      </c>
      <c r="D999">
        <v>1</v>
      </c>
      <c r="E999">
        <v>11</v>
      </c>
      <c r="F999">
        <v>1</v>
      </c>
      <c r="G999">
        <v>3</v>
      </c>
      <c r="H999">
        <v>8</v>
      </c>
      <c r="I999">
        <v>0</v>
      </c>
      <c r="J999" t="s">
        <v>400</v>
      </c>
      <c r="K999" t="s">
        <v>149</v>
      </c>
      <c r="L999" t="s">
        <v>401</v>
      </c>
      <c r="M999" s="3">
        <v>4019731373</v>
      </c>
    </row>
    <row r="1000" spans="1:13" hidden="1" x14ac:dyDescent="0.3">
      <c r="A1000">
        <v>0</v>
      </c>
      <c r="B1000">
        <v>21</v>
      </c>
      <c r="C1000">
        <v>11</v>
      </c>
      <c r="D1000">
        <v>1</v>
      </c>
      <c r="E1000">
        <v>11</v>
      </c>
      <c r="F1000">
        <v>1</v>
      </c>
      <c r="G1000">
        <v>3</v>
      </c>
      <c r="H1000">
        <v>9</v>
      </c>
      <c r="I1000">
        <v>0</v>
      </c>
      <c r="J1000" t="s">
        <v>389</v>
      </c>
      <c r="K1000" t="s">
        <v>149</v>
      </c>
      <c r="L1000" t="s">
        <v>402</v>
      </c>
      <c r="M1000" s="3">
        <v>0</v>
      </c>
    </row>
    <row r="1001" spans="1:13" hidden="1" x14ac:dyDescent="0.3">
      <c r="A1001">
        <v>0</v>
      </c>
      <c r="B1001">
        <v>21</v>
      </c>
      <c r="C1001">
        <v>11</v>
      </c>
      <c r="D1001">
        <v>1</v>
      </c>
      <c r="E1001">
        <v>11</v>
      </c>
      <c r="F1001">
        <v>1</v>
      </c>
      <c r="G1001">
        <v>3</v>
      </c>
      <c r="H1001">
        <v>10</v>
      </c>
      <c r="I1001">
        <v>0</v>
      </c>
      <c r="J1001" t="s">
        <v>403</v>
      </c>
      <c r="K1001" t="s">
        <v>149</v>
      </c>
      <c r="L1001" t="s">
        <v>404</v>
      </c>
      <c r="M1001" s="3">
        <v>639554524</v>
      </c>
    </row>
    <row r="1002" spans="1:13" hidden="1" x14ac:dyDescent="0.3">
      <c r="A1002">
        <v>0</v>
      </c>
      <c r="B1002">
        <v>21</v>
      </c>
      <c r="C1002">
        <v>11</v>
      </c>
      <c r="D1002">
        <v>1</v>
      </c>
      <c r="E1002">
        <v>11</v>
      </c>
      <c r="F1002">
        <v>1</v>
      </c>
      <c r="G1002">
        <v>3</v>
      </c>
      <c r="H1002">
        <v>11</v>
      </c>
      <c r="I1002">
        <v>0</v>
      </c>
      <c r="J1002" t="s">
        <v>405</v>
      </c>
      <c r="K1002" t="s">
        <v>149</v>
      </c>
      <c r="L1002" t="s">
        <v>406</v>
      </c>
      <c r="M1002" s="3">
        <v>4987828737</v>
      </c>
    </row>
    <row r="1003" spans="1:13" hidden="1" x14ac:dyDescent="0.3">
      <c r="A1003">
        <v>0</v>
      </c>
      <c r="B1003">
        <v>21</v>
      </c>
      <c r="C1003">
        <v>11</v>
      </c>
      <c r="D1003">
        <v>1</v>
      </c>
      <c r="E1003">
        <v>11</v>
      </c>
      <c r="F1003">
        <v>1</v>
      </c>
      <c r="G1003">
        <v>3</v>
      </c>
      <c r="H1003">
        <v>12</v>
      </c>
      <c r="I1003">
        <v>0</v>
      </c>
      <c r="J1003" t="s">
        <v>407</v>
      </c>
      <c r="K1003" t="s">
        <v>149</v>
      </c>
      <c r="L1003" t="s">
        <v>408</v>
      </c>
      <c r="M1003" s="3">
        <v>2224760967</v>
      </c>
    </row>
    <row r="1004" spans="1:13" hidden="1" x14ac:dyDescent="0.3">
      <c r="A1004">
        <v>0</v>
      </c>
      <c r="B1004">
        <v>21</v>
      </c>
      <c r="C1004">
        <v>11</v>
      </c>
      <c r="D1004">
        <v>1</v>
      </c>
      <c r="E1004">
        <v>11</v>
      </c>
      <c r="F1004">
        <v>1</v>
      </c>
      <c r="G1004">
        <v>3</v>
      </c>
      <c r="H1004">
        <v>13</v>
      </c>
      <c r="I1004">
        <v>0</v>
      </c>
      <c r="J1004" t="s">
        <v>405</v>
      </c>
      <c r="K1004" t="s">
        <v>149</v>
      </c>
      <c r="L1004" t="s">
        <v>409</v>
      </c>
      <c r="M1004" s="3">
        <v>604446564</v>
      </c>
    </row>
    <row r="1005" spans="1:13" s="1" customFormat="1" hidden="1" x14ac:dyDescent="0.3">
      <c r="A1005" s="1">
        <v>1</v>
      </c>
      <c r="B1005" s="1">
        <v>21</v>
      </c>
      <c r="C1005" s="1">
        <v>11</v>
      </c>
      <c r="D1005" s="1">
        <v>1</v>
      </c>
      <c r="E1005" s="1">
        <v>11</v>
      </c>
      <c r="F1005" s="1">
        <v>2</v>
      </c>
      <c r="G1005" s="1">
        <v>0</v>
      </c>
      <c r="H1005" s="1">
        <v>0</v>
      </c>
      <c r="I1005" s="1">
        <v>0</v>
      </c>
      <c r="L1005" s="1" t="s">
        <v>27</v>
      </c>
      <c r="M1005" s="2">
        <v>13226041697</v>
      </c>
    </row>
    <row r="1006" spans="1:13" s="1" customFormat="1" hidden="1" x14ac:dyDescent="0.3">
      <c r="A1006" s="1">
        <v>1</v>
      </c>
      <c r="B1006" s="1">
        <v>21</v>
      </c>
      <c r="C1006" s="1">
        <v>11</v>
      </c>
      <c r="D1006" s="1">
        <v>1</v>
      </c>
      <c r="E1006" s="1">
        <v>11</v>
      </c>
      <c r="F1006" s="1">
        <v>2</v>
      </c>
      <c r="G1006" s="1">
        <v>1</v>
      </c>
      <c r="H1006" s="1">
        <v>0</v>
      </c>
      <c r="I1006" s="1">
        <v>0</v>
      </c>
      <c r="L1006" s="1" t="s">
        <v>28</v>
      </c>
      <c r="M1006" s="2">
        <v>12572408943</v>
      </c>
    </row>
    <row r="1007" spans="1:13" hidden="1" x14ac:dyDescent="0.3">
      <c r="A1007">
        <v>0</v>
      </c>
      <c r="B1007">
        <v>21</v>
      </c>
      <c r="C1007">
        <v>11</v>
      </c>
      <c r="D1007">
        <v>1</v>
      </c>
      <c r="E1007">
        <v>11</v>
      </c>
      <c r="F1007">
        <v>2</v>
      </c>
      <c r="G1007">
        <v>1</v>
      </c>
      <c r="H1007">
        <v>1</v>
      </c>
      <c r="I1007">
        <v>0</v>
      </c>
      <c r="J1007" t="s">
        <v>410</v>
      </c>
      <c r="K1007" t="s">
        <v>149</v>
      </c>
      <c r="L1007" t="s">
        <v>411</v>
      </c>
      <c r="M1007" s="3">
        <v>223289849</v>
      </c>
    </row>
    <row r="1008" spans="1:13" hidden="1" x14ac:dyDescent="0.3">
      <c r="A1008">
        <v>0</v>
      </c>
      <c r="B1008">
        <v>21</v>
      </c>
      <c r="C1008">
        <v>11</v>
      </c>
      <c r="D1008">
        <v>1</v>
      </c>
      <c r="E1008">
        <v>11</v>
      </c>
      <c r="F1008">
        <v>2</v>
      </c>
      <c r="G1008">
        <v>1</v>
      </c>
      <c r="H1008">
        <v>2</v>
      </c>
      <c r="I1008">
        <v>0</v>
      </c>
      <c r="J1008" t="s">
        <v>412</v>
      </c>
      <c r="K1008" t="s">
        <v>149</v>
      </c>
      <c r="L1008" t="s">
        <v>413</v>
      </c>
      <c r="M1008" s="3">
        <v>340000000</v>
      </c>
    </row>
    <row r="1009" spans="1:13" hidden="1" x14ac:dyDescent="0.3">
      <c r="A1009">
        <v>0</v>
      </c>
      <c r="B1009">
        <v>21</v>
      </c>
      <c r="C1009">
        <v>11</v>
      </c>
      <c r="D1009">
        <v>1</v>
      </c>
      <c r="E1009">
        <v>11</v>
      </c>
      <c r="F1009">
        <v>2</v>
      </c>
      <c r="G1009">
        <v>1</v>
      </c>
      <c r="H1009">
        <v>3</v>
      </c>
      <c r="I1009">
        <v>0</v>
      </c>
      <c r="J1009" t="s">
        <v>410</v>
      </c>
      <c r="K1009" t="s">
        <v>149</v>
      </c>
      <c r="L1009" t="s">
        <v>414</v>
      </c>
      <c r="M1009" s="3">
        <v>301000000</v>
      </c>
    </row>
    <row r="1010" spans="1:13" hidden="1" x14ac:dyDescent="0.3">
      <c r="A1010">
        <v>0</v>
      </c>
      <c r="B1010">
        <v>21</v>
      </c>
      <c r="C1010">
        <v>11</v>
      </c>
      <c r="D1010">
        <v>1</v>
      </c>
      <c r="E1010">
        <v>11</v>
      </c>
      <c r="F1010">
        <v>2</v>
      </c>
      <c r="G1010">
        <v>1</v>
      </c>
      <c r="H1010">
        <v>4</v>
      </c>
      <c r="I1010">
        <v>0</v>
      </c>
      <c r="J1010" t="s">
        <v>214</v>
      </c>
      <c r="K1010" t="s">
        <v>149</v>
      </c>
      <c r="L1010" t="s">
        <v>415</v>
      </c>
      <c r="M1010" s="3">
        <v>50000000</v>
      </c>
    </row>
    <row r="1011" spans="1:13" hidden="1" x14ac:dyDescent="0.3">
      <c r="A1011">
        <v>0</v>
      </c>
      <c r="B1011">
        <v>21</v>
      </c>
      <c r="C1011">
        <v>11</v>
      </c>
      <c r="D1011">
        <v>1</v>
      </c>
      <c r="E1011">
        <v>11</v>
      </c>
      <c r="F1011">
        <v>2</v>
      </c>
      <c r="G1011">
        <v>1</v>
      </c>
      <c r="H1011">
        <v>5</v>
      </c>
      <c r="I1011">
        <v>0</v>
      </c>
      <c r="J1011" t="s">
        <v>416</v>
      </c>
      <c r="K1011" t="s">
        <v>149</v>
      </c>
      <c r="L1011" t="s">
        <v>417</v>
      </c>
      <c r="M1011" s="3">
        <v>456539043</v>
      </c>
    </row>
    <row r="1012" spans="1:13" hidden="1" x14ac:dyDescent="0.3">
      <c r="A1012">
        <v>0</v>
      </c>
      <c r="B1012">
        <v>21</v>
      </c>
      <c r="C1012">
        <v>11</v>
      </c>
      <c r="D1012">
        <v>1</v>
      </c>
      <c r="E1012">
        <v>11</v>
      </c>
      <c r="F1012">
        <v>2</v>
      </c>
      <c r="G1012">
        <v>1</v>
      </c>
      <c r="H1012">
        <v>5</v>
      </c>
      <c r="I1012">
        <v>80</v>
      </c>
      <c r="J1012" t="s">
        <v>416</v>
      </c>
      <c r="K1012" t="s">
        <v>149</v>
      </c>
      <c r="L1012" t="s">
        <v>418</v>
      </c>
      <c r="M1012" s="3">
        <v>2120389953</v>
      </c>
    </row>
    <row r="1013" spans="1:13" hidden="1" x14ac:dyDescent="0.3">
      <c r="A1013">
        <v>0</v>
      </c>
      <c r="B1013">
        <v>21</v>
      </c>
      <c r="C1013">
        <v>11</v>
      </c>
      <c r="D1013">
        <v>1</v>
      </c>
      <c r="E1013">
        <v>11</v>
      </c>
      <c r="F1013">
        <v>2</v>
      </c>
      <c r="G1013">
        <v>1</v>
      </c>
      <c r="H1013">
        <v>7</v>
      </c>
      <c r="I1013">
        <v>0</v>
      </c>
      <c r="J1013" t="s">
        <v>410</v>
      </c>
      <c r="K1013" t="s">
        <v>149</v>
      </c>
      <c r="L1013" t="s">
        <v>419</v>
      </c>
      <c r="M1013" s="3">
        <v>175282920</v>
      </c>
    </row>
    <row r="1014" spans="1:13" hidden="1" x14ac:dyDescent="0.3">
      <c r="A1014">
        <v>0</v>
      </c>
      <c r="B1014">
        <v>21</v>
      </c>
      <c r="C1014">
        <v>11</v>
      </c>
      <c r="D1014">
        <v>1</v>
      </c>
      <c r="E1014">
        <v>11</v>
      </c>
      <c r="F1014">
        <v>2</v>
      </c>
      <c r="G1014">
        <v>1</v>
      </c>
      <c r="H1014">
        <v>8</v>
      </c>
      <c r="I1014">
        <v>80</v>
      </c>
      <c r="J1014" t="s">
        <v>410</v>
      </c>
      <c r="K1014" t="s">
        <v>149</v>
      </c>
      <c r="L1014" t="s">
        <v>420</v>
      </c>
      <c r="M1014" s="3">
        <v>380784250</v>
      </c>
    </row>
    <row r="1015" spans="1:13" hidden="1" x14ac:dyDescent="0.3">
      <c r="A1015">
        <v>0</v>
      </c>
      <c r="B1015">
        <v>21</v>
      </c>
      <c r="C1015">
        <v>11</v>
      </c>
      <c r="D1015">
        <v>1</v>
      </c>
      <c r="E1015">
        <v>11</v>
      </c>
      <c r="F1015">
        <v>2</v>
      </c>
      <c r="G1015">
        <v>1</v>
      </c>
      <c r="H1015">
        <v>11</v>
      </c>
      <c r="I1015">
        <v>0</v>
      </c>
      <c r="J1015" t="s">
        <v>421</v>
      </c>
      <c r="K1015" t="s">
        <v>149</v>
      </c>
      <c r="L1015" t="s">
        <v>422</v>
      </c>
      <c r="M1015" s="3">
        <v>247247640</v>
      </c>
    </row>
    <row r="1016" spans="1:13" hidden="1" x14ac:dyDescent="0.3">
      <c r="A1016">
        <v>0</v>
      </c>
      <c r="B1016">
        <v>21</v>
      </c>
      <c r="C1016">
        <v>11</v>
      </c>
      <c r="D1016">
        <v>1</v>
      </c>
      <c r="E1016">
        <v>11</v>
      </c>
      <c r="F1016">
        <v>2</v>
      </c>
      <c r="G1016">
        <v>1</v>
      </c>
      <c r="H1016">
        <v>12</v>
      </c>
      <c r="I1016">
        <v>0</v>
      </c>
      <c r="J1016" t="s">
        <v>410</v>
      </c>
      <c r="K1016" t="s">
        <v>149</v>
      </c>
      <c r="L1016" t="s">
        <v>423</v>
      </c>
      <c r="M1016" s="3">
        <v>127031049</v>
      </c>
    </row>
    <row r="1017" spans="1:13" hidden="1" x14ac:dyDescent="0.3">
      <c r="A1017">
        <v>0</v>
      </c>
      <c r="B1017">
        <v>21</v>
      </c>
      <c r="C1017">
        <v>11</v>
      </c>
      <c r="D1017">
        <v>1</v>
      </c>
      <c r="E1017">
        <v>11</v>
      </c>
      <c r="F1017">
        <v>2</v>
      </c>
      <c r="G1017">
        <v>1</v>
      </c>
      <c r="H1017">
        <v>13</v>
      </c>
      <c r="I1017">
        <v>0</v>
      </c>
      <c r="J1017" t="s">
        <v>410</v>
      </c>
      <c r="K1017" t="s">
        <v>149</v>
      </c>
      <c r="L1017" t="s">
        <v>424</v>
      </c>
      <c r="M1017" s="3">
        <v>12516210</v>
      </c>
    </row>
    <row r="1018" spans="1:13" hidden="1" x14ac:dyDescent="0.3">
      <c r="A1018">
        <v>0</v>
      </c>
      <c r="B1018">
        <v>21</v>
      </c>
      <c r="C1018">
        <v>11</v>
      </c>
      <c r="D1018">
        <v>1</v>
      </c>
      <c r="E1018">
        <v>11</v>
      </c>
      <c r="F1018">
        <v>2</v>
      </c>
      <c r="G1018">
        <v>1</v>
      </c>
      <c r="H1018">
        <v>17</v>
      </c>
      <c r="I1018">
        <v>0</v>
      </c>
      <c r="J1018" t="s">
        <v>410</v>
      </c>
      <c r="K1018" t="s">
        <v>149</v>
      </c>
      <c r="L1018" t="s">
        <v>425</v>
      </c>
      <c r="M1018" s="3">
        <v>383628385</v>
      </c>
    </row>
    <row r="1019" spans="1:13" hidden="1" x14ac:dyDescent="0.3">
      <c r="A1019">
        <v>0</v>
      </c>
      <c r="B1019">
        <v>21</v>
      </c>
      <c r="C1019">
        <v>11</v>
      </c>
      <c r="D1019">
        <v>1</v>
      </c>
      <c r="E1019">
        <v>11</v>
      </c>
      <c r="F1019">
        <v>2</v>
      </c>
      <c r="G1019">
        <v>1</v>
      </c>
      <c r="H1019">
        <v>18</v>
      </c>
      <c r="I1019">
        <v>0</v>
      </c>
      <c r="J1019" t="s">
        <v>426</v>
      </c>
      <c r="K1019" t="s">
        <v>149</v>
      </c>
      <c r="L1019" t="s">
        <v>427</v>
      </c>
      <c r="M1019" s="3">
        <v>129981770</v>
      </c>
    </row>
    <row r="1020" spans="1:13" hidden="1" x14ac:dyDescent="0.3">
      <c r="A1020">
        <v>0</v>
      </c>
      <c r="B1020">
        <v>21</v>
      </c>
      <c r="C1020">
        <v>11</v>
      </c>
      <c r="D1020">
        <v>1</v>
      </c>
      <c r="E1020">
        <v>11</v>
      </c>
      <c r="F1020">
        <v>2</v>
      </c>
      <c r="G1020">
        <v>1</v>
      </c>
      <c r="H1020">
        <v>19</v>
      </c>
      <c r="I1020">
        <v>80</v>
      </c>
      <c r="J1020" t="s">
        <v>426</v>
      </c>
      <c r="K1020" t="s">
        <v>149</v>
      </c>
      <c r="L1020" t="s">
        <v>428</v>
      </c>
      <c r="M1020" s="3">
        <v>515941098</v>
      </c>
    </row>
    <row r="1021" spans="1:13" hidden="1" x14ac:dyDescent="0.3">
      <c r="A1021">
        <v>0</v>
      </c>
      <c r="B1021">
        <v>21</v>
      </c>
      <c r="C1021">
        <v>11</v>
      </c>
      <c r="D1021">
        <v>1</v>
      </c>
      <c r="E1021">
        <v>11</v>
      </c>
      <c r="F1021">
        <v>2</v>
      </c>
      <c r="G1021">
        <v>1</v>
      </c>
      <c r="H1021">
        <v>22</v>
      </c>
      <c r="I1021">
        <v>80</v>
      </c>
      <c r="J1021" t="s">
        <v>410</v>
      </c>
      <c r="K1021" t="s">
        <v>149</v>
      </c>
      <c r="L1021" t="s">
        <v>429</v>
      </c>
      <c r="M1021" s="3">
        <v>1055429207</v>
      </c>
    </row>
    <row r="1022" spans="1:13" hidden="1" x14ac:dyDescent="0.3">
      <c r="A1022">
        <v>0</v>
      </c>
      <c r="B1022">
        <v>21</v>
      </c>
      <c r="C1022">
        <v>11</v>
      </c>
      <c r="D1022">
        <v>1</v>
      </c>
      <c r="E1022">
        <v>11</v>
      </c>
      <c r="F1022">
        <v>2</v>
      </c>
      <c r="G1022">
        <v>1</v>
      </c>
      <c r="H1022">
        <v>23</v>
      </c>
      <c r="I1022">
        <v>80</v>
      </c>
      <c r="J1022" t="s">
        <v>426</v>
      </c>
      <c r="K1022" t="s">
        <v>149</v>
      </c>
      <c r="L1022" t="s">
        <v>430</v>
      </c>
      <c r="M1022" s="3">
        <v>752861137</v>
      </c>
    </row>
    <row r="1023" spans="1:13" hidden="1" x14ac:dyDescent="0.3">
      <c r="A1023">
        <v>0</v>
      </c>
      <c r="B1023">
        <v>21</v>
      </c>
      <c r="C1023">
        <v>11</v>
      </c>
      <c r="D1023">
        <v>1</v>
      </c>
      <c r="E1023">
        <v>11</v>
      </c>
      <c r="F1023">
        <v>2</v>
      </c>
      <c r="G1023">
        <v>1</v>
      </c>
      <c r="H1023">
        <v>24</v>
      </c>
      <c r="I1023">
        <v>0</v>
      </c>
      <c r="J1023" t="s">
        <v>410</v>
      </c>
      <c r="K1023" t="s">
        <v>149</v>
      </c>
      <c r="L1023" t="s">
        <v>431</v>
      </c>
      <c r="M1023" s="3">
        <v>366362187</v>
      </c>
    </row>
    <row r="1024" spans="1:13" hidden="1" x14ac:dyDescent="0.3">
      <c r="A1024">
        <v>0</v>
      </c>
      <c r="B1024">
        <v>21</v>
      </c>
      <c r="C1024">
        <v>11</v>
      </c>
      <c r="D1024">
        <v>1</v>
      </c>
      <c r="E1024">
        <v>11</v>
      </c>
      <c r="F1024">
        <v>2</v>
      </c>
      <c r="G1024">
        <v>1</v>
      </c>
      <c r="H1024">
        <v>24</v>
      </c>
      <c r="I1024">
        <v>80</v>
      </c>
      <c r="J1024" t="s">
        <v>410</v>
      </c>
      <c r="K1024" t="s">
        <v>149</v>
      </c>
      <c r="L1024" t="s">
        <v>432</v>
      </c>
      <c r="M1024" s="3">
        <v>1705019358</v>
      </c>
    </row>
    <row r="1025" spans="1:13" hidden="1" x14ac:dyDescent="0.3">
      <c r="A1025">
        <v>0</v>
      </c>
      <c r="B1025">
        <v>21</v>
      </c>
      <c r="C1025">
        <v>11</v>
      </c>
      <c r="D1025">
        <v>1</v>
      </c>
      <c r="E1025">
        <v>11</v>
      </c>
      <c r="F1025">
        <v>2</v>
      </c>
      <c r="G1025">
        <v>1</v>
      </c>
      <c r="H1025">
        <v>26</v>
      </c>
      <c r="I1025">
        <v>0</v>
      </c>
      <c r="J1025" t="s">
        <v>433</v>
      </c>
      <c r="K1025" t="s">
        <v>149</v>
      </c>
      <c r="L1025" t="s">
        <v>434</v>
      </c>
      <c r="M1025" s="3">
        <v>329652425</v>
      </c>
    </row>
    <row r="1026" spans="1:13" hidden="1" x14ac:dyDescent="0.3">
      <c r="A1026">
        <v>0</v>
      </c>
      <c r="B1026">
        <v>21</v>
      </c>
      <c r="C1026">
        <v>11</v>
      </c>
      <c r="D1026">
        <v>1</v>
      </c>
      <c r="E1026">
        <v>11</v>
      </c>
      <c r="F1026">
        <v>2</v>
      </c>
      <c r="G1026">
        <v>1</v>
      </c>
      <c r="H1026">
        <v>27</v>
      </c>
      <c r="I1026">
        <v>0</v>
      </c>
      <c r="J1026" t="s">
        <v>416</v>
      </c>
      <c r="K1026" t="s">
        <v>149</v>
      </c>
      <c r="L1026" t="s">
        <v>435</v>
      </c>
      <c r="M1026" s="3">
        <v>1333192357</v>
      </c>
    </row>
    <row r="1027" spans="1:13" hidden="1" x14ac:dyDescent="0.3">
      <c r="A1027">
        <v>0</v>
      </c>
      <c r="B1027">
        <v>21</v>
      </c>
      <c r="C1027">
        <v>11</v>
      </c>
      <c r="D1027">
        <v>1</v>
      </c>
      <c r="E1027">
        <v>11</v>
      </c>
      <c r="F1027">
        <v>2</v>
      </c>
      <c r="G1027">
        <v>1</v>
      </c>
      <c r="H1027">
        <v>28</v>
      </c>
      <c r="I1027">
        <v>0</v>
      </c>
      <c r="J1027" t="s">
        <v>416</v>
      </c>
      <c r="K1027" t="s">
        <v>149</v>
      </c>
      <c r="L1027" t="s">
        <v>436</v>
      </c>
      <c r="M1027" s="3">
        <v>983690776</v>
      </c>
    </row>
    <row r="1028" spans="1:13" hidden="1" x14ac:dyDescent="0.3">
      <c r="A1028">
        <v>0</v>
      </c>
      <c r="B1028">
        <v>21</v>
      </c>
      <c r="C1028">
        <v>11</v>
      </c>
      <c r="D1028">
        <v>1</v>
      </c>
      <c r="E1028">
        <v>11</v>
      </c>
      <c r="F1028">
        <v>2</v>
      </c>
      <c r="G1028">
        <v>1</v>
      </c>
      <c r="H1028">
        <v>35</v>
      </c>
      <c r="I1028">
        <v>0</v>
      </c>
      <c r="J1028" t="s">
        <v>426</v>
      </c>
      <c r="K1028" t="s">
        <v>149</v>
      </c>
      <c r="L1028" t="s">
        <v>437</v>
      </c>
      <c r="M1028" s="3">
        <v>571686099</v>
      </c>
    </row>
    <row r="1029" spans="1:13" hidden="1" x14ac:dyDescent="0.3">
      <c r="A1029">
        <v>0</v>
      </c>
      <c r="B1029">
        <v>21</v>
      </c>
      <c r="C1029">
        <v>11</v>
      </c>
      <c r="D1029">
        <v>1</v>
      </c>
      <c r="E1029">
        <v>11</v>
      </c>
      <c r="F1029">
        <v>2</v>
      </c>
      <c r="G1029">
        <v>1</v>
      </c>
      <c r="H1029">
        <v>38</v>
      </c>
      <c r="I1029">
        <v>0</v>
      </c>
      <c r="J1029" t="s">
        <v>410</v>
      </c>
      <c r="K1029" t="s">
        <v>149</v>
      </c>
      <c r="L1029" t="s">
        <v>438</v>
      </c>
      <c r="M1029" s="3">
        <v>10883230</v>
      </c>
    </row>
    <row r="1030" spans="1:13" s="1" customFormat="1" hidden="1" x14ac:dyDescent="0.3">
      <c r="A1030" s="1">
        <v>1</v>
      </c>
      <c r="B1030" s="1">
        <v>21</v>
      </c>
      <c r="C1030" s="1">
        <v>11</v>
      </c>
      <c r="D1030" s="1">
        <v>1</v>
      </c>
      <c r="E1030" s="1">
        <v>11</v>
      </c>
      <c r="F1030" s="1">
        <v>2</v>
      </c>
      <c r="G1030" s="1">
        <v>2</v>
      </c>
      <c r="H1030" s="1">
        <v>0</v>
      </c>
      <c r="I1030" s="1">
        <v>0</v>
      </c>
      <c r="L1030" s="1" t="s">
        <v>29</v>
      </c>
      <c r="M1030" s="2">
        <v>653632754</v>
      </c>
    </row>
    <row r="1031" spans="1:13" hidden="1" x14ac:dyDescent="0.3">
      <c r="A1031">
        <v>0</v>
      </c>
      <c r="B1031">
        <v>21</v>
      </c>
      <c r="C1031">
        <v>11</v>
      </c>
      <c r="D1031">
        <v>1</v>
      </c>
      <c r="E1031">
        <v>11</v>
      </c>
      <c r="F1031">
        <v>2</v>
      </c>
      <c r="G1031">
        <v>2</v>
      </c>
      <c r="H1031">
        <v>2</v>
      </c>
      <c r="I1031">
        <v>0</v>
      </c>
      <c r="J1031" t="s">
        <v>410</v>
      </c>
      <c r="K1031" t="s">
        <v>149</v>
      </c>
      <c r="L1031" t="s">
        <v>439</v>
      </c>
      <c r="M1031" s="3">
        <v>346173642</v>
      </c>
    </row>
    <row r="1032" spans="1:13" hidden="1" x14ac:dyDescent="0.3">
      <c r="A1032">
        <v>0</v>
      </c>
      <c r="B1032">
        <v>21</v>
      </c>
      <c r="C1032">
        <v>11</v>
      </c>
      <c r="D1032">
        <v>1</v>
      </c>
      <c r="E1032">
        <v>11</v>
      </c>
      <c r="F1032">
        <v>2</v>
      </c>
      <c r="G1032">
        <v>2</v>
      </c>
      <c r="H1032">
        <v>3</v>
      </c>
      <c r="I1032">
        <v>0</v>
      </c>
      <c r="J1032" t="s">
        <v>410</v>
      </c>
      <c r="K1032" t="s">
        <v>149</v>
      </c>
      <c r="L1032" t="s">
        <v>215</v>
      </c>
      <c r="M1032" s="3">
        <v>5929200</v>
      </c>
    </row>
    <row r="1033" spans="1:13" hidden="1" x14ac:dyDescent="0.3">
      <c r="A1033">
        <v>0</v>
      </c>
      <c r="B1033">
        <v>21</v>
      </c>
      <c r="C1033">
        <v>11</v>
      </c>
      <c r="D1033">
        <v>1</v>
      </c>
      <c r="E1033">
        <v>11</v>
      </c>
      <c r="F1033">
        <v>2</v>
      </c>
      <c r="G1033">
        <v>2</v>
      </c>
      <c r="H1033">
        <v>5</v>
      </c>
      <c r="I1033">
        <v>0</v>
      </c>
      <c r="J1033" t="s">
        <v>410</v>
      </c>
      <c r="K1033" t="s">
        <v>149</v>
      </c>
      <c r="L1033" t="s">
        <v>440</v>
      </c>
      <c r="M1033" s="3">
        <v>25220724</v>
      </c>
    </row>
    <row r="1034" spans="1:13" hidden="1" x14ac:dyDescent="0.3">
      <c r="A1034">
        <v>0</v>
      </c>
      <c r="B1034">
        <v>21</v>
      </c>
      <c r="C1034">
        <v>11</v>
      </c>
      <c r="D1034">
        <v>1</v>
      </c>
      <c r="E1034">
        <v>11</v>
      </c>
      <c r="F1034">
        <v>2</v>
      </c>
      <c r="G1034">
        <v>2</v>
      </c>
      <c r="H1034">
        <v>7</v>
      </c>
      <c r="I1034">
        <v>0</v>
      </c>
      <c r="J1034" t="s">
        <v>410</v>
      </c>
      <c r="K1034" t="s">
        <v>149</v>
      </c>
      <c r="L1034" t="s">
        <v>441</v>
      </c>
      <c r="M1034" s="3">
        <v>276309188</v>
      </c>
    </row>
    <row r="1035" spans="1:13" s="1" customFormat="1" hidden="1" x14ac:dyDescent="0.3">
      <c r="A1035" s="1">
        <v>1</v>
      </c>
      <c r="B1035" s="1">
        <v>21</v>
      </c>
      <c r="C1035" s="1">
        <v>11</v>
      </c>
      <c r="D1035" s="1">
        <v>1</v>
      </c>
      <c r="E1035" s="1">
        <v>11</v>
      </c>
      <c r="F1035" s="1">
        <v>3</v>
      </c>
      <c r="G1035" s="1">
        <v>0</v>
      </c>
      <c r="H1035" s="1">
        <v>0</v>
      </c>
      <c r="I1035" s="1">
        <v>0</v>
      </c>
      <c r="L1035" s="1" t="s">
        <v>30</v>
      </c>
      <c r="M1035" s="2">
        <v>161244600</v>
      </c>
    </row>
    <row r="1036" spans="1:13" s="1" customFormat="1" hidden="1" x14ac:dyDescent="0.3">
      <c r="A1036" s="1">
        <v>1</v>
      </c>
      <c r="B1036" s="1">
        <v>21</v>
      </c>
      <c r="C1036" s="1">
        <v>11</v>
      </c>
      <c r="D1036" s="1">
        <v>1</v>
      </c>
      <c r="E1036" s="1">
        <v>11</v>
      </c>
      <c r="F1036" s="1">
        <v>3</v>
      </c>
      <c r="G1036" s="1">
        <v>2</v>
      </c>
      <c r="H1036" s="1">
        <v>0</v>
      </c>
      <c r="I1036" s="1">
        <v>0</v>
      </c>
      <c r="L1036" s="1" t="s">
        <v>32</v>
      </c>
      <c r="M1036" s="2">
        <v>161244600</v>
      </c>
    </row>
    <row r="1037" spans="1:13" hidden="1" x14ac:dyDescent="0.3">
      <c r="A1037">
        <v>0</v>
      </c>
      <c r="B1037">
        <v>21</v>
      </c>
      <c r="C1037">
        <v>11</v>
      </c>
      <c r="D1037">
        <v>1</v>
      </c>
      <c r="E1037">
        <v>11</v>
      </c>
      <c r="F1037">
        <v>3</v>
      </c>
      <c r="G1037">
        <v>2</v>
      </c>
      <c r="H1037">
        <v>6</v>
      </c>
      <c r="I1037">
        <v>0</v>
      </c>
      <c r="J1037" t="s">
        <v>442</v>
      </c>
      <c r="K1037" t="s">
        <v>149</v>
      </c>
      <c r="L1037" t="s">
        <v>443</v>
      </c>
      <c r="M1037" s="3">
        <v>36646500</v>
      </c>
    </row>
    <row r="1038" spans="1:13" hidden="1" x14ac:dyDescent="0.3">
      <c r="A1038">
        <v>0</v>
      </c>
      <c r="B1038">
        <v>21</v>
      </c>
      <c r="C1038">
        <v>11</v>
      </c>
      <c r="D1038">
        <v>1</v>
      </c>
      <c r="E1038">
        <v>11</v>
      </c>
      <c r="F1038">
        <v>3</v>
      </c>
      <c r="G1038">
        <v>2</v>
      </c>
      <c r="H1038">
        <v>7</v>
      </c>
      <c r="I1038">
        <v>0</v>
      </c>
      <c r="J1038" t="s">
        <v>442</v>
      </c>
      <c r="K1038" t="s">
        <v>149</v>
      </c>
      <c r="L1038" t="s">
        <v>444</v>
      </c>
      <c r="M1038" s="3">
        <v>85508500</v>
      </c>
    </row>
    <row r="1039" spans="1:13" hidden="1" x14ac:dyDescent="0.3">
      <c r="A1039">
        <v>0</v>
      </c>
      <c r="B1039">
        <v>21</v>
      </c>
      <c r="C1039">
        <v>11</v>
      </c>
      <c r="D1039">
        <v>1</v>
      </c>
      <c r="E1039">
        <v>11</v>
      </c>
      <c r="F1039">
        <v>3</v>
      </c>
      <c r="G1039">
        <v>2</v>
      </c>
      <c r="H1039">
        <v>8</v>
      </c>
      <c r="I1039">
        <v>0</v>
      </c>
      <c r="J1039" t="s">
        <v>442</v>
      </c>
      <c r="K1039" t="s">
        <v>149</v>
      </c>
      <c r="L1039" t="s">
        <v>445</v>
      </c>
      <c r="M1039" s="3">
        <v>8550850</v>
      </c>
    </row>
    <row r="1040" spans="1:13" hidden="1" x14ac:dyDescent="0.3">
      <c r="A1040">
        <v>0</v>
      </c>
      <c r="B1040">
        <v>21</v>
      </c>
      <c r="C1040">
        <v>11</v>
      </c>
      <c r="D1040">
        <v>1</v>
      </c>
      <c r="E1040">
        <v>11</v>
      </c>
      <c r="F1040">
        <v>3</v>
      </c>
      <c r="G1040">
        <v>2</v>
      </c>
      <c r="H1040">
        <v>9</v>
      </c>
      <c r="I1040">
        <v>0</v>
      </c>
      <c r="J1040" t="s">
        <v>442</v>
      </c>
      <c r="K1040" t="s">
        <v>149</v>
      </c>
      <c r="L1040" t="s">
        <v>446</v>
      </c>
      <c r="M1040" s="3">
        <v>18323250</v>
      </c>
    </row>
    <row r="1041" spans="1:13" hidden="1" x14ac:dyDescent="0.3">
      <c r="A1041">
        <v>0</v>
      </c>
      <c r="B1041">
        <v>21</v>
      </c>
      <c r="C1041">
        <v>11</v>
      </c>
      <c r="D1041">
        <v>1</v>
      </c>
      <c r="E1041">
        <v>11</v>
      </c>
      <c r="F1041">
        <v>3</v>
      </c>
      <c r="G1041">
        <v>2</v>
      </c>
      <c r="H1041">
        <v>10</v>
      </c>
      <c r="I1041">
        <v>0</v>
      </c>
      <c r="J1041" t="s">
        <v>442</v>
      </c>
      <c r="K1041" t="s">
        <v>149</v>
      </c>
      <c r="L1041" t="s">
        <v>447</v>
      </c>
      <c r="M1041" s="3">
        <v>12215500</v>
      </c>
    </row>
    <row r="1042" spans="1:13" s="1" customFormat="1" hidden="1" x14ac:dyDescent="0.3">
      <c r="A1042" s="1">
        <v>1</v>
      </c>
      <c r="B1042" s="1">
        <v>21</v>
      </c>
      <c r="C1042" s="1">
        <v>11</v>
      </c>
      <c r="D1042" s="1">
        <v>1</v>
      </c>
      <c r="E1042" s="1">
        <v>22</v>
      </c>
      <c r="F1042" s="1">
        <v>0</v>
      </c>
      <c r="G1042" s="1">
        <v>0</v>
      </c>
      <c r="H1042" s="1">
        <v>0</v>
      </c>
      <c r="I1042" s="1">
        <v>0</v>
      </c>
      <c r="L1042" s="1" t="s">
        <v>15</v>
      </c>
      <c r="M1042" s="2">
        <v>1609179199</v>
      </c>
    </row>
    <row r="1043" spans="1:13" s="1" customFormat="1" hidden="1" x14ac:dyDescent="0.3">
      <c r="A1043" s="1">
        <v>1</v>
      </c>
      <c r="B1043" s="1">
        <v>21</v>
      </c>
      <c r="C1043" s="1">
        <v>11</v>
      </c>
      <c r="D1043" s="1">
        <v>1</v>
      </c>
      <c r="E1043" s="1">
        <v>22</v>
      </c>
      <c r="F1043" s="1">
        <v>1</v>
      </c>
      <c r="G1043" s="1">
        <v>0</v>
      </c>
      <c r="H1043" s="1">
        <v>0</v>
      </c>
      <c r="I1043" s="1">
        <v>0</v>
      </c>
      <c r="L1043" s="1" t="s">
        <v>23</v>
      </c>
      <c r="M1043" s="2">
        <v>1609179199</v>
      </c>
    </row>
    <row r="1044" spans="1:13" s="1" customFormat="1" hidden="1" x14ac:dyDescent="0.3">
      <c r="A1044" s="1">
        <v>1</v>
      </c>
      <c r="B1044" s="1">
        <v>21</v>
      </c>
      <c r="C1044" s="1">
        <v>11</v>
      </c>
      <c r="D1044" s="1">
        <v>1</v>
      </c>
      <c r="E1044" s="1">
        <v>22</v>
      </c>
      <c r="F1044" s="1">
        <v>1</v>
      </c>
      <c r="G1044" s="1">
        <v>1</v>
      </c>
      <c r="H1044" s="1">
        <v>0</v>
      </c>
      <c r="I1044" s="1">
        <v>0</v>
      </c>
      <c r="L1044" s="1" t="s">
        <v>24</v>
      </c>
      <c r="M1044" s="2">
        <v>1609179199</v>
      </c>
    </row>
    <row r="1045" spans="1:13" hidden="1" x14ac:dyDescent="0.3">
      <c r="A1045">
        <v>0</v>
      </c>
      <c r="B1045">
        <v>21</v>
      </c>
      <c r="C1045">
        <v>11</v>
      </c>
      <c r="D1045">
        <v>1</v>
      </c>
      <c r="E1045">
        <v>22</v>
      </c>
      <c r="F1045">
        <v>1</v>
      </c>
      <c r="G1045">
        <v>1</v>
      </c>
      <c r="H1045">
        <v>3</v>
      </c>
      <c r="I1045">
        <v>0</v>
      </c>
      <c r="J1045" t="s">
        <v>356</v>
      </c>
      <c r="K1045" t="s">
        <v>149</v>
      </c>
      <c r="L1045" t="s">
        <v>448</v>
      </c>
      <c r="M1045" s="3">
        <v>1609179199</v>
      </c>
    </row>
    <row r="1046" spans="1:13" hidden="1" x14ac:dyDescent="0.3">
      <c r="A1046">
        <v>0</v>
      </c>
      <c r="B1046">
        <v>21</v>
      </c>
      <c r="C1046">
        <v>11</v>
      </c>
      <c r="D1046">
        <v>1</v>
      </c>
      <c r="E1046">
        <v>22</v>
      </c>
      <c r="F1046">
        <v>1</v>
      </c>
      <c r="G1046">
        <v>1</v>
      </c>
      <c r="H1046">
        <v>3</v>
      </c>
      <c r="I1046">
        <v>1</v>
      </c>
      <c r="J1046" t="s">
        <v>356</v>
      </c>
      <c r="K1046" t="s">
        <v>149</v>
      </c>
      <c r="L1046" t="s">
        <v>449</v>
      </c>
      <c r="M1046" s="3">
        <v>0</v>
      </c>
    </row>
    <row r="1047" spans="1:13" s="1" customFormat="1" hidden="1" x14ac:dyDescent="0.3">
      <c r="A1047" s="1">
        <v>1</v>
      </c>
      <c r="B1047" s="1">
        <v>22</v>
      </c>
      <c r="C1047" s="1">
        <v>0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L1047" s="1" t="s">
        <v>450</v>
      </c>
      <c r="M1047" s="2">
        <v>5208079277</v>
      </c>
    </row>
    <row r="1048" spans="1:13" s="1" customFormat="1" hidden="1" x14ac:dyDescent="0.3">
      <c r="A1048" s="1">
        <v>1</v>
      </c>
      <c r="B1048" s="1">
        <v>22</v>
      </c>
      <c r="C1048" s="1">
        <v>0</v>
      </c>
      <c r="D1048" s="1">
        <v>0</v>
      </c>
      <c r="E1048" s="1">
        <v>11</v>
      </c>
      <c r="F1048" s="1">
        <v>0</v>
      </c>
      <c r="G1048" s="1">
        <v>0</v>
      </c>
      <c r="H1048" s="1">
        <v>0</v>
      </c>
      <c r="I1048" s="1">
        <v>0</v>
      </c>
      <c r="L1048" s="1" t="s">
        <v>14</v>
      </c>
      <c r="M1048" s="2">
        <v>5074763242</v>
      </c>
    </row>
    <row r="1049" spans="1:13" s="1" customFormat="1" hidden="1" x14ac:dyDescent="0.3">
      <c r="A1049" s="1">
        <v>1</v>
      </c>
      <c r="B1049" s="1">
        <v>22</v>
      </c>
      <c r="C1049" s="1">
        <v>0</v>
      </c>
      <c r="D1049" s="1">
        <v>0</v>
      </c>
      <c r="E1049" s="1">
        <v>22</v>
      </c>
      <c r="F1049" s="1">
        <v>0</v>
      </c>
      <c r="G1049" s="1">
        <v>0</v>
      </c>
      <c r="H1049" s="1">
        <v>0</v>
      </c>
      <c r="I1049" s="1">
        <v>0</v>
      </c>
      <c r="L1049" s="1" t="s">
        <v>15</v>
      </c>
      <c r="M1049" s="2">
        <v>85316035</v>
      </c>
    </row>
    <row r="1050" spans="1:13" s="1" customFormat="1" hidden="1" x14ac:dyDescent="0.3">
      <c r="A1050" s="1">
        <v>1</v>
      </c>
      <c r="B1050" s="1">
        <v>22</v>
      </c>
      <c r="C1050" s="1">
        <v>0</v>
      </c>
      <c r="D1050" s="1">
        <v>0</v>
      </c>
      <c r="E1050" s="1">
        <v>82</v>
      </c>
      <c r="F1050" s="1">
        <v>0</v>
      </c>
      <c r="G1050" s="1">
        <v>0</v>
      </c>
      <c r="H1050" s="1">
        <v>0</v>
      </c>
      <c r="I1050" s="1">
        <v>0</v>
      </c>
      <c r="L1050" s="1" t="s">
        <v>20</v>
      </c>
      <c r="M1050" s="2">
        <v>48000000</v>
      </c>
    </row>
    <row r="1051" spans="1:13" s="1" customFormat="1" hidden="1" x14ac:dyDescent="0.3">
      <c r="A1051" s="1">
        <v>1</v>
      </c>
      <c r="B1051" s="1">
        <v>22</v>
      </c>
      <c r="C1051" s="1">
        <v>0</v>
      </c>
      <c r="D1051" s="1">
        <v>1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L1051" s="1" t="s">
        <v>22</v>
      </c>
      <c r="M1051" s="2">
        <v>2928811</v>
      </c>
    </row>
    <row r="1052" spans="1:13" s="1" customFormat="1" hidden="1" x14ac:dyDescent="0.3">
      <c r="A1052" s="1">
        <v>1</v>
      </c>
      <c r="B1052" s="1">
        <v>22</v>
      </c>
      <c r="C1052" s="1">
        <v>0</v>
      </c>
      <c r="D1052" s="1">
        <v>1</v>
      </c>
      <c r="E1052" s="1">
        <v>0</v>
      </c>
      <c r="F1052" s="1">
        <v>2</v>
      </c>
      <c r="G1052" s="1">
        <v>0</v>
      </c>
      <c r="H1052" s="1">
        <v>0</v>
      </c>
      <c r="I1052" s="1">
        <v>0</v>
      </c>
      <c r="L1052" s="1" t="s">
        <v>27</v>
      </c>
      <c r="M1052" s="2">
        <v>2928811</v>
      </c>
    </row>
    <row r="1053" spans="1:13" s="1" customFormat="1" hidden="1" x14ac:dyDescent="0.3">
      <c r="A1053" s="1">
        <v>1</v>
      </c>
      <c r="B1053" s="1">
        <v>22</v>
      </c>
      <c r="C1053" s="1">
        <v>0</v>
      </c>
      <c r="D1053" s="1">
        <v>1</v>
      </c>
      <c r="E1053" s="1">
        <v>0</v>
      </c>
      <c r="F1053" s="1">
        <v>2</v>
      </c>
      <c r="G1053" s="1">
        <v>2</v>
      </c>
      <c r="H1053" s="1">
        <v>0</v>
      </c>
      <c r="I1053" s="1">
        <v>0</v>
      </c>
      <c r="L1053" s="1" t="s">
        <v>29</v>
      </c>
      <c r="M1053" s="2">
        <v>2928811</v>
      </c>
    </row>
    <row r="1054" spans="1:13" s="1" customFormat="1" hidden="1" x14ac:dyDescent="0.3">
      <c r="A1054" s="1">
        <v>1</v>
      </c>
      <c r="B1054" s="1">
        <v>22</v>
      </c>
      <c r="C1054" s="1">
        <v>0</v>
      </c>
      <c r="D1054" s="1">
        <v>1</v>
      </c>
      <c r="E1054" s="1">
        <v>11</v>
      </c>
      <c r="F1054" s="1">
        <v>0</v>
      </c>
      <c r="G1054" s="1">
        <v>0</v>
      </c>
      <c r="H1054" s="1">
        <v>0</v>
      </c>
      <c r="I1054" s="1">
        <v>0</v>
      </c>
      <c r="L1054" s="1" t="s">
        <v>14</v>
      </c>
      <c r="M1054" s="2">
        <v>2928811</v>
      </c>
    </row>
    <row r="1055" spans="1:13" s="1" customFormat="1" hidden="1" x14ac:dyDescent="0.3">
      <c r="A1055" s="1">
        <v>1</v>
      </c>
      <c r="B1055" s="1">
        <v>22</v>
      </c>
      <c r="C1055" s="1">
        <v>0</v>
      </c>
      <c r="D1055" s="1">
        <v>1</v>
      </c>
      <c r="E1055" s="1">
        <v>11</v>
      </c>
      <c r="F1055" s="1">
        <v>2</v>
      </c>
      <c r="G1055" s="1">
        <v>0</v>
      </c>
      <c r="H1055" s="1">
        <v>0</v>
      </c>
      <c r="I1055" s="1">
        <v>0</v>
      </c>
      <c r="L1055" s="1" t="s">
        <v>27</v>
      </c>
      <c r="M1055" s="2">
        <v>2928811</v>
      </c>
    </row>
    <row r="1056" spans="1:13" s="1" customFormat="1" hidden="1" x14ac:dyDescent="0.3">
      <c r="A1056" s="1">
        <v>1</v>
      </c>
      <c r="B1056" s="1">
        <v>22</v>
      </c>
      <c r="C1056" s="1">
        <v>0</v>
      </c>
      <c r="D1056" s="1">
        <v>1</v>
      </c>
      <c r="E1056" s="1">
        <v>11</v>
      </c>
      <c r="F1056" s="1">
        <v>2</v>
      </c>
      <c r="G1056" s="1">
        <v>2</v>
      </c>
      <c r="H1056" s="1">
        <v>0</v>
      </c>
      <c r="I1056" s="1">
        <v>0</v>
      </c>
      <c r="L1056" s="1" t="s">
        <v>29</v>
      </c>
      <c r="M1056" s="2">
        <v>2928811</v>
      </c>
    </row>
    <row r="1057" spans="1:13" s="1" customFormat="1" hidden="1" x14ac:dyDescent="0.3">
      <c r="A1057" s="1">
        <v>1</v>
      </c>
      <c r="B1057" s="1">
        <v>22</v>
      </c>
      <c r="C1057" s="1">
        <v>0</v>
      </c>
      <c r="D1057" s="1">
        <v>3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L1057" s="1" t="s">
        <v>39</v>
      </c>
      <c r="M1057" s="2">
        <v>5205150466</v>
      </c>
    </row>
    <row r="1058" spans="1:13" s="1" customFormat="1" hidden="1" x14ac:dyDescent="0.3">
      <c r="A1058" s="1">
        <v>1</v>
      </c>
      <c r="B1058" s="1">
        <v>22</v>
      </c>
      <c r="C1058" s="1">
        <v>0</v>
      </c>
      <c r="D1058" s="1">
        <v>3</v>
      </c>
      <c r="E1058" s="1">
        <v>0</v>
      </c>
      <c r="F1058" s="1">
        <v>4</v>
      </c>
      <c r="G1058" s="1">
        <v>0</v>
      </c>
      <c r="H1058" s="1">
        <v>0</v>
      </c>
      <c r="I1058" s="1">
        <v>0</v>
      </c>
      <c r="L1058" s="1" t="s">
        <v>132</v>
      </c>
      <c r="M1058" s="2">
        <v>5205150466</v>
      </c>
    </row>
    <row r="1059" spans="1:13" s="1" customFormat="1" hidden="1" x14ac:dyDescent="0.3">
      <c r="A1059" s="1">
        <v>1</v>
      </c>
      <c r="B1059" s="1">
        <v>22</v>
      </c>
      <c r="C1059" s="1">
        <v>0</v>
      </c>
      <c r="D1059" s="1">
        <v>3</v>
      </c>
      <c r="E1059" s="1">
        <v>0</v>
      </c>
      <c r="F1059" s="1">
        <v>4</v>
      </c>
      <c r="G1059" s="1">
        <v>101</v>
      </c>
      <c r="H1059" s="1">
        <v>0</v>
      </c>
      <c r="I1059" s="1">
        <v>0</v>
      </c>
      <c r="L1059" s="1" t="s">
        <v>133</v>
      </c>
      <c r="M1059" s="2">
        <v>4205150466</v>
      </c>
    </row>
    <row r="1060" spans="1:13" s="1" customFormat="1" hidden="1" x14ac:dyDescent="0.3">
      <c r="A1060" s="1">
        <v>1</v>
      </c>
      <c r="B1060" s="1">
        <v>22</v>
      </c>
      <c r="C1060" s="1">
        <v>0</v>
      </c>
      <c r="D1060" s="1">
        <v>3</v>
      </c>
      <c r="E1060" s="1">
        <v>0</v>
      </c>
      <c r="F1060" s="1">
        <v>4</v>
      </c>
      <c r="G1060" s="1">
        <v>101</v>
      </c>
      <c r="H1060" s="1">
        <v>12</v>
      </c>
      <c r="I1060" s="1">
        <v>0</v>
      </c>
      <c r="L1060" s="1" t="s">
        <v>134</v>
      </c>
      <c r="M1060" s="2">
        <v>358032371</v>
      </c>
    </row>
    <row r="1061" spans="1:13" s="1" customFormat="1" hidden="1" x14ac:dyDescent="0.3">
      <c r="A1061" s="1">
        <v>1</v>
      </c>
      <c r="B1061" s="1">
        <v>22</v>
      </c>
      <c r="C1061" s="1">
        <v>0</v>
      </c>
      <c r="D1061" s="1">
        <v>3</v>
      </c>
      <c r="E1061" s="1">
        <v>0</v>
      </c>
      <c r="F1061" s="1">
        <v>4</v>
      </c>
      <c r="G1061" s="1">
        <v>101</v>
      </c>
      <c r="H1061" s="1">
        <v>13</v>
      </c>
      <c r="I1061" s="1">
        <v>0</v>
      </c>
      <c r="L1061" s="1" t="s">
        <v>135</v>
      </c>
      <c r="M1061" s="2">
        <v>150123716</v>
      </c>
    </row>
    <row r="1062" spans="1:13" s="1" customFormat="1" hidden="1" x14ac:dyDescent="0.3">
      <c r="A1062" s="1">
        <v>1</v>
      </c>
      <c r="B1062" s="1">
        <v>22</v>
      </c>
      <c r="C1062" s="1">
        <v>0</v>
      </c>
      <c r="D1062" s="1">
        <v>3</v>
      </c>
      <c r="E1062" s="1">
        <v>0</v>
      </c>
      <c r="F1062" s="1">
        <v>4</v>
      </c>
      <c r="G1062" s="1">
        <v>101</v>
      </c>
      <c r="H1062" s="1">
        <v>14</v>
      </c>
      <c r="I1062" s="1">
        <v>0</v>
      </c>
      <c r="L1062" s="1" t="s">
        <v>136</v>
      </c>
      <c r="M1062" s="2">
        <v>2675994379</v>
      </c>
    </row>
    <row r="1063" spans="1:13" s="1" customFormat="1" hidden="1" x14ac:dyDescent="0.3">
      <c r="A1063" s="1">
        <v>1</v>
      </c>
      <c r="B1063" s="1">
        <v>22</v>
      </c>
      <c r="C1063" s="1">
        <v>0</v>
      </c>
      <c r="D1063" s="1">
        <v>3</v>
      </c>
      <c r="E1063" s="1">
        <v>0</v>
      </c>
      <c r="F1063" s="1">
        <v>4</v>
      </c>
      <c r="G1063" s="1">
        <v>101</v>
      </c>
      <c r="H1063" s="1">
        <v>15</v>
      </c>
      <c r="I1063" s="1">
        <v>0</v>
      </c>
      <c r="L1063" s="1" t="s">
        <v>137</v>
      </c>
      <c r="M1063" s="2">
        <v>1021000000</v>
      </c>
    </row>
    <row r="1064" spans="1:13" s="1" customFormat="1" hidden="1" x14ac:dyDescent="0.3">
      <c r="A1064" s="1">
        <v>1</v>
      </c>
      <c r="B1064" s="1">
        <v>22</v>
      </c>
      <c r="C1064" s="1">
        <v>0</v>
      </c>
      <c r="D1064" s="1">
        <v>3</v>
      </c>
      <c r="E1064" s="1">
        <v>0</v>
      </c>
      <c r="F1064" s="1">
        <v>4</v>
      </c>
      <c r="G1064" s="1">
        <v>202</v>
      </c>
      <c r="H1064" s="1">
        <v>0</v>
      </c>
      <c r="I1064" s="1">
        <v>0</v>
      </c>
      <c r="L1064" s="1" t="s">
        <v>140</v>
      </c>
      <c r="M1064" s="2">
        <v>1000000000</v>
      </c>
    </row>
    <row r="1065" spans="1:13" s="1" customFormat="1" hidden="1" x14ac:dyDescent="0.3">
      <c r="A1065" s="1">
        <v>1</v>
      </c>
      <c r="B1065" s="1">
        <v>22</v>
      </c>
      <c r="C1065" s="1">
        <v>0</v>
      </c>
      <c r="D1065" s="1">
        <v>3</v>
      </c>
      <c r="E1065" s="1">
        <v>0</v>
      </c>
      <c r="F1065" s="1">
        <v>4</v>
      </c>
      <c r="G1065" s="1">
        <v>202</v>
      </c>
      <c r="H1065" s="1">
        <v>8</v>
      </c>
      <c r="I1065" s="1">
        <v>0</v>
      </c>
      <c r="L1065" s="1" t="s">
        <v>141</v>
      </c>
      <c r="M1065" s="2">
        <v>1000000000</v>
      </c>
    </row>
    <row r="1066" spans="1:13" s="1" customFormat="1" hidden="1" x14ac:dyDescent="0.3">
      <c r="A1066" s="1">
        <v>1</v>
      </c>
      <c r="B1066" s="1">
        <v>22</v>
      </c>
      <c r="C1066" s="1">
        <v>0</v>
      </c>
      <c r="D1066" s="1">
        <v>3</v>
      </c>
      <c r="E1066" s="1">
        <v>11</v>
      </c>
      <c r="F1066" s="1">
        <v>0</v>
      </c>
      <c r="G1066" s="1">
        <v>0</v>
      </c>
      <c r="H1066" s="1">
        <v>0</v>
      </c>
      <c r="I1066" s="1">
        <v>0</v>
      </c>
      <c r="L1066" s="1" t="s">
        <v>14</v>
      </c>
      <c r="M1066" s="2">
        <v>5071834431</v>
      </c>
    </row>
    <row r="1067" spans="1:13" s="1" customFormat="1" hidden="1" x14ac:dyDescent="0.3">
      <c r="A1067" s="1">
        <v>1</v>
      </c>
      <c r="B1067" s="1">
        <v>22</v>
      </c>
      <c r="C1067" s="1">
        <v>0</v>
      </c>
      <c r="D1067" s="1">
        <v>3</v>
      </c>
      <c r="E1067" s="1">
        <v>11</v>
      </c>
      <c r="F1067" s="1">
        <v>4</v>
      </c>
      <c r="G1067" s="1">
        <v>0</v>
      </c>
      <c r="H1067" s="1">
        <v>0</v>
      </c>
      <c r="I1067" s="1">
        <v>0</v>
      </c>
      <c r="L1067" s="1" t="s">
        <v>132</v>
      </c>
      <c r="M1067" s="2">
        <v>5071834431</v>
      </c>
    </row>
    <row r="1068" spans="1:13" s="1" customFormat="1" hidden="1" x14ac:dyDescent="0.3">
      <c r="A1068" s="1">
        <v>1</v>
      </c>
      <c r="B1068" s="1">
        <v>22</v>
      </c>
      <c r="C1068" s="1">
        <v>0</v>
      </c>
      <c r="D1068" s="1">
        <v>3</v>
      </c>
      <c r="E1068" s="1">
        <v>11</v>
      </c>
      <c r="F1068" s="1">
        <v>4</v>
      </c>
      <c r="G1068" s="1">
        <v>101</v>
      </c>
      <c r="H1068" s="1">
        <v>0</v>
      </c>
      <c r="I1068" s="1">
        <v>0</v>
      </c>
      <c r="L1068" s="1" t="s">
        <v>133</v>
      </c>
      <c r="M1068" s="2">
        <v>4071834431</v>
      </c>
    </row>
    <row r="1069" spans="1:13" s="1" customFormat="1" hidden="1" x14ac:dyDescent="0.3">
      <c r="A1069" s="1">
        <v>1</v>
      </c>
      <c r="B1069" s="1">
        <v>22</v>
      </c>
      <c r="C1069" s="1">
        <v>0</v>
      </c>
      <c r="D1069" s="1">
        <v>3</v>
      </c>
      <c r="E1069" s="1">
        <v>11</v>
      </c>
      <c r="F1069" s="1">
        <v>4</v>
      </c>
      <c r="G1069" s="1">
        <v>101</v>
      </c>
      <c r="H1069" s="1">
        <v>12</v>
      </c>
      <c r="I1069" s="1">
        <v>0</v>
      </c>
      <c r="L1069" s="1" t="s">
        <v>134</v>
      </c>
      <c r="M1069" s="2">
        <v>358032371</v>
      </c>
    </row>
    <row r="1070" spans="1:13" s="1" customFormat="1" hidden="1" x14ac:dyDescent="0.3">
      <c r="A1070" s="1">
        <v>1</v>
      </c>
      <c r="B1070" s="1">
        <v>22</v>
      </c>
      <c r="C1070" s="1">
        <v>0</v>
      </c>
      <c r="D1070" s="1">
        <v>3</v>
      </c>
      <c r="E1070" s="1">
        <v>11</v>
      </c>
      <c r="F1070" s="1">
        <v>4</v>
      </c>
      <c r="G1070" s="1">
        <v>101</v>
      </c>
      <c r="H1070" s="1">
        <v>13</v>
      </c>
      <c r="I1070" s="1">
        <v>0</v>
      </c>
      <c r="L1070" s="1" t="s">
        <v>135</v>
      </c>
      <c r="M1070" s="2">
        <v>16807681</v>
      </c>
    </row>
    <row r="1071" spans="1:13" s="1" customFormat="1" hidden="1" x14ac:dyDescent="0.3">
      <c r="A1071" s="1">
        <v>1</v>
      </c>
      <c r="B1071" s="1">
        <v>22</v>
      </c>
      <c r="C1071" s="1">
        <v>0</v>
      </c>
      <c r="D1071" s="1">
        <v>3</v>
      </c>
      <c r="E1071" s="1">
        <v>11</v>
      </c>
      <c r="F1071" s="1">
        <v>4</v>
      </c>
      <c r="G1071" s="1">
        <v>101</v>
      </c>
      <c r="H1071" s="1">
        <v>14</v>
      </c>
      <c r="I1071" s="1">
        <v>0</v>
      </c>
      <c r="L1071" s="1" t="s">
        <v>136</v>
      </c>
      <c r="M1071" s="2">
        <v>2675994379</v>
      </c>
    </row>
    <row r="1072" spans="1:13" s="1" customFormat="1" hidden="1" x14ac:dyDescent="0.3">
      <c r="A1072" s="1">
        <v>1</v>
      </c>
      <c r="B1072" s="1">
        <v>22</v>
      </c>
      <c r="C1072" s="1">
        <v>0</v>
      </c>
      <c r="D1072" s="1">
        <v>3</v>
      </c>
      <c r="E1072" s="1">
        <v>11</v>
      </c>
      <c r="F1072" s="1">
        <v>4</v>
      </c>
      <c r="G1072" s="1">
        <v>101</v>
      </c>
      <c r="H1072" s="1">
        <v>15</v>
      </c>
      <c r="I1072" s="1">
        <v>0</v>
      </c>
      <c r="L1072" s="1" t="s">
        <v>137</v>
      </c>
      <c r="M1072" s="2">
        <v>1021000000</v>
      </c>
    </row>
    <row r="1073" spans="1:13" s="1" customFormat="1" hidden="1" x14ac:dyDescent="0.3">
      <c r="A1073" s="1">
        <v>1</v>
      </c>
      <c r="B1073" s="1">
        <v>22</v>
      </c>
      <c r="C1073" s="1">
        <v>0</v>
      </c>
      <c r="D1073" s="1">
        <v>3</v>
      </c>
      <c r="E1073" s="1">
        <v>11</v>
      </c>
      <c r="F1073" s="1">
        <v>4</v>
      </c>
      <c r="G1073" s="1">
        <v>202</v>
      </c>
      <c r="H1073" s="1">
        <v>0</v>
      </c>
      <c r="I1073" s="1">
        <v>0</v>
      </c>
      <c r="L1073" s="1" t="s">
        <v>140</v>
      </c>
      <c r="M1073" s="2">
        <v>1000000000</v>
      </c>
    </row>
    <row r="1074" spans="1:13" s="1" customFormat="1" hidden="1" x14ac:dyDescent="0.3">
      <c r="A1074" s="1">
        <v>1</v>
      </c>
      <c r="B1074" s="1">
        <v>22</v>
      </c>
      <c r="C1074" s="1">
        <v>0</v>
      </c>
      <c r="D1074" s="1">
        <v>3</v>
      </c>
      <c r="E1074" s="1">
        <v>11</v>
      </c>
      <c r="F1074" s="1">
        <v>4</v>
      </c>
      <c r="G1074" s="1">
        <v>202</v>
      </c>
      <c r="H1074" s="1">
        <v>8</v>
      </c>
      <c r="I1074" s="1">
        <v>0</v>
      </c>
      <c r="L1074" s="1" t="s">
        <v>141</v>
      </c>
      <c r="M1074" s="2">
        <v>1000000000</v>
      </c>
    </row>
    <row r="1075" spans="1:13" s="1" customFormat="1" hidden="1" x14ac:dyDescent="0.3">
      <c r="A1075" s="1">
        <v>1</v>
      </c>
      <c r="B1075" s="1">
        <v>22</v>
      </c>
      <c r="C1075" s="1">
        <v>0</v>
      </c>
      <c r="D1075" s="1">
        <v>3</v>
      </c>
      <c r="E1075" s="1">
        <v>22</v>
      </c>
      <c r="F1075" s="1">
        <v>0</v>
      </c>
      <c r="G1075" s="1">
        <v>0</v>
      </c>
      <c r="H1075" s="1">
        <v>0</v>
      </c>
      <c r="I1075" s="1">
        <v>0</v>
      </c>
      <c r="L1075" s="1" t="s">
        <v>15</v>
      </c>
      <c r="M1075" s="2">
        <v>85316035</v>
      </c>
    </row>
    <row r="1076" spans="1:13" s="1" customFormat="1" hidden="1" x14ac:dyDescent="0.3">
      <c r="A1076" s="1">
        <v>1</v>
      </c>
      <c r="B1076" s="1">
        <v>22</v>
      </c>
      <c r="C1076" s="1">
        <v>0</v>
      </c>
      <c r="D1076" s="1">
        <v>3</v>
      </c>
      <c r="E1076" s="1">
        <v>22</v>
      </c>
      <c r="F1076" s="1">
        <v>4</v>
      </c>
      <c r="G1076" s="1">
        <v>0</v>
      </c>
      <c r="H1076" s="1">
        <v>0</v>
      </c>
      <c r="I1076" s="1">
        <v>0</v>
      </c>
      <c r="L1076" s="1" t="s">
        <v>132</v>
      </c>
      <c r="M1076" s="2">
        <v>85316035</v>
      </c>
    </row>
    <row r="1077" spans="1:13" s="1" customFormat="1" hidden="1" x14ac:dyDescent="0.3">
      <c r="A1077" s="1">
        <v>1</v>
      </c>
      <c r="B1077" s="1">
        <v>22</v>
      </c>
      <c r="C1077" s="1">
        <v>0</v>
      </c>
      <c r="D1077" s="1">
        <v>3</v>
      </c>
      <c r="E1077" s="1">
        <v>22</v>
      </c>
      <c r="F1077" s="1">
        <v>4</v>
      </c>
      <c r="G1077" s="1">
        <v>101</v>
      </c>
      <c r="H1077" s="1">
        <v>0</v>
      </c>
      <c r="I1077" s="1">
        <v>0</v>
      </c>
      <c r="L1077" s="1" t="s">
        <v>133</v>
      </c>
      <c r="M1077" s="2">
        <v>85316035</v>
      </c>
    </row>
    <row r="1078" spans="1:13" s="1" customFormat="1" hidden="1" x14ac:dyDescent="0.3">
      <c r="A1078" s="1">
        <v>1</v>
      </c>
      <c r="B1078" s="1">
        <v>22</v>
      </c>
      <c r="C1078" s="1">
        <v>0</v>
      </c>
      <c r="D1078" s="1">
        <v>3</v>
      </c>
      <c r="E1078" s="1">
        <v>22</v>
      </c>
      <c r="F1078" s="1">
        <v>4</v>
      </c>
      <c r="G1078" s="1">
        <v>101</v>
      </c>
      <c r="H1078" s="1">
        <v>13</v>
      </c>
      <c r="I1078" s="1">
        <v>0</v>
      </c>
      <c r="L1078" s="1" t="s">
        <v>135</v>
      </c>
      <c r="M1078" s="2">
        <v>85316035</v>
      </c>
    </row>
    <row r="1079" spans="1:13" s="1" customFormat="1" hidden="1" x14ac:dyDescent="0.3">
      <c r="A1079" s="1">
        <v>1</v>
      </c>
      <c r="B1079" s="1">
        <v>22</v>
      </c>
      <c r="C1079" s="1">
        <v>0</v>
      </c>
      <c r="D1079" s="1">
        <v>3</v>
      </c>
      <c r="E1079" s="1">
        <v>82</v>
      </c>
      <c r="F1079" s="1">
        <v>0</v>
      </c>
      <c r="G1079" s="1">
        <v>0</v>
      </c>
      <c r="H1079" s="1">
        <v>0</v>
      </c>
      <c r="I1079" s="1">
        <v>0</v>
      </c>
      <c r="L1079" s="1" t="s">
        <v>20</v>
      </c>
      <c r="M1079" s="2">
        <v>48000000</v>
      </c>
    </row>
    <row r="1080" spans="1:13" s="1" customFormat="1" hidden="1" x14ac:dyDescent="0.3">
      <c r="A1080" s="1">
        <v>1</v>
      </c>
      <c r="B1080" s="1">
        <v>22</v>
      </c>
      <c r="C1080" s="1">
        <v>0</v>
      </c>
      <c r="D1080" s="1">
        <v>3</v>
      </c>
      <c r="E1080" s="1">
        <v>82</v>
      </c>
      <c r="F1080" s="1">
        <v>4</v>
      </c>
      <c r="G1080" s="1">
        <v>0</v>
      </c>
      <c r="H1080" s="1">
        <v>0</v>
      </c>
      <c r="I1080" s="1">
        <v>0</v>
      </c>
      <c r="L1080" s="1" t="s">
        <v>132</v>
      </c>
      <c r="M1080" s="2">
        <v>48000000</v>
      </c>
    </row>
    <row r="1081" spans="1:13" s="1" customFormat="1" hidden="1" x14ac:dyDescent="0.3">
      <c r="A1081" s="1">
        <v>1</v>
      </c>
      <c r="B1081" s="1">
        <v>22</v>
      </c>
      <c r="C1081" s="1">
        <v>0</v>
      </c>
      <c r="D1081" s="1">
        <v>3</v>
      </c>
      <c r="E1081" s="1">
        <v>82</v>
      </c>
      <c r="F1081" s="1">
        <v>4</v>
      </c>
      <c r="G1081" s="1">
        <v>101</v>
      </c>
      <c r="H1081" s="1">
        <v>0</v>
      </c>
      <c r="I1081" s="1">
        <v>0</v>
      </c>
      <c r="L1081" s="1" t="s">
        <v>133</v>
      </c>
      <c r="M1081" s="2">
        <v>48000000</v>
      </c>
    </row>
    <row r="1082" spans="1:13" s="1" customFormat="1" hidden="1" x14ac:dyDescent="0.3">
      <c r="A1082" s="1">
        <v>1</v>
      </c>
      <c r="B1082" s="1">
        <v>22</v>
      </c>
      <c r="C1082" s="1">
        <v>0</v>
      </c>
      <c r="D1082" s="1">
        <v>3</v>
      </c>
      <c r="E1082" s="1">
        <v>82</v>
      </c>
      <c r="F1082" s="1">
        <v>4</v>
      </c>
      <c r="G1082" s="1">
        <v>101</v>
      </c>
      <c r="H1082" s="1">
        <v>13</v>
      </c>
      <c r="I1082" s="1">
        <v>0</v>
      </c>
      <c r="L1082" s="1" t="s">
        <v>135</v>
      </c>
      <c r="M1082" s="2">
        <v>48000000</v>
      </c>
    </row>
    <row r="1083" spans="1:13" s="1" customFormat="1" hidden="1" x14ac:dyDescent="0.3">
      <c r="A1083" s="1">
        <v>1</v>
      </c>
      <c r="B1083" s="1">
        <v>22</v>
      </c>
      <c r="C1083" s="1">
        <v>1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L1083" s="1" t="s">
        <v>451</v>
      </c>
      <c r="M1083" s="2">
        <v>5205150466</v>
      </c>
    </row>
    <row r="1084" spans="1:13" s="1" customFormat="1" hidden="1" x14ac:dyDescent="0.3">
      <c r="A1084" s="1">
        <v>1</v>
      </c>
      <c r="B1084" s="1">
        <v>22</v>
      </c>
      <c r="C1084" s="1">
        <v>1</v>
      </c>
      <c r="D1084" s="1">
        <v>0</v>
      </c>
      <c r="E1084" s="1">
        <v>11</v>
      </c>
      <c r="F1084" s="1">
        <v>0</v>
      </c>
      <c r="G1084" s="1">
        <v>0</v>
      </c>
      <c r="H1084" s="1">
        <v>0</v>
      </c>
      <c r="I1084" s="1">
        <v>0</v>
      </c>
      <c r="L1084" s="1" t="s">
        <v>14</v>
      </c>
      <c r="M1084" s="2">
        <v>5071834431</v>
      </c>
    </row>
    <row r="1085" spans="1:13" s="1" customFormat="1" hidden="1" x14ac:dyDescent="0.3">
      <c r="A1085" s="1">
        <v>1</v>
      </c>
      <c r="B1085" s="1">
        <v>22</v>
      </c>
      <c r="C1085" s="1">
        <v>1</v>
      </c>
      <c r="D1085" s="1">
        <v>0</v>
      </c>
      <c r="E1085" s="1">
        <v>22</v>
      </c>
      <c r="F1085" s="1">
        <v>0</v>
      </c>
      <c r="G1085" s="1">
        <v>0</v>
      </c>
      <c r="H1085" s="1">
        <v>0</v>
      </c>
      <c r="I1085" s="1">
        <v>0</v>
      </c>
      <c r="L1085" s="1" t="s">
        <v>15</v>
      </c>
      <c r="M1085" s="2">
        <v>85316035</v>
      </c>
    </row>
    <row r="1086" spans="1:13" s="1" customFormat="1" hidden="1" x14ac:dyDescent="0.3">
      <c r="A1086" s="1">
        <v>1</v>
      </c>
      <c r="B1086" s="1">
        <v>22</v>
      </c>
      <c r="C1086" s="1">
        <v>1</v>
      </c>
      <c r="D1086" s="1">
        <v>0</v>
      </c>
      <c r="E1086" s="1">
        <v>82</v>
      </c>
      <c r="F1086" s="1">
        <v>0</v>
      </c>
      <c r="G1086" s="1">
        <v>0</v>
      </c>
      <c r="H1086" s="1">
        <v>0</v>
      </c>
      <c r="I1086" s="1">
        <v>0</v>
      </c>
      <c r="L1086" s="1" t="s">
        <v>20</v>
      </c>
      <c r="M1086" s="2">
        <v>48000000</v>
      </c>
    </row>
    <row r="1087" spans="1:13" s="1" customFormat="1" hidden="1" x14ac:dyDescent="0.3">
      <c r="A1087" s="1">
        <v>1</v>
      </c>
      <c r="B1087" s="1">
        <v>22</v>
      </c>
      <c r="C1087" s="1">
        <v>1</v>
      </c>
      <c r="D1087" s="1">
        <v>3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L1087" s="1" t="s">
        <v>39</v>
      </c>
      <c r="M1087" s="2">
        <v>5205150466</v>
      </c>
    </row>
    <row r="1088" spans="1:13" s="1" customFormat="1" hidden="1" x14ac:dyDescent="0.3">
      <c r="A1088" s="1">
        <v>1</v>
      </c>
      <c r="B1088" s="1">
        <v>22</v>
      </c>
      <c r="C1088" s="1">
        <v>1</v>
      </c>
      <c r="D1088" s="1">
        <v>3</v>
      </c>
      <c r="E1088" s="1">
        <v>0</v>
      </c>
      <c r="F1088" s="1">
        <v>4</v>
      </c>
      <c r="G1088" s="1">
        <v>0</v>
      </c>
      <c r="H1088" s="1">
        <v>0</v>
      </c>
      <c r="I1088" s="1">
        <v>0</v>
      </c>
      <c r="L1088" s="1" t="s">
        <v>132</v>
      </c>
      <c r="M1088" s="2">
        <v>5205150466</v>
      </c>
    </row>
    <row r="1089" spans="1:13" s="1" customFormat="1" hidden="1" x14ac:dyDescent="0.3">
      <c r="A1089" s="1">
        <v>1</v>
      </c>
      <c r="B1089" s="1">
        <v>22</v>
      </c>
      <c r="C1089" s="1">
        <v>1</v>
      </c>
      <c r="D1089" s="1">
        <v>3</v>
      </c>
      <c r="E1089" s="1">
        <v>0</v>
      </c>
      <c r="F1089" s="1">
        <v>4</v>
      </c>
      <c r="G1089" s="1">
        <v>101</v>
      </c>
      <c r="H1089" s="1">
        <v>0</v>
      </c>
      <c r="I1089" s="1">
        <v>0</v>
      </c>
      <c r="L1089" s="1" t="s">
        <v>133</v>
      </c>
      <c r="M1089" s="2">
        <v>4205150466</v>
      </c>
    </row>
    <row r="1090" spans="1:13" s="1" customFormat="1" hidden="1" x14ac:dyDescent="0.3">
      <c r="A1090" s="1">
        <v>1</v>
      </c>
      <c r="B1090" s="1">
        <v>22</v>
      </c>
      <c r="C1090" s="1">
        <v>1</v>
      </c>
      <c r="D1090" s="1">
        <v>3</v>
      </c>
      <c r="E1090" s="1">
        <v>0</v>
      </c>
      <c r="F1090" s="1">
        <v>4</v>
      </c>
      <c r="G1090" s="1">
        <v>101</v>
      </c>
      <c r="H1090" s="1">
        <v>12</v>
      </c>
      <c r="I1090" s="1">
        <v>0</v>
      </c>
      <c r="L1090" s="1" t="s">
        <v>134</v>
      </c>
      <c r="M1090" s="2">
        <v>358032371</v>
      </c>
    </row>
    <row r="1091" spans="1:13" s="1" customFormat="1" hidden="1" x14ac:dyDescent="0.3">
      <c r="A1091" s="1">
        <v>1</v>
      </c>
      <c r="B1091" s="1">
        <v>22</v>
      </c>
      <c r="C1091" s="1">
        <v>1</v>
      </c>
      <c r="D1091" s="1">
        <v>3</v>
      </c>
      <c r="E1091" s="1">
        <v>0</v>
      </c>
      <c r="F1091" s="1">
        <v>4</v>
      </c>
      <c r="G1091" s="1">
        <v>101</v>
      </c>
      <c r="H1091" s="1">
        <v>13</v>
      </c>
      <c r="I1091" s="1">
        <v>0</v>
      </c>
      <c r="L1091" s="1" t="s">
        <v>135</v>
      </c>
      <c r="M1091" s="2">
        <v>150123716</v>
      </c>
    </row>
    <row r="1092" spans="1:13" s="1" customFormat="1" hidden="1" x14ac:dyDescent="0.3">
      <c r="A1092" s="1">
        <v>1</v>
      </c>
      <c r="B1092" s="1">
        <v>22</v>
      </c>
      <c r="C1092" s="1">
        <v>1</v>
      </c>
      <c r="D1092" s="1">
        <v>3</v>
      </c>
      <c r="E1092" s="1">
        <v>0</v>
      </c>
      <c r="F1092" s="1">
        <v>4</v>
      </c>
      <c r="G1092" s="1">
        <v>101</v>
      </c>
      <c r="H1092" s="1">
        <v>14</v>
      </c>
      <c r="I1092" s="1">
        <v>0</v>
      </c>
      <c r="L1092" s="1" t="s">
        <v>136</v>
      </c>
      <c r="M1092" s="2">
        <v>2675994379</v>
      </c>
    </row>
    <row r="1093" spans="1:13" s="1" customFormat="1" hidden="1" x14ac:dyDescent="0.3">
      <c r="A1093" s="1">
        <v>1</v>
      </c>
      <c r="B1093" s="1">
        <v>22</v>
      </c>
      <c r="C1093" s="1">
        <v>1</v>
      </c>
      <c r="D1093" s="1">
        <v>3</v>
      </c>
      <c r="E1093" s="1">
        <v>0</v>
      </c>
      <c r="F1093" s="1">
        <v>4</v>
      </c>
      <c r="G1093" s="1">
        <v>101</v>
      </c>
      <c r="H1093" s="1">
        <v>15</v>
      </c>
      <c r="I1093" s="1">
        <v>0</v>
      </c>
      <c r="L1093" s="1" t="s">
        <v>137</v>
      </c>
      <c r="M1093" s="2">
        <v>1021000000</v>
      </c>
    </row>
    <row r="1094" spans="1:13" s="1" customFormat="1" hidden="1" x14ac:dyDescent="0.3">
      <c r="A1094" s="1">
        <v>1</v>
      </c>
      <c r="B1094" s="1">
        <v>22</v>
      </c>
      <c r="C1094" s="1">
        <v>1</v>
      </c>
      <c r="D1094" s="1">
        <v>3</v>
      </c>
      <c r="E1094" s="1">
        <v>0</v>
      </c>
      <c r="F1094" s="1">
        <v>4</v>
      </c>
      <c r="G1094" s="1">
        <v>202</v>
      </c>
      <c r="H1094" s="1">
        <v>0</v>
      </c>
      <c r="I1094" s="1">
        <v>0</v>
      </c>
      <c r="L1094" s="1" t="s">
        <v>140</v>
      </c>
      <c r="M1094" s="2">
        <v>1000000000</v>
      </c>
    </row>
    <row r="1095" spans="1:13" s="1" customFormat="1" hidden="1" x14ac:dyDescent="0.3">
      <c r="A1095" s="1">
        <v>1</v>
      </c>
      <c r="B1095" s="1">
        <v>22</v>
      </c>
      <c r="C1095" s="1">
        <v>1</v>
      </c>
      <c r="D1095" s="1">
        <v>3</v>
      </c>
      <c r="E1095" s="1">
        <v>0</v>
      </c>
      <c r="F1095" s="1">
        <v>4</v>
      </c>
      <c r="G1095" s="1">
        <v>202</v>
      </c>
      <c r="H1095" s="1">
        <v>8</v>
      </c>
      <c r="I1095" s="1">
        <v>0</v>
      </c>
      <c r="L1095" s="1" t="s">
        <v>141</v>
      </c>
      <c r="M1095" s="2">
        <v>1000000000</v>
      </c>
    </row>
    <row r="1096" spans="1:13" s="1" customFormat="1" hidden="1" x14ac:dyDescent="0.3">
      <c r="A1096" s="1">
        <v>1</v>
      </c>
      <c r="B1096" s="1">
        <v>22</v>
      </c>
      <c r="C1096" s="1">
        <v>1</v>
      </c>
      <c r="D1096" s="1">
        <v>3</v>
      </c>
      <c r="E1096" s="1">
        <v>11</v>
      </c>
      <c r="F1096" s="1">
        <v>0</v>
      </c>
      <c r="G1096" s="1">
        <v>0</v>
      </c>
      <c r="H1096" s="1">
        <v>0</v>
      </c>
      <c r="I1096" s="1">
        <v>0</v>
      </c>
      <c r="L1096" s="1" t="s">
        <v>14</v>
      </c>
      <c r="M1096" s="2">
        <v>5071834431</v>
      </c>
    </row>
    <row r="1097" spans="1:13" s="1" customFormat="1" hidden="1" x14ac:dyDescent="0.3">
      <c r="A1097" s="1">
        <v>1</v>
      </c>
      <c r="B1097" s="1">
        <v>22</v>
      </c>
      <c r="C1097" s="1">
        <v>1</v>
      </c>
      <c r="D1097" s="1">
        <v>3</v>
      </c>
      <c r="E1097" s="1">
        <v>11</v>
      </c>
      <c r="F1097" s="1">
        <v>4</v>
      </c>
      <c r="G1097" s="1">
        <v>0</v>
      </c>
      <c r="H1097" s="1">
        <v>0</v>
      </c>
      <c r="I1097" s="1">
        <v>0</v>
      </c>
      <c r="L1097" s="1" t="s">
        <v>132</v>
      </c>
      <c r="M1097" s="2">
        <v>5071834431</v>
      </c>
    </row>
    <row r="1098" spans="1:13" s="1" customFormat="1" x14ac:dyDescent="0.3">
      <c r="A1098" s="1">
        <v>1</v>
      </c>
      <c r="B1098" s="1">
        <v>22</v>
      </c>
      <c r="C1098" s="1">
        <v>1</v>
      </c>
      <c r="D1098" s="1">
        <v>3</v>
      </c>
      <c r="E1098" s="1">
        <v>11</v>
      </c>
      <c r="F1098" s="1">
        <v>4</v>
      </c>
      <c r="G1098" s="1">
        <v>101</v>
      </c>
      <c r="H1098" s="1">
        <v>0</v>
      </c>
      <c r="I1098" s="1">
        <v>0</v>
      </c>
      <c r="L1098" s="1" t="s">
        <v>133</v>
      </c>
      <c r="M1098" s="2">
        <v>4071834431</v>
      </c>
    </row>
    <row r="1099" spans="1:13" hidden="1" x14ac:dyDescent="0.3">
      <c r="A1099">
        <v>0</v>
      </c>
      <c r="B1099">
        <v>22</v>
      </c>
      <c r="C1099">
        <v>1</v>
      </c>
      <c r="D1099">
        <v>3</v>
      </c>
      <c r="E1099">
        <v>11</v>
      </c>
      <c r="F1099">
        <v>4</v>
      </c>
      <c r="G1099">
        <v>101</v>
      </c>
      <c r="H1099">
        <v>12</v>
      </c>
      <c r="I1099">
        <v>0</v>
      </c>
      <c r="J1099" t="s">
        <v>149</v>
      </c>
      <c r="K1099" t="s">
        <v>452</v>
      </c>
      <c r="L1099" t="s">
        <v>453</v>
      </c>
      <c r="M1099" s="3">
        <v>47632371</v>
      </c>
    </row>
    <row r="1100" spans="1:13" hidden="1" x14ac:dyDescent="0.3">
      <c r="A1100">
        <v>0</v>
      </c>
      <c r="B1100">
        <v>22</v>
      </c>
      <c r="C1100">
        <v>1</v>
      </c>
      <c r="D1100">
        <v>3</v>
      </c>
      <c r="E1100">
        <v>11</v>
      </c>
      <c r="F1100">
        <v>4</v>
      </c>
      <c r="G1100">
        <v>101</v>
      </c>
      <c r="H1100">
        <v>12</v>
      </c>
      <c r="I1100">
        <v>1</v>
      </c>
      <c r="J1100" t="s">
        <v>149</v>
      </c>
      <c r="K1100" t="s">
        <v>452</v>
      </c>
      <c r="L1100" t="s">
        <v>454</v>
      </c>
      <c r="M1100" s="3">
        <v>24200000</v>
      </c>
    </row>
    <row r="1101" spans="1:13" hidden="1" x14ac:dyDescent="0.3">
      <c r="A1101">
        <v>0</v>
      </c>
      <c r="B1101">
        <v>22</v>
      </c>
      <c r="C1101">
        <v>1</v>
      </c>
      <c r="D1101">
        <v>3</v>
      </c>
      <c r="E1101">
        <v>11</v>
      </c>
      <c r="F1101">
        <v>4</v>
      </c>
      <c r="G1101">
        <v>101</v>
      </c>
      <c r="H1101">
        <v>12</v>
      </c>
      <c r="I1101">
        <v>2</v>
      </c>
      <c r="J1101" t="s">
        <v>149</v>
      </c>
      <c r="K1101" t="s">
        <v>452</v>
      </c>
      <c r="L1101" t="s">
        <v>455</v>
      </c>
      <c r="M1101" s="3">
        <v>230400000</v>
      </c>
    </row>
    <row r="1102" spans="1:13" hidden="1" x14ac:dyDescent="0.3">
      <c r="A1102">
        <v>0</v>
      </c>
      <c r="B1102">
        <v>22</v>
      </c>
      <c r="C1102">
        <v>1</v>
      </c>
      <c r="D1102">
        <v>3</v>
      </c>
      <c r="E1102">
        <v>11</v>
      </c>
      <c r="F1102">
        <v>4</v>
      </c>
      <c r="G1102">
        <v>101</v>
      </c>
      <c r="H1102">
        <v>12</v>
      </c>
      <c r="I1102">
        <v>80</v>
      </c>
      <c r="J1102" t="s">
        <v>149</v>
      </c>
      <c r="K1102" t="s">
        <v>452</v>
      </c>
      <c r="L1102" t="s">
        <v>456</v>
      </c>
      <c r="M1102" s="3">
        <v>55800000</v>
      </c>
    </row>
    <row r="1103" spans="1:13" hidden="1" x14ac:dyDescent="0.3">
      <c r="A1103">
        <v>0</v>
      </c>
      <c r="B1103">
        <v>22</v>
      </c>
      <c r="C1103">
        <v>1</v>
      </c>
      <c r="D1103">
        <v>3</v>
      </c>
      <c r="E1103">
        <v>11</v>
      </c>
      <c r="F1103">
        <v>4</v>
      </c>
      <c r="G1103">
        <v>101</v>
      </c>
      <c r="H1103">
        <v>13</v>
      </c>
      <c r="I1103">
        <v>0</v>
      </c>
      <c r="J1103" t="s">
        <v>149</v>
      </c>
      <c r="K1103" t="s">
        <v>457</v>
      </c>
      <c r="L1103" t="s">
        <v>458</v>
      </c>
      <c r="M1103" s="3">
        <v>16807681</v>
      </c>
    </row>
    <row r="1104" spans="1:13" s="1" customFormat="1" x14ac:dyDescent="0.3">
      <c r="A1104" s="1">
        <v>1</v>
      </c>
      <c r="B1104" s="1">
        <v>22</v>
      </c>
      <c r="C1104" s="1">
        <v>1</v>
      </c>
      <c r="D1104" s="1">
        <v>3</v>
      </c>
      <c r="E1104" s="1">
        <v>11</v>
      </c>
      <c r="F1104" s="1">
        <v>4</v>
      </c>
      <c r="G1104" s="1">
        <v>101</v>
      </c>
      <c r="H1104" s="1">
        <v>14</v>
      </c>
      <c r="I1104" s="1">
        <v>0</v>
      </c>
      <c r="L1104" s="1" t="s">
        <v>136</v>
      </c>
      <c r="M1104" s="2">
        <v>2675994379</v>
      </c>
    </row>
    <row r="1105" spans="1:13" hidden="1" x14ac:dyDescent="0.3">
      <c r="A1105">
        <v>0</v>
      </c>
      <c r="B1105">
        <v>22</v>
      </c>
      <c r="C1105">
        <v>1</v>
      </c>
      <c r="D1105">
        <v>3</v>
      </c>
      <c r="E1105">
        <v>11</v>
      </c>
      <c r="F1105">
        <v>4</v>
      </c>
      <c r="G1105">
        <v>101</v>
      </c>
      <c r="H1105">
        <v>14</v>
      </c>
      <c r="I1105">
        <v>1</v>
      </c>
      <c r="J1105" t="s">
        <v>149</v>
      </c>
      <c r="K1105" t="s">
        <v>459</v>
      </c>
      <c r="L1105" t="s">
        <v>460</v>
      </c>
      <c r="M1105" s="3">
        <v>114994379</v>
      </c>
    </row>
    <row r="1106" spans="1:13" hidden="1" x14ac:dyDescent="0.3">
      <c r="A1106">
        <v>0</v>
      </c>
      <c r="B1106">
        <v>22</v>
      </c>
      <c r="C1106">
        <v>1</v>
      </c>
      <c r="D1106">
        <v>3</v>
      </c>
      <c r="E1106">
        <v>11</v>
      </c>
      <c r="F1106">
        <v>4</v>
      </c>
      <c r="G1106">
        <v>101</v>
      </c>
      <c r="H1106">
        <v>14</v>
      </c>
      <c r="I1106">
        <v>2</v>
      </c>
      <c r="J1106" t="s">
        <v>149</v>
      </c>
      <c r="K1106" t="s">
        <v>459</v>
      </c>
      <c r="L1106" t="s">
        <v>461</v>
      </c>
      <c r="M1106" s="3">
        <v>82800000</v>
      </c>
    </row>
    <row r="1107" spans="1:13" hidden="1" x14ac:dyDescent="0.3">
      <c r="A1107">
        <v>0</v>
      </c>
      <c r="B1107">
        <v>22</v>
      </c>
      <c r="C1107">
        <v>1</v>
      </c>
      <c r="D1107">
        <v>3</v>
      </c>
      <c r="E1107">
        <v>11</v>
      </c>
      <c r="F1107">
        <v>4</v>
      </c>
      <c r="G1107">
        <v>101</v>
      </c>
      <c r="H1107">
        <v>14</v>
      </c>
      <c r="I1107">
        <v>3</v>
      </c>
      <c r="J1107" t="s">
        <v>149</v>
      </c>
      <c r="K1107" t="s">
        <v>462</v>
      </c>
      <c r="L1107" t="s">
        <v>463</v>
      </c>
      <c r="M1107" s="3">
        <v>400000000</v>
      </c>
    </row>
    <row r="1108" spans="1:13" hidden="1" x14ac:dyDescent="0.3">
      <c r="A1108">
        <v>0</v>
      </c>
      <c r="B1108">
        <v>22</v>
      </c>
      <c r="C1108">
        <v>1</v>
      </c>
      <c r="D1108">
        <v>3</v>
      </c>
      <c r="E1108">
        <v>11</v>
      </c>
      <c r="F1108">
        <v>4</v>
      </c>
      <c r="G1108">
        <v>101</v>
      </c>
      <c r="H1108">
        <v>14</v>
      </c>
      <c r="I1108">
        <v>4</v>
      </c>
      <c r="J1108" t="s">
        <v>149</v>
      </c>
      <c r="K1108" t="s">
        <v>459</v>
      </c>
      <c r="L1108" t="s">
        <v>464</v>
      </c>
      <c r="M1108" s="3">
        <v>48038295</v>
      </c>
    </row>
    <row r="1109" spans="1:13" hidden="1" x14ac:dyDescent="0.3">
      <c r="A1109">
        <v>0</v>
      </c>
      <c r="B1109">
        <v>22</v>
      </c>
      <c r="C1109">
        <v>1</v>
      </c>
      <c r="D1109">
        <v>3</v>
      </c>
      <c r="E1109">
        <v>11</v>
      </c>
      <c r="F1109">
        <v>4</v>
      </c>
      <c r="G1109">
        <v>101</v>
      </c>
      <c r="H1109">
        <v>14</v>
      </c>
      <c r="I1109">
        <v>5</v>
      </c>
      <c r="J1109" t="s">
        <v>149</v>
      </c>
      <c r="K1109" t="s">
        <v>465</v>
      </c>
      <c r="L1109" t="s">
        <v>466</v>
      </c>
      <c r="M1109" s="3">
        <v>135000000</v>
      </c>
    </row>
    <row r="1110" spans="1:13" hidden="1" x14ac:dyDescent="0.3">
      <c r="A1110">
        <v>0</v>
      </c>
      <c r="B1110">
        <v>22</v>
      </c>
      <c r="C1110">
        <v>1</v>
      </c>
      <c r="D1110">
        <v>3</v>
      </c>
      <c r="E1110">
        <v>11</v>
      </c>
      <c r="F1110">
        <v>4</v>
      </c>
      <c r="G1110">
        <v>101</v>
      </c>
      <c r="H1110">
        <v>14</v>
      </c>
      <c r="I1110">
        <v>6</v>
      </c>
      <c r="J1110" t="s">
        <v>149</v>
      </c>
      <c r="K1110" t="s">
        <v>467</v>
      </c>
      <c r="L1110" t="s">
        <v>468</v>
      </c>
      <c r="M1110" s="3">
        <v>720000000</v>
      </c>
    </row>
    <row r="1111" spans="1:13" hidden="1" x14ac:dyDescent="0.3">
      <c r="A1111">
        <v>0</v>
      </c>
      <c r="B1111">
        <v>22</v>
      </c>
      <c r="C1111">
        <v>1</v>
      </c>
      <c r="D1111">
        <v>3</v>
      </c>
      <c r="E1111">
        <v>11</v>
      </c>
      <c r="F1111">
        <v>4</v>
      </c>
      <c r="G1111">
        <v>101</v>
      </c>
      <c r="H1111">
        <v>14</v>
      </c>
      <c r="I1111">
        <v>7</v>
      </c>
      <c r="J1111" t="s">
        <v>149</v>
      </c>
      <c r="K1111" t="s">
        <v>465</v>
      </c>
      <c r="L1111" t="s">
        <v>469</v>
      </c>
      <c r="M1111" s="3">
        <v>144000000</v>
      </c>
    </row>
    <row r="1112" spans="1:13" hidden="1" x14ac:dyDescent="0.3">
      <c r="A1112">
        <v>0</v>
      </c>
      <c r="B1112">
        <v>22</v>
      </c>
      <c r="C1112">
        <v>1</v>
      </c>
      <c r="D1112">
        <v>3</v>
      </c>
      <c r="E1112">
        <v>11</v>
      </c>
      <c r="F1112">
        <v>4</v>
      </c>
      <c r="G1112">
        <v>101</v>
      </c>
      <c r="H1112">
        <v>14</v>
      </c>
      <c r="I1112">
        <v>8</v>
      </c>
      <c r="J1112" t="s">
        <v>149</v>
      </c>
      <c r="K1112" t="s">
        <v>467</v>
      </c>
      <c r="L1112" t="s">
        <v>470</v>
      </c>
      <c r="M1112" s="3">
        <v>1000000000</v>
      </c>
    </row>
    <row r="1113" spans="1:13" hidden="1" x14ac:dyDescent="0.3">
      <c r="A1113">
        <v>0</v>
      </c>
      <c r="B1113">
        <v>22</v>
      </c>
      <c r="C1113">
        <v>1</v>
      </c>
      <c r="D1113">
        <v>3</v>
      </c>
      <c r="E1113">
        <v>11</v>
      </c>
      <c r="F1113">
        <v>4</v>
      </c>
      <c r="G1113">
        <v>101</v>
      </c>
      <c r="H1113">
        <v>14</v>
      </c>
      <c r="I1113">
        <v>80</v>
      </c>
      <c r="J1113" t="s">
        <v>149</v>
      </c>
      <c r="K1113" t="s">
        <v>459</v>
      </c>
      <c r="L1113" t="s">
        <v>471</v>
      </c>
      <c r="M1113" s="3">
        <v>31161705</v>
      </c>
    </row>
    <row r="1114" spans="1:13" hidden="1" x14ac:dyDescent="0.3">
      <c r="A1114">
        <v>0</v>
      </c>
      <c r="B1114">
        <v>22</v>
      </c>
      <c r="C1114">
        <v>1</v>
      </c>
      <c r="D1114">
        <v>3</v>
      </c>
      <c r="E1114">
        <v>11</v>
      </c>
      <c r="F1114">
        <v>4</v>
      </c>
      <c r="G1114">
        <v>101</v>
      </c>
      <c r="H1114">
        <v>15</v>
      </c>
      <c r="I1114">
        <v>0</v>
      </c>
      <c r="J1114" t="s">
        <v>149</v>
      </c>
      <c r="K1114" t="s">
        <v>350</v>
      </c>
      <c r="L1114" t="s">
        <v>472</v>
      </c>
      <c r="M1114" s="3">
        <v>144000000</v>
      </c>
    </row>
    <row r="1115" spans="1:13" hidden="1" x14ac:dyDescent="0.3">
      <c r="A1115">
        <v>0</v>
      </c>
      <c r="B1115">
        <v>22</v>
      </c>
      <c r="C1115">
        <v>1</v>
      </c>
      <c r="D1115">
        <v>3</v>
      </c>
      <c r="E1115">
        <v>11</v>
      </c>
      <c r="F1115">
        <v>4</v>
      </c>
      <c r="G1115">
        <v>101</v>
      </c>
      <c r="H1115">
        <v>15</v>
      </c>
      <c r="I1115">
        <v>1</v>
      </c>
      <c r="J1115" t="s">
        <v>149</v>
      </c>
      <c r="K1115" t="s">
        <v>331</v>
      </c>
      <c r="L1115" t="s">
        <v>473</v>
      </c>
      <c r="M1115" s="3">
        <v>72000000</v>
      </c>
    </row>
    <row r="1116" spans="1:13" hidden="1" x14ac:dyDescent="0.3">
      <c r="A1116">
        <v>0</v>
      </c>
      <c r="B1116">
        <v>22</v>
      </c>
      <c r="C1116">
        <v>1</v>
      </c>
      <c r="D1116">
        <v>3</v>
      </c>
      <c r="E1116">
        <v>11</v>
      </c>
      <c r="F1116">
        <v>4</v>
      </c>
      <c r="G1116">
        <v>101</v>
      </c>
      <c r="H1116">
        <v>15</v>
      </c>
      <c r="I1116">
        <v>2</v>
      </c>
      <c r="J1116" t="s">
        <v>149</v>
      </c>
      <c r="K1116" t="s">
        <v>331</v>
      </c>
      <c r="L1116" t="s">
        <v>474</v>
      </c>
      <c r="M1116" s="3">
        <v>180000000</v>
      </c>
    </row>
    <row r="1117" spans="1:13" hidden="1" x14ac:dyDescent="0.3">
      <c r="A1117">
        <v>0</v>
      </c>
      <c r="B1117">
        <v>22</v>
      </c>
      <c r="C1117">
        <v>1</v>
      </c>
      <c r="D1117">
        <v>3</v>
      </c>
      <c r="E1117">
        <v>11</v>
      </c>
      <c r="F1117">
        <v>4</v>
      </c>
      <c r="G1117">
        <v>101</v>
      </c>
      <c r="H1117">
        <v>15</v>
      </c>
      <c r="I1117">
        <v>4</v>
      </c>
      <c r="J1117" t="s">
        <v>149</v>
      </c>
      <c r="K1117" t="s">
        <v>350</v>
      </c>
      <c r="L1117" t="s">
        <v>475</v>
      </c>
      <c r="M1117" s="3">
        <v>144000000</v>
      </c>
    </row>
    <row r="1118" spans="1:13" hidden="1" x14ac:dyDescent="0.3">
      <c r="A1118">
        <v>0</v>
      </c>
      <c r="B1118">
        <v>22</v>
      </c>
      <c r="C1118">
        <v>1</v>
      </c>
      <c r="D1118">
        <v>3</v>
      </c>
      <c r="E1118">
        <v>11</v>
      </c>
      <c r="F1118">
        <v>4</v>
      </c>
      <c r="G1118">
        <v>101</v>
      </c>
      <c r="H1118">
        <v>15</v>
      </c>
      <c r="I1118">
        <v>5</v>
      </c>
      <c r="J1118" t="s">
        <v>149</v>
      </c>
      <c r="K1118" t="s">
        <v>350</v>
      </c>
      <c r="L1118" t="s">
        <v>476</v>
      </c>
      <c r="M1118" s="3">
        <v>100000000</v>
      </c>
    </row>
    <row r="1119" spans="1:13" hidden="1" x14ac:dyDescent="0.3">
      <c r="A1119">
        <v>0</v>
      </c>
      <c r="B1119">
        <v>22</v>
      </c>
      <c r="C1119">
        <v>1</v>
      </c>
      <c r="D1119">
        <v>3</v>
      </c>
      <c r="E1119">
        <v>11</v>
      </c>
      <c r="F1119">
        <v>4</v>
      </c>
      <c r="G1119">
        <v>101</v>
      </c>
      <c r="H1119">
        <v>15</v>
      </c>
      <c r="I1119">
        <v>6</v>
      </c>
      <c r="J1119" t="s">
        <v>149</v>
      </c>
      <c r="K1119" t="s">
        <v>350</v>
      </c>
      <c r="L1119" t="s">
        <v>477</v>
      </c>
      <c r="M1119" s="3">
        <v>144000000</v>
      </c>
    </row>
    <row r="1120" spans="1:13" hidden="1" x14ac:dyDescent="0.3">
      <c r="A1120">
        <v>0</v>
      </c>
      <c r="B1120">
        <v>22</v>
      </c>
      <c r="C1120">
        <v>1</v>
      </c>
      <c r="D1120">
        <v>3</v>
      </c>
      <c r="E1120">
        <v>11</v>
      </c>
      <c r="F1120">
        <v>4</v>
      </c>
      <c r="G1120">
        <v>101</v>
      </c>
      <c r="H1120">
        <v>15</v>
      </c>
      <c r="I1120">
        <v>7</v>
      </c>
      <c r="J1120" t="s">
        <v>149</v>
      </c>
      <c r="K1120" t="s">
        <v>350</v>
      </c>
      <c r="L1120" t="s">
        <v>478</v>
      </c>
      <c r="M1120" s="3">
        <v>20000000</v>
      </c>
    </row>
    <row r="1121" spans="1:13" hidden="1" x14ac:dyDescent="0.3">
      <c r="A1121">
        <v>0</v>
      </c>
      <c r="B1121">
        <v>22</v>
      </c>
      <c r="C1121">
        <v>1</v>
      </c>
      <c r="D1121">
        <v>3</v>
      </c>
      <c r="E1121">
        <v>11</v>
      </c>
      <c r="F1121">
        <v>4</v>
      </c>
      <c r="G1121">
        <v>101</v>
      </c>
      <c r="H1121">
        <v>15</v>
      </c>
      <c r="I1121">
        <v>8</v>
      </c>
      <c r="J1121" t="s">
        <v>149</v>
      </c>
      <c r="K1121" t="s">
        <v>350</v>
      </c>
      <c r="L1121" t="s">
        <v>479</v>
      </c>
      <c r="M1121" s="3">
        <v>18000000</v>
      </c>
    </row>
    <row r="1122" spans="1:13" hidden="1" x14ac:dyDescent="0.3">
      <c r="A1122">
        <v>0</v>
      </c>
      <c r="B1122">
        <v>22</v>
      </c>
      <c r="C1122">
        <v>1</v>
      </c>
      <c r="D1122">
        <v>3</v>
      </c>
      <c r="E1122">
        <v>11</v>
      </c>
      <c r="F1122">
        <v>4</v>
      </c>
      <c r="G1122">
        <v>101</v>
      </c>
      <c r="H1122">
        <v>15</v>
      </c>
      <c r="I1122">
        <v>9</v>
      </c>
      <c r="J1122" t="s">
        <v>149</v>
      </c>
      <c r="K1122" t="s">
        <v>350</v>
      </c>
      <c r="L1122" t="s">
        <v>480</v>
      </c>
      <c r="M1122" s="3">
        <v>6000000</v>
      </c>
    </row>
    <row r="1123" spans="1:13" hidden="1" x14ac:dyDescent="0.3">
      <c r="A1123">
        <v>0</v>
      </c>
      <c r="B1123">
        <v>22</v>
      </c>
      <c r="C1123">
        <v>1</v>
      </c>
      <c r="D1123">
        <v>3</v>
      </c>
      <c r="E1123">
        <v>11</v>
      </c>
      <c r="F1123">
        <v>4</v>
      </c>
      <c r="G1123">
        <v>101</v>
      </c>
      <c r="H1123">
        <v>15</v>
      </c>
      <c r="I1123">
        <v>10</v>
      </c>
      <c r="J1123" t="s">
        <v>149</v>
      </c>
      <c r="K1123" t="s">
        <v>350</v>
      </c>
      <c r="L1123" t="s">
        <v>481</v>
      </c>
      <c r="M1123" s="3">
        <v>25000000</v>
      </c>
    </row>
    <row r="1124" spans="1:13" hidden="1" x14ac:dyDescent="0.3">
      <c r="A1124">
        <v>0</v>
      </c>
      <c r="B1124">
        <v>22</v>
      </c>
      <c r="C1124">
        <v>1</v>
      </c>
      <c r="D1124">
        <v>3</v>
      </c>
      <c r="E1124">
        <v>11</v>
      </c>
      <c r="F1124">
        <v>4</v>
      </c>
      <c r="G1124">
        <v>101</v>
      </c>
      <c r="H1124">
        <v>15</v>
      </c>
      <c r="I1124">
        <v>11</v>
      </c>
      <c r="J1124" t="s">
        <v>149</v>
      </c>
      <c r="K1124" t="s">
        <v>331</v>
      </c>
      <c r="L1124" t="s">
        <v>482</v>
      </c>
      <c r="M1124" s="3">
        <v>168000000</v>
      </c>
    </row>
    <row r="1125" spans="1:13" s="1" customFormat="1" x14ac:dyDescent="0.3">
      <c r="A1125" s="1">
        <v>1</v>
      </c>
      <c r="B1125" s="1">
        <v>22</v>
      </c>
      <c r="C1125" s="1">
        <v>1</v>
      </c>
      <c r="D1125" s="1">
        <v>3</v>
      </c>
      <c r="E1125" s="1">
        <v>11</v>
      </c>
      <c r="F1125" s="1">
        <v>4</v>
      </c>
      <c r="G1125" s="1">
        <v>202</v>
      </c>
      <c r="H1125" s="1">
        <v>0</v>
      </c>
      <c r="I1125" s="1">
        <v>0</v>
      </c>
      <c r="L1125" s="1" t="s">
        <v>140</v>
      </c>
      <c r="M1125" s="2">
        <v>1000000000</v>
      </c>
    </row>
    <row r="1126" spans="1:13" hidden="1" x14ac:dyDescent="0.3">
      <c r="A1126">
        <v>0</v>
      </c>
      <c r="B1126">
        <v>22</v>
      </c>
      <c r="C1126">
        <v>1</v>
      </c>
      <c r="D1126">
        <v>3</v>
      </c>
      <c r="E1126">
        <v>11</v>
      </c>
      <c r="F1126">
        <v>4</v>
      </c>
      <c r="G1126">
        <v>202</v>
      </c>
      <c r="H1126">
        <v>8</v>
      </c>
      <c r="I1126">
        <v>0</v>
      </c>
      <c r="J1126" t="s">
        <v>149</v>
      </c>
      <c r="K1126" t="s">
        <v>306</v>
      </c>
      <c r="L1126" t="s">
        <v>483</v>
      </c>
      <c r="M1126" s="3">
        <v>1000000000</v>
      </c>
    </row>
    <row r="1127" spans="1:13" s="1" customFormat="1" hidden="1" x14ac:dyDescent="0.3">
      <c r="A1127" s="1">
        <v>1</v>
      </c>
      <c r="B1127" s="1">
        <v>22</v>
      </c>
      <c r="C1127" s="1">
        <v>1</v>
      </c>
      <c r="D1127" s="1">
        <v>3</v>
      </c>
      <c r="E1127" s="1">
        <v>22</v>
      </c>
      <c r="F1127" s="1">
        <v>0</v>
      </c>
      <c r="G1127" s="1">
        <v>0</v>
      </c>
      <c r="H1127" s="1">
        <v>0</v>
      </c>
      <c r="I1127" s="1">
        <v>0</v>
      </c>
      <c r="L1127" s="1" t="s">
        <v>15</v>
      </c>
      <c r="M1127" s="2">
        <v>85316035</v>
      </c>
    </row>
    <row r="1128" spans="1:13" s="1" customFormat="1" hidden="1" x14ac:dyDescent="0.3">
      <c r="A1128" s="1">
        <v>1</v>
      </c>
      <c r="B1128" s="1">
        <v>22</v>
      </c>
      <c r="C1128" s="1">
        <v>1</v>
      </c>
      <c r="D1128" s="1">
        <v>3</v>
      </c>
      <c r="E1128" s="1">
        <v>22</v>
      </c>
      <c r="F1128" s="1">
        <v>4</v>
      </c>
      <c r="G1128" s="1">
        <v>0</v>
      </c>
      <c r="H1128" s="1">
        <v>0</v>
      </c>
      <c r="I1128" s="1">
        <v>0</v>
      </c>
      <c r="L1128" s="1" t="s">
        <v>132</v>
      </c>
      <c r="M1128" s="2">
        <v>85316035</v>
      </c>
    </row>
    <row r="1129" spans="1:13" s="1" customFormat="1" x14ac:dyDescent="0.3">
      <c r="A1129" s="1">
        <v>1</v>
      </c>
      <c r="B1129" s="1">
        <v>22</v>
      </c>
      <c r="C1129" s="1">
        <v>1</v>
      </c>
      <c r="D1129" s="1">
        <v>3</v>
      </c>
      <c r="E1129" s="1">
        <v>22</v>
      </c>
      <c r="F1129" s="1">
        <v>4</v>
      </c>
      <c r="G1129" s="1">
        <v>101</v>
      </c>
      <c r="H1129" s="1">
        <v>0</v>
      </c>
      <c r="I1129" s="1">
        <v>0</v>
      </c>
      <c r="L1129" s="1" t="s">
        <v>133</v>
      </c>
      <c r="M1129" s="2">
        <v>85316035</v>
      </c>
    </row>
    <row r="1130" spans="1:13" hidden="1" x14ac:dyDescent="0.3">
      <c r="A1130">
        <v>0</v>
      </c>
      <c r="B1130">
        <v>22</v>
      </c>
      <c r="C1130">
        <v>1</v>
      </c>
      <c r="D1130">
        <v>3</v>
      </c>
      <c r="E1130">
        <v>22</v>
      </c>
      <c r="F1130">
        <v>4</v>
      </c>
      <c r="G1130">
        <v>101</v>
      </c>
      <c r="H1130">
        <v>13</v>
      </c>
      <c r="I1130">
        <v>0</v>
      </c>
      <c r="J1130" t="s">
        <v>149</v>
      </c>
      <c r="K1130" t="s">
        <v>457</v>
      </c>
      <c r="L1130" t="s">
        <v>484</v>
      </c>
      <c r="M1130" s="3">
        <v>57968000</v>
      </c>
    </row>
    <row r="1131" spans="1:13" hidden="1" x14ac:dyDescent="0.3">
      <c r="A1131">
        <v>0</v>
      </c>
      <c r="B1131">
        <v>22</v>
      </c>
      <c r="C1131">
        <v>1</v>
      </c>
      <c r="D1131">
        <v>3</v>
      </c>
      <c r="E1131">
        <v>22</v>
      </c>
      <c r="F1131">
        <v>4</v>
      </c>
      <c r="G1131">
        <v>101</v>
      </c>
      <c r="H1131">
        <v>13</v>
      </c>
      <c r="I1131">
        <v>1</v>
      </c>
      <c r="J1131" t="s">
        <v>149</v>
      </c>
      <c r="K1131" t="s">
        <v>457</v>
      </c>
      <c r="L1131" t="s">
        <v>485</v>
      </c>
      <c r="M1131" s="3">
        <v>4240000</v>
      </c>
    </row>
    <row r="1132" spans="1:13" hidden="1" x14ac:dyDescent="0.3">
      <c r="A1132">
        <v>0</v>
      </c>
      <c r="B1132">
        <v>22</v>
      </c>
      <c r="C1132">
        <v>1</v>
      </c>
      <c r="D1132">
        <v>3</v>
      </c>
      <c r="E1132">
        <v>22</v>
      </c>
      <c r="F1132">
        <v>4</v>
      </c>
      <c r="G1132">
        <v>101</v>
      </c>
      <c r="H1132">
        <v>13</v>
      </c>
      <c r="I1132">
        <v>2</v>
      </c>
      <c r="J1132" t="s">
        <v>149</v>
      </c>
      <c r="K1132" t="s">
        <v>457</v>
      </c>
      <c r="L1132" t="s">
        <v>486</v>
      </c>
      <c r="M1132" s="3">
        <v>20408035</v>
      </c>
    </row>
    <row r="1133" spans="1:13" hidden="1" x14ac:dyDescent="0.3">
      <c r="A1133">
        <v>0</v>
      </c>
      <c r="B1133">
        <v>22</v>
      </c>
      <c r="C1133">
        <v>1</v>
      </c>
      <c r="D1133">
        <v>3</v>
      </c>
      <c r="E1133">
        <v>22</v>
      </c>
      <c r="F1133">
        <v>4</v>
      </c>
      <c r="G1133">
        <v>101</v>
      </c>
      <c r="H1133">
        <v>13</v>
      </c>
      <c r="I1133">
        <v>3</v>
      </c>
      <c r="J1133" t="s">
        <v>149</v>
      </c>
      <c r="K1133" t="s">
        <v>457</v>
      </c>
      <c r="L1133" t="s">
        <v>487</v>
      </c>
      <c r="M1133" s="3">
        <v>2700000</v>
      </c>
    </row>
    <row r="1134" spans="1:13" s="1" customFormat="1" hidden="1" x14ac:dyDescent="0.3">
      <c r="A1134" s="1">
        <v>1</v>
      </c>
      <c r="B1134" s="1">
        <v>22</v>
      </c>
      <c r="C1134" s="1">
        <v>1</v>
      </c>
      <c r="D1134" s="1">
        <v>3</v>
      </c>
      <c r="E1134" s="1">
        <v>82</v>
      </c>
      <c r="F1134" s="1">
        <v>0</v>
      </c>
      <c r="G1134" s="1">
        <v>0</v>
      </c>
      <c r="H1134" s="1">
        <v>0</v>
      </c>
      <c r="I1134" s="1">
        <v>0</v>
      </c>
      <c r="L1134" s="1" t="s">
        <v>20</v>
      </c>
      <c r="M1134" s="2">
        <v>48000000</v>
      </c>
    </row>
    <row r="1135" spans="1:13" s="1" customFormat="1" hidden="1" x14ac:dyDescent="0.3">
      <c r="A1135" s="1">
        <v>1</v>
      </c>
      <c r="B1135" s="1">
        <v>22</v>
      </c>
      <c r="C1135" s="1">
        <v>1</v>
      </c>
      <c r="D1135" s="1">
        <v>3</v>
      </c>
      <c r="E1135" s="1">
        <v>82</v>
      </c>
      <c r="F1135" s="1">
        <v>4</v>
      </c>
      <c r="G1135" s="1">
        <v>0</v>
      </c>
      <c r="H1135" s="1">
        <v>0</v>
      </c>
      <c r="I1135" s="1">
        <v>0</v>
      </c>
      <c r="L1135" s="1" t="s">
        <v>132</v>
      </c>
      <c r="M1135" s="2">
        <v>48000000</v>
      </c>
    </row>
    <row r="1136" spans="1:13" s="1" customFormat="1" x14ac:dyDescent="0.3">
      <c r="A1136" s="1">
        <v>1</v>
      </c>
      <c r="B1136" s="1">
        <v>22</v>
      </c>
      <c r="C1136" s="1">
        <v>1</v>
      </c>
      <c r="D1136" s="1">
        <v>3</v>
      </c>
      <c r="E1136" s="1">
        <v>82</v>
      </c>
      <c r="F1136" s="1">
        <v>4</v>
      </c>
      <c r="G1136" s="1">
        <v>101</v>
      </c>
      <c r="H1136" s="1">
        <v>0</v>
      </c>
      <c r="I1136" s="1">
        <v>0</v>
      </c>
      <c r="L1136" s="1" t="s">
        <v>133</v>
      </c>
      <c r="M1136" s="2">
        <v>48000000</v>
      </c>
    </row>
    <row r="1137" spans="1:13" hidden="1" x14ac:dyDescent="0.3">
      <c r="A1137">
        <v>0</v>
      </c>
      <c r="B1137">
        <v>22</v>
      </c>
      <c r="C1137">
        <v>1</v>
      </c>
      <c r="D1137">
        <v>3</v>
      </c>
      <c r="E1137">
        <v>82</v>
      </c>
      <c r="F1137">
        <v>4</v>
      </c>
      <c r="G1137">
        <v>101</v>
      </c>
      <c r="H1137">
        <v>13</v>
      </c>
      <c r="I1137">
        <v>0</v>
      </c>
      <c r="J1137" t="s">
        <v>149</v>
      </c>
      <c r="K1137" t="s">
        <v>457</v>
      </c>
      <c r="L1137" t="s">
        <v>488</v>
      </c>
      <c r="M1137" s="3">
        <v>26008035</v>
      </c>
    </row>
    <row r="1138" spans="1:13" hidden="1" x14ac:dyDescent="0.3">
      <c r="A1138">
        <v>0</v>
      </c>
      <c r="B1138">
        <v>22</v>
      </c>
      <c r="C1138">
        <v>1</v>
      </c>
      <c r="D1138">
        <v>3</v>
      </c>
      <c r="E1138">
        <v>82</v>
      </c>
      <c r="F1138">
        <v>4</v>
      </c>
      <c r="G1138">
        <v>101</v>
      </c>
      <c r="H1138">
        <v>13</v>
      </c>
      <c r="I1138">
        <v>1</v>
      </c>
      <c r="J1138" t="s">
        <v>149</v>
      </c>
      <c r="K1138" t="s">
        <v>457</v>
      </c>
      <c r="L1138" t="s">
        <v>486</v>
      </c>
      <c r="M1138" s="3">
        <v>5591965</v>
      </c>
    </row>
    <row r="1139" spans="1:13" hidden="1" x14ac:dyDescent="0.3">
      <c r="A1139">
        <v>0</v>
      </c>
      <c r="B1139">
        <v>22</v>
      </c>
      <c r="C1139">
        <v>1</v>
      </c>
      <c r="D1139">
        <v>3</v>
      </c>
      <c r="E1139">
        <v>82</v>
      </c>
      <c r="F1139">
        <v>4</v>
      </c>
      <c r="G1139">
        <v>101</v>
      </c>
      <c r="H1139">
        <v>13</v>
      </c>
      <c r="I1139">
        <v>80</v>
      </c>
      <c r="J1139" t="s">
        <v>149</v>
      </c>
      <c r="K1139" t="s">
        <v>457</v>
      </c>
      <c r="L1139" t="s">
        <v>489</v>
      </c>
      <c r="M1139" s="3">
        <v>16400000</v>
      </c>
    </row>
    <row r="1140" spans="1:13" s="1" customFormat="1" hidden="1" x14ac:dyDescent="0.3">
      <c r="A1140" s="1">
        <v>1</v>
      </c>
      <c r="B1140" s="1">
        <v>22</v>
      </c>
      <c r="C1140" s="1">
        <v>11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L1140" s="1" t="s">
        <v>22</v>
      </c>
      <c r="M1140" s="2">
        <v>2928811</v>
      </c>
    </row>
    <row r="1141" spans="1:13" s="1" customFormat="1" hidden="1" x14ac:dyDescent="0.3">
      <c r="A1141" s="1">
        <v>1</v>
      </c>
      <c r="B1141" s="1">
        <v>22</v>
      </c>
      <c r="C1141" s="1">
        <v>11</v>
      </c>
      <c r="D1141" s="1">
        <v>0</v>
      </c>
      <c r="E1141" s="1">
        <v>11</v>
      </c>
      <c r="F1141" s="1">
        <v>0</v>
      </c>
      <c r="G1141" s="1">
        <v>0</v>
      </c>
      <c r="H1141" s="1">
        <v>0</v>
      </c>
      <c r="I1141" s="1">
        <v>0</v>
      </c>
      <c r="L1141" s="1" t="s">
        <v>14</v>
      </c>
      <c r="M1141" s="2">
        <v>2928811</v>
      </c>
    </row>
    <row r="1142" spans="1:13" s="1" customFormat="1" hidden="1" x14ac:dyDescent="0.3">
      <c r="A1142" s="1">
        <v>1</v>
      </c>
      <c r="B1142" s="1">
        <v>22</v>
      </c>
      <c r="C1142" s="1">
        <v>11</v>
      </c>
      <c r="D1142" s="1">
        <v>1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L1142" s="1" t="s">
        <v>22</v>
      </c>
      <c r="M1142" s="2">
        <v>2928811</v>
      </c>
    </row>
    <row r="1143" spans="1:13" s="1" customFormat="1" hidden="1" x14ac:dyDescent="0.3">
      <c r="A1143" s="1">
        <v>1</v>
      </c>
      <c r="B1143" s="1">
        <v>22</v>
      </c>
      <c r="C1143" s="1">
        <v>11</v>
      </c>
      <c r="D1143" s="1">
        <v>1</v>
      </c>
      <c r="E1143" s="1">
        <v>0</v>
      </c>
      <c r="F1143" s="1">
        <v>2</v>
      </c>
      <c r="G1143" s="1">
        <v>0</v>
      </c>
      <c r="H1143" s="1">
        <v>0</v>
      </c>
      <c r="I1143" s="1">
        <v>0</v>
      </c>
      <c r="L1143" s="1" t="s">
        <v>27</v>
      </c>
      <c r="M1143" s="2">
        <v>2928811</v>
      </c>
    </row>
    <row r="1144" spans="1:13" s="1" customFormat="1" hidden="1" x14ac:dyDescent="0.3">
      <c r="A1144" s="1">
        <v>1</v>
      </c>
      <c r="B1144" s="1">
        <v>22</v>
      </c>
      <c r="C1144" s="1">
        <v>11</v>
      </c>
      <c r="D1144" s="1">
        <v>1</v>
      </c>
      <c r="E1144" s="1">
        <v>0</v>
      </c>
      <c r="F1144" s="1">
        <v>2</v>
      </c>
      <c r="G1144" s="1">
        <v>2</v>
      </c>
      <c r="H1144" s="1">
        <v>0</v>
      </c>
      <c r="I1144" s="1">
        <v>0</v>
      </c>
      <c r="L1144" s="1" t="s">
        <v>29</v>
      </c>
      <c r="M1144" s="2">
        <v>2928811</v>
      </c>
    </row>
    <row r="1145" spans="1:13" s="1" customFormat="1" hidden="1" x14ac:dyDescent="0.3">
      <c r="A1145" s="1">
        <v>1</v>
      </c>
      <c r="B1145" s="1">
        <v>22</v>
      </c>
      <c r="C1145" s="1">
        <v>11</v>
      </c>
      <c r="D1145" s="1">
        <v>1</v>
      </c>
      <c r="E1145" s="1">
        <v>11</v>
      </c>
      <c r="F1145" s="1">
        <v>0</v>
      </c>
      <c r="G1145" s="1">
        <v>0</v>
      </c>
      <c r="H1145" s="1">
        <v>0</v>
      </c>
      <c r="I1145" s="1">
        <v>0</v>
      </c>
      <c r="L1145" s="1" t="s">
        <v>14</v>
      </c>
      <c r="M1145" s="2">
        <v>2928811</v>
      </c>
    </row>
    <row r="1146" spans="1:13" s="1" customFormat="1" hidden="1" x14ac:dyDescent="0.3">
      <c r="A1146" s="1">
        <v>1</v>
      </c>
      <c r="B1146" s="1">
        <v>22</v>
      </c>
      <c r="C1146" s="1">
        <v>11</v>
      </c>
      <c r="D1146" s="1">
        <v>1</v>
      </c>
      <c r="E1146" s="1">
        <v>11</v>
      </c>
      <c r="F1146" s="1">
        <v>2</v>
      </c>
      <c r="G1146" s="1">
        <v>0</v>
      </c>
      <c r="H1146" s="1">
        <v>0</v>
      </c>
      <c r="I1146" s="1">
        <v>0</v>
      </c>
      <c r="L1146" s="1" t="s">
        <v>27</v>
      </c>
      <c r="M1146" s="2">
        <v>2928811</v>
      </c>
    </row>
    <row r="1147" spans="1:13" s="1" customFormat="1" hidden="1" x14ac:dyDescent="0.3">
      <c r="A1147" s="1">
        <v>1</v>
      </c>
      <c r="B1147" s="1">
        <v>22</v>
      </c>
      <c r="C1147" s="1">
        <v>11</v>
      </c>
      <c r="D1147" s="1">
        <v>1</v>
      </c>
      <c r="E1147" s="1">
        <v>11</v>
      </c>
      <c r="F1147" s="1">
        <v>2</v>
      </c>
      <c r="G1147" s="1">
        <v>2</v>
      </c>
      <c r="H1147" s="1">
        <v>0</v>
      </c>
      <c r="I1147" s="1">
        <v>0</v>
      </c>
      <c r="L1147" s="1" t="s">
        <v>29</v>
      </c>
      <c r="M1147" s="2">
        <v>2928811</v>
      </c>
    </row>
    <row r="1148" spans="1:13" hidden="1" x14ac:dyDescent="0.3">
      <c r="A1148">
        <v>0</v>
      </c>
      <c r="B1148">
        <v>22</v>
      </c>
      <c r="C1148">
        <v>11</v>
      </c>
      <c r="D1148">
        <v>1</v>
      </c>
      <c r="E1148">
        <v>11</v>
      </c>
      <c r="F1148">
        <v>2</v>
      </c>
      <c r="G1148">
        <v>2</v>
      </c>
      <c r="H1148">
        <v>3</v>
      </c>
      <c r="I1148">
        <v>0</v>
      </c>
      <c r="J1148" t="s">
        <v>214</v>
      </c>
      <c r="K1148" t="s">
        <v>149</v>
      </c>
      <c r="L1148" t="s">
        <v>215</v>
      </c>
      <c r="M1148" s="3">
        <v>2928811</v>
      </c>
    </row>
    <row r="1149" spans="1:13" s="1" customFormat="1" hidden="1" x14ac:dyDescent="0.3">
      <c r="A1149" s="1">
        <v>1</v>
      </c>
      <c r="B1149" s="1">
        <v>23</v>
      </c>
      <c r="C1149" s="1">
        <v>0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L1149" s="1" t="s">
        <v>490</v>
      </c>
      <c r="M1149" s="2">
        <v>61049094817</v>
      </c>
    </row>
    <row r="1150" spans="1:13" s="1" customFormat="1" hidden="1" x14ac:dyDescent="0.3">
      <c r="A1150" s="1">
        <v>1</v>
      </c>
      <c r="B1150" s="1">
        <v>23</v>
      </c>
      <c r="C1150" s="1">
        <v>0</v>
      </c>
      <c r="D1150" s="1">
        <v>0</v>
      </c>
      <c r="E1150" s="1">
        <v>11</v>
      </c>
      <c r="F1150" s="1">
        <v>0</v>
      </c>
      <c r="G1150" s="1">
        <v>0</v>
      </c>
      <c r="H1150" s="1">
        <v>0</v>
      </c>
      <c r="I1150" s="1">
        <v>0</v>
      </c>
      <c r="L1150" s="1" t="s">
        <v>14</v>
      </c>
      <c r="M1150" s="2">
        <v>4768662170</v>
      </c>
    </row>
    <row r="1151" spans="1:13" s="1" customFormat="1" hidden="1" x14ac:dyDescent="0.3">
      <c r="A1151" s="1">
        <v>1</v>
      </c>
      <c r="B1151" s="1">
        <v>23</v>
      </c>
      <c r="C1151" s="1">
        <v>0</v>
      </c>
      <c r="D1151" s="1">
        <v>0</v>
      </c>
      <c r="E1151" s="1">
        <v>22</v>
      </c>
      <c r="F1151" s="1">
        <v>0</v>
      </c>
      <c r="G1151" s="1">
        <v>0</v>
      </c>
      <c r="H1151" s="1">
        <v>0</v>
      </c>
      <c r="I1151" s="1">
        <v>0</v>
      </c>
      <c r="L1151" s="1" t="s">
        <v>15</v>
      </c>
      <c r="M1151" s="2">
        <v>5366399994</v>
      </c>
    </row>
    <row r="1152" spans="1:13" s="1" customFormat="1" hidden="1" x14ac:dyDescent="0.3">
      <c r="A1152" s="1">
        <v>1</v>
      </c>
      <c r="B1152" s="1">
        <v>23</v>
      </c>
      <c r="C1152" s="1">
        <v>0</v>
      </c>
      <c r="D1152" s="1">
        <v>0</v>
      </c>
      <c r="E1152" s="1">
        <v>81</v>
      </c>
      <c r="F1152" s="1">
        <v>0</v>
      </c>
      <c r="G1152" s="1">
        <v>0</v>
      </c>
      <c r="H1152" s="1">
        <v>0</v>
      </c>
      <c r="I1152" s="1">
        <v>0</v>
      </c>
      <c r="L1152" s="1" t="s">
        <v>19</v>
      </c>
      <c r="M1152" s="2">
        <v>50914032653</v>
      </c>
    </row>
    <row r="1153" spans="1:13" s="1" customFormat="1" hidden="1" x14ac:dyDescent="0.3">
      <c r="A1153" s="1">
        <v>1</v>
      </c>
      <c r="B1153" s="1">
        <v>23</v>
      </c>
      <c r="C1153" s="1">
        <v>0</v>
      </c>
      <c r="D1153" s="1">
        <v>1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L1153" s="1" t="s">
        <v>22</v>
      </c>
      <c r="M1153" s="2">
        <v>2928811</v>
      </c>
    </row>
    <row r="1154" spans="1:13" s="1" customFormat="1" hidden="1" x14ac:dyDescent="0.3">
      <c r="A1154" s="1">
        <v>1</v>
      </c>
      <c r="B1154" s="1">
        <v>23</v>
      </c>
      <c r="C1154" s="1">
        <v>0</v>
      </c>
      <c r="D1154" s="1">
        <v>1</v>
      </c>
      <c r="E1154" s="1">
        <v>0</v>
      </c>
      <c r="F1154" s="1">
        <v>2</v>
      </c>
      <c r="G1154" s="1">
        <v>0</v>
      </c>
      <c r="H1154" s="1">
        <v>0</v>
      </c>
      <c r="I1154" s="1">
        <v>0</v>
      </c>
      <c r="L1154" s="1" t="s">
        <v>27</v>
      </c>
      <c r="M1154" s="2">
        <v>2928811</v>
      </c>
    </row>
    <row r="1155" spans="1:13" s="1" customFormat="1" hidden="1" x14ac:dyDescent="0.3">
      <c r="A1155" s="1">
        <v>1</v>
      </c>
      <c r="B1155" s="1">
        <v>23</v>
      </c>
      <c r="C1155" s="1">
        <v>0</v>
      </c>
      <c r="D1155" s="1">
        <v>1</v>
      </c>
      <c r="E1155" s="1">
        <v>0</v>
      </c>
      <c r="F1155" s="1">
        <v>2</v>
      </c>
      <c r="G1155" s="1">
        <v>2</v>
      </c>
      <c r="H1155" s="1">
        <v>0</v>
      </c>
      <c r="I1155" s="1">
        <v>0</v>
      </c>
      <c r="L1155" s="1" t="s">
        <v>29</v>
      </c>
      <c r="M1155" s="2">
        <v>2928811</v>
      </c>
    </row>
    <row r="1156" spans="1:13" s="1" customFormat="1" hidden="1" x14ac:dyDescent="0.3">
      <c r="A1156" s="1">
        <v>1</v>
      </c>
      <c r="B1156" s="1">
        <v>23</v>
      </c>
      <c r="C1156" s="1">
        <v>0</v>
      </c>
      <c r="D1156" s="1">
        <v>1</v>
      </c>
      <c r="E1156" s="1">
        <v>11</v>
      </c>
      <c r="F1156" s="1">
        <v>0</v>
      </c>
      <c r="G1156" s="1">
        <v>0</v>
      </c>
      <c r="H1156" s="1">
        <v>0</v>
      </c>
      <c r="I1156" s="1">
        <v>0</v>
      </c>
      <c r="L1156" s="1" t="s">
        <v>14</v>
      </c>
      <c r="M1156" s="2">
        <v>2928811</v>
      </c>
    </row>
    <row r="1157" spans="1:13" s="1" customFormat="1" hidden="1" x14ac:dyDescent="0.3">
      <c r="A1157" s="1">
        <v>1</v>
      </c>
      <c r="B1157" s="1">
        <v>23</v>
      </c>
      <c r="C1157" s="1">
        <v>0</v>
      </c>
      <c r="D1157" s="1">
        <v>1</v>
      </c>
      <c r="E1157" s="1">
        <v>11</v>
      </c>
      <c r="F1157" s="1">
        <v>2</v>
      </c>
      <c r="G1157" s="1">
        <v>0</v>
      </c>
      <c r="H1157" s="1">
        <v>0</v>
      </c>
      <c r="I1157" s="1">
        <v>0</v>
      </c>
      <c r="L1157" s="1" t="s">
        <v>27</v>
      </c>
      <c r="M1157" s="2">
        <v>2928811</v>
      </c>
    </row>
    <row r="1158" spans="1:13" s="1" customFormat="1" hidden="1" x14ac:dyDescent="0.3">
      <c r="A1158" s="1">
        <v>1</v>
      </c>
      <c r="B1158" s="1">
        <v>23</v>
      </c>
      <c r="C1158" s="1">
        <v>0</v>
      </c>
      <c r="D1158" s="1">
        <v>1</v>
      </c>
      <c r="E1158" s="1">
        <v>11</v>
      </c>
      <c r="F1158" s="1">
        <v>2</v>
      </c>
      <c r="G1158" s="1">
        <v>2</v>
      </c>
      <c r="H1158" s="1">
        <v>0</v>
      </c>
      <c r="I1158" s="1">
        <v>0</v>
      </c>
      <c r="L1158" s="1" t="s">
        <v>29</v>
      </c>
      <c r="M1158" s="2">
        <v>2928811</v>
      </c>
    </row>
    <row r="1159" spans="1:13" s="1" customFormat="1" hidden="1" x14ac:dyDescent="0.3">
      <c r="A1159" s="1">
        <v>1</v>
      </c>
      <c r="B1159" s="1">
        <v>23</v>
      </c>
      <c r="C1159" s="1">
        <v>0</v>
      </c>
      <c r="D1159" s="1">
        <v>3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L1159" s="1" t="s">
        <v>39</v>
      </c>
      <c r="M1159" s="2">
        <v>61046166006</v>
      </c>
    </row>
    <row r="1160" spans="1:13" s="1" customFormat="1" hidden="1" x14ac:dyDescent="0.3">
      <c r="A1160" s="1">
        <v>1</v>
      </c>
      <c r="B1160" s="1">
        <v>23</v>
      </c>
      <c r="C1160" s="1">
        <v>0</v>
      </c>
      <c r="D1160" s="1">
        <v>3</v>
      </c>
      <c r="E1160" s="1">
        <v>0</v>
      </c>
      <c r="F1160" s="1">
        <v>3</v>
      </c>
      <c r="G1160" s="1">
        <v>0</v>
      </c>
      <c r="H1160" s="1">
        <v>0</v>
      </c>
      <c r="I1160" s="1">
        <v>0</v>
      </c>
      <c r="L1160" s="1" t="s">
        <v>107</v>
      </c>
      <c r="M1160" s="2">
        <v>61046166006</v>
      </c>
    </row>
    <row r="1161" spans="1:13" s="1" customFormat="1" hidden="1" x14ac:dyDescent="0.3">
      <c r="A1161" s="1">
        <v>1</v>
      </c>
      <c r="B1161" s="1">
        <v>23</v>
      </c>
      <c r="C1161" s="1">
        <v>0</v>
      </c>
      <c r="D1161" s="1">
        <v>3</v>
      </c>
      <c r="E1161" s="1">
        <v>0</v>
      </c>
      <c r="F1161" s="1">
        <v>3</v>
      </c>
      <c r="G1161" s="1">
        <v>201</v>
      </c>
      <c r="H1161" s="1">
        <v>0</v>
      </c>
      <c r="I1161" s="1">
        <v>0</v>
      </c>
      <c r="L1161" s="1" t="s">
        <v>119</v>
      </c>
      <c r="M1161" s="2">
        <v>14732133353</v>
      </c>
    </row>
    <row r="1162" spans="1:13" s="1" customFormat="1" hidden="1" x14ac:dyDescent="0.3">
      <c r="A1162" s="1">
        <v>1</v>
      </c>
      <c r="B1162" s="1">
        <v>23</v>
      </c>
      <c r="C1162" s="1">
        <v>0</v>
      </c>
      <c r="D1162" s="1">
        <v>3</v>
      </c>
      <c r="E1162" s="1">
        <v>0</v>
      </c>
      <c r="F1162" s="1">
        <v>3</v>
      </c>
      <c r="G1162" s="1">
        <v>201</v>
      </c>
      <c r="H1162" s="1">
        <v>16</v>
      </c>
      <c r="I1162" s="1">
        <v>0</v>
      </c>
      <c r="L1162" s="1" t="s">
        <v>120</v>
      </c>
      <c r="M1162" s="2">
        <v>14732133353</v>
      </c>
    </row>
    <row r="1163" spans="1:13" s="1" customFormat="1" hidden="1" x14ac:dyDescent="0.3">
      <c r="A1163" s="1">
        <v>1</v>
      </c>
      <c r="B1163" s="1">
        <v>23</v>
      </c>
      <c r="C1163" s="1">
        <v>0</v>
      </c>
      <c r="D1163" s="1">
        <v>3</v>
      </c>
      <c r="E1163" s="1">
        <v>0</v>
      </c>
      <c r="F1163" s="1">
        <v>3</v>
      </c>
      <c r="G1163" s="1">
        <v>202</v>
      </c>
      <c r="H1163" s="1">
        <v>0</v>
      </c>
      <c r="I1163" s="1">
        <v>0</v>
      </c>
      <c r="L1163" s="1" t="s">
        <v>121</v>
      </c>
      <c r="M1163" s="2">
        <v>46314032653</v>
      </c>
    </row>
    <row r="1164" spans="1:13" s="1" customFormat="1" hidden="1" x14ac:dyDescent="0.3">
      <c r="A1164" s="1">
        <v>1</v>
      </c>
      <c r="B1164" s="1">
        <v>23</v>
      </c>
      <c r="C1164" s="1">
        <v>0</v>
      </c>
      <c r="D1164" s="1">
        <v>3</v>
      </c>
      <c r="E1164" s="1">
        <v>0</v>
      </c>
      <c r="F1164" s="1">
        <v>3</v>
      </c>
      <c r="G1164" s="1">
        <v>202</v>
      </c>
      <c r="H1164" s="1">
        <v>16</v>
      </c>
      <c r="I1164" s="1">
        <v>0</v>
      </c>
      <c r="L1164" s="1" t="s">
        <v>120</v>
      </c>
      <c r="M1164" s="2">
        <v>2400000000</v>
      </c>
    </row>
    <row r="1165" spans="1:13" s="1" customFormat="1" hidden="1" x14ac:dyDescent="0.3">
      <c r="A1165" s="1">
        <v>1</v>
      </c>
      <c r="B1165" s="1">
        <v>23</v>
      </c>
      <c r="C1165" s="1">
        <v>0</v>
      </c>
      <c r="D1165" s="1">
        <v>3</v>
      </c>
      <c r="E1165" s="1">
        <v>0</v>
      </c>
      <c r="F1165" s="1">
        <v>3</v>
      </c>
      <c r="G1165" s="1">
        <v>202</v>
      </c>
      <c r="H1165" s="1">
        <v>74</v>
      </c>
      <c r="I1165" s="1">
        <v>0</v>
      </c>
      <c r="L1165" s="1" t="s">
        <v>122</v>
      </c>
      <c r="M1165" s="2">
        <v>43914032653</v>
      </c>
    </row>
    <row r="1166" spans="1:13" s="1" customFormat="1" hidden="1" x14ac:dyDescent="0.3">
      <c r="A1166" s="1">
        <v>1</v>
      </c>
      <c r="B1166" s="1">
        <v>23</v>
      </c>
      <c r="C1166" s="1">
        <v>0</v>
      </c>
      <c r="D1166" s="1">
        <v>3</v>
      </c>
      <c r="E1166" s="1">
        <v>11</v>
      </c>
      <c r="F1166" s="1">
        <v>0</v>
      </c>
      <c r="G1166" s="1">
        <v>0</v>
      </c>
      <c r="H1166" s="1">
        <v>0</v>
      </c>
      <c r="I1166" s="1">
        <v>0</v>
      </c>
      <c r="L1166" s="1" t="s">
        <v>14</v>
      </c>
      <c r="M1166" s="2">
        <v>4765733359</v>
      </c>
    </row>
    <row r="1167" spans="1:13" s="1" customFormat="1" hidden="1" x14ac:dyDescent="0.3">
      <c r="A1167" s="1">
        <v>1</v>
      </c>
      <c r="B1167" s="1">
        <v>23</v>
      </c>
      <c r="C1167" s="1">
        <v>0</v>
      </c>
      <c r="D1167" s="1">
        <v>3</v>
      </c>
      <c r="E1167" s="1">
        <v>11</v>
      </c>
      <c r="F1167" s="1">
        <v>3</v>
      </c>
      <c r="G1167" s="1">
        <v>0</v>
      </c>
      <c r="H1167" s="1">
        <v>0</v>
      </c>
      <c r="I1167" s="1">
        <v>0</v>
      </c>
      <c r="L1167" s="1" t="s">
        <v>107</v>
      </c>
      <c r="M1167" s="2">
        <v>4765733359</v>
      </c>
    </row>
    <row r="1168" spans="1:13" s="1" customFormat="1" hidden="1" x14ac:dyDescent="0.3">
      <c r="A1168" s="1">
        <v>1</v>
      </c>
      <c r="B1168" s="1">
        <v>23</v>
      </c>
      <c r="C1168" s="1">
        <v>0</v>
      </c>
      <c r="D1168" s="1">
        <v>3</v>
      </c>
      <c r="E1168" s="1">
        <v>11</v>
      </c>
      <c r="F1168" s="1">
        <v>3</v>
      </c>
      <c r="G1168" s="1">
        <v>201</v>
      </c>
      <c r="H1168" s="1">
        <v>0</v>
      </c>
      <c r="I1168" s="1">
        <v>0</v>
      </c>
      <c r="L1168" s="1" t="s">
        <v>119</v>
      </c>
      <c r="M1168" s="2">
        <v>4373472089</v>
      </c>
    </row>
    <row r="1169" spans="1:13" s="1" customFormat="1" hidden="1" x14ac:dyDescent="0.3">
      <c r="A1169" s="1">
        <v>1</v>
      </c>
      <c r="B1169" s="1">
        <v>23</v>
      </c>
      <c r="C1169" s="1">
        <v>0</v>
      </c>
      <c r="D1169" s="1">
        <v>3</v>
      </c>
      <c r="E1169" s="1">
        <v>11</v>
      </c>
      <c r="F1169" s="1">
        <v>3</v>
      </c>
      <c r="G1169" s="1">
        <v>201</v>
      </c>
      <c r="H1169" s="1">
        <v>16</v>
      </c>
      <c r="I1169" s="1">
        <v>0</v>
      </c>
      <c r="L1169" s="1" t="s">
        <v>120</v>
      </c>
      <c r="M1169" s="2">
        <v>4373472089</v>
      </c>
    </row>
    <row r="1170" spans="1:13" s="1" customFormat="1" hidden="1" x14ac:dyDescent="0.3">
      <c r="A1170" s="1">
        <v>1</v>
      </c>
      <c r="B1170" s="1">
        <v>23</v>
      </c>
      <c r="C1170" s="1">
        <v>0</v>
      </c>
      <c r="D1170" s="1">
        <v>3</v>
      </c>
      <c r="E1170" s="1">
        <v>11</v>
      </c>
      <c r="F1170" s="1">
        <v>3</v>
      </c>
      <c r="G1170" s="1">
        <v>202</v>
      </c>
      <c r="H1170" s="1">
        <v>0</v>
      </c>
      <c r="I1170" s="1">
        <v>0</v>
      </c>
      <c r="L1170" s="1" t="s">
        <v>121</v>
      </c>
      <c r="M1170" s="2">
        <v>392261270</v>
      </c>
    </row>
    <row r="1171" spans="1:13" s="1" customFormat="1" hidden="1" x14ac:dyDescent="0.3">
      <c r="A1171" s="1">
        <v>1</v>
      </c>
      <c r="B1171" s="1">
        <v>23</v>
      </c>
      <c r="C1171" s="1">
        <v>0</v>
      </c>
      <c r="D1171" s="1">
        <v>3</v>
      </c>
      <c r="E1171" s="1">
        <v>11</v>
      </c>
      <c r="F1171" s="1">
        <v>3</v>
      </c>
      <c r="G1171" s="1">
        <v>202</v>
      </c>
      <c r="H1171" s="1">
        <v>16</v>
      </c>
      <c r="I1171" s="1">
        <v>0</v>
      </c>
      <c r="L1171" s="1" t="s">
        <v>120</v>
      </c>
      <c r="M1171" s="2">
        <v>392261270</v>
      </c>
    </row>
    <row r="1172" spans="1:13" s="1" customFormat="1" hidden="1" x14ac:dyDescent="0.3">
      <c r="A1172" s="1">
        <v>1</v>
      </c>
      <c r="B1172" s="1">
        <v>23</v>
      </c>
      <c r="C1172" s="1">
        <v>0</v>
      </c>
      <c r="D1172" s="1">
        <v>3</v>
      </c>
      <c r="E1172" s="1">
        <v>22</v>
      </c>
      <c r="F1172" s="1">
        <v>0</v>
      </c>
      <c r="G1172" s="1">
        <v>0</v>
      </c>
      <c r="H1172" s="1">
        <v>0</v>
      </c>
      <c r="I1172" s="1">
        <v>0</v>
      </c>
      <c r="L1172" s="1" t="s">
        <v>15</v>
      </c>
      <c r="M1172" s="2">
        <v>5366399994</v>
      </c>
    </row>
    <row r="1173" spans="1:13" s="1" customFormat="1" hidden="1" x14ac:dyDescent="0.3">
      <c r="A1173" s="1">
        <v>1</v>
      </c>
      <c r="B1173" s="1">
        <v>23</v>
      </c>
      <c r="C1173" s="1">
        <v>0</v>
      </c>
      <c r="D1173" s="1">
        <v>3</v>
      </c>
      <c r="E1173" s="1">
        <v>22</v>
      </c>
      <c r="F1173" s="1">
        <v>3</v>
      </c>
      <c r="G1173" s="1">
        <v>0</v>
      </c>
      <c r="H1173" s="1">
        <v>0</v>
      </c>
      <c r="I1173" s="1">
        <v>0</v>
      </c>
      <c r="L1173" s="1" t="s">
        <v>107</v>
      </c>
      <c r="M1173" s="2">
        <v>5366399994</v>
      </c>
    </row>
    <row r="1174" spans="1:13" s="1" customFormat="1" hidden="1" x14ac:dyDescent="0.3">
      <c r="A1174" s="1">
        <v>1</v>
      </c>
      <c r="B1174" s="1">
        <v>23</v>
      </c>
      <c r="C1174" s="1">
        <v>0</v>
      </c>
      <c r="D1174" s="1">
        <v>3</v>
      </c>
      <c r="E1174" s="1">
        <v>22</v>
      </c>
      <c r="F1174" s="1">
        <v>3</v>
      </c>
      <c r="G1174" s="1">
        <v>201</v>
      </c>
      <c r="H1174" s="1">
        <v>0</v>
      </c>
      <c r="I1174" s="1">
        <v>0</v>
      </c>
      <c r="L1174" s="1" t="s">
        <v>119</v>
      </c>
      <c r="M1174" s="2">
        <v>5358661264</v>
      </c>
    </row>
    <row r="1175" spans="1:13" s="1" customFormat="1" hidden="1" x14ac:dyDescent="0.3">
      <c r="A1175" s="1">
        <v>1</v>
      </c>
      <c r="B1175" s="1">
        <v>23</v>
      </c>
      <c r="C1175" s="1">
        <v>0</v>
      </c>
      <c r="D1175" s="1">
        <v>3</v>
      </c>
      <c r="E1175" s="1">
        <v>22</v>
      </c>
      <c r="F1175" s="1">
        <v>3</v>
      </c>
      <c r="G1175" s="1">
        <v>201</v>
      </c>
      <c r="H1175" s="1">
        <v>16</v>
      </c>
      <c r="I1175" s="1">
        <v>0</v>
      </c>
      <c r="L1175" s="1" t="s">
        <v>120</v>
      </c>
      <c r="M1175" s="2">
        <v>5358661264</v>
      </c>
    </row>
    <row r="1176" spans="1:13" s="1" customFormat="1" hidden="1" x14ac:dyDescent="0.3">
      <c r="A1176" s="1">
        <v>1</v>
      </c>
      <c r="B1176" s="1">
        <v>23</v>
      </c>
      <c r="C1176" s="1">
        <v>0</v>
      </c>
      <c r="D1176" s="1">
        <v>3</v>
      </c>
      <c r="E1176" s="1">
        <v>22</v>
      </c>
      <c r="F1176" s="1">
        <v>3</v>
      </c>
      <c r="G1176" s="1">
        <v>202</v>
      </c>
      <c r="H1176" s="1">
        <v>0</v>
      </c>
      <c r="I1176" s="1">
        <v>0</v>
      </c>
      <c r="L1176" s="1" t="s">
        <v>121</v>
      </c>
      <c r="M1176" s="2">
        <v>7738730</v>
      </c>
    </row>
    <row r="1177" spans="1:13" s="1" customFormat="1" hidden="1" x14ac:dyDescent="0.3">
      <c r="A1177" s="1">
        <v>1</v>
      </c>
      <c r="B1177" s="1">
        <v>23</v>
      </c>
      <c r="C1177" s="1">
        <v>0</v>
      </c>
      <c r="D1177" s="1">
        <v>3</v>
      </c>
      <c r="E1177" s="1">
        <v>22</v>
      </c>
      <c r="F1177" s="1">
        <v>3</v>
      </c>
      <c r="G1177" s="1">
        <v>202</v>
      </c>
      <c r="H1177" s="1">
        <v>16</v>
      </c>
      <c r="I1177" s="1">
        <v>0</v>
      </c>
      <c r="L1177" s="1" t="s">
        <v>120</v>
      </c>
      <c r="M1177" s="2">
        <v>7738730</v>
      </c>
    </row>
    <row r="1178" spans="1:13" s="1" customFormat="1" hidden="1" x14ac:dyDescent="0.3">
      <c r="A1178" s="1">
        <v>1</v>
      </c>
      <c r="B1178" s="1">
        <v>23</v>
      </c>
      <c r="C1178" s="1">
        <v>0</v>
      </c>
      <c r="D1178" s="1">
        <v>3</v>
      </c>
      <c r="E1178" s="1">
        <v>81</v>
      </c>
      <c r="F1178" s="1">
        <v>0</v>
      </c>
      <c r="G1178" s="1">
        <v>0</v>
      </c>
      <c r="H1178" s="1">
        <v>0</v>
      </c>
      <c r="I1178" s="1">
        <v>0</v>
      </c>
      <c r="L1178" s="1" t="s">
        <v>19</v>
      </c>
      <c r="M1178" s="2">
        <v>50914032653</v>
      </c>
    </row>
    <row r="1179" spans="1:13" s="1" customFormat="1" hidden="1" x14ac:dyDescent="0.3">
      <c r="A1179" s="1">
        <v>1</v>
      </c>
      <c r="B1179" s="1">
        <v>23</v>
      </c>
      <c r="C1179" s="1">
        <v>0</v>
      </c>
      <c r="D1179" s="1">
        <v>3</v>
      </c>
      <c r="E1179" s="1">
        <v>81</v>
      </c>
      <c r="F1179" s="1">
        <v>3</v>
      </c>
      <c r="G1179" s="1">
        <v>0</v>
      </c>
      <c r="H1179" s="1">
        <v>0</v>
      </c>
      <c r="I1179" s="1">
        <v>0</v>
      </c>
      <c r="L1179" s="1" t="s">
        <v>107</v>
      </c>
      <c r="M1179" s="2">
        <v>50914032653</v>
      </c>
    </row>
    <row r="1180" spans="1:13" s="1" customFormat="1" hidden="1" x14ac:dyDescent="0.3">
      <c r="A1180" s="1">
        <v>1</v>
      </c>
      <c r="B1180" s="1">
        <v>23</v>
      </c>
      <c r="C1180" s="1">
        <v>0</v>
      </c>
      <c r="D1180" s="1">
        <v>3</v>
      </c>
      <c r="E1180" s="1">
        <v>81</v>
      </c>
      <c r="F1180" s="1">
        <v>3</v>
      </c>
      <c r="G1180" s="1">
        <v>201</v>
      </c>
      <c r="H1180" s="1">
        <v>0</v>
      </c>
      <c r="I1180" s="1">
        <v>0</v>
      </c>
      <c r="L1180" s="1" t="s">
        <v>119</v>
      </c>
      <c r="M1180" s="2">
        <v>5000000000</v>
      </c>
    </row>
    <row r="1181" spans="1:13" s="1" customFormat="1" hidden="1" x14ac:dyDescent="0.3">
      <c r="A1181" s="1">
        <v>1</v>
      </c>
      <c r="B1181" s="1">
        <v>23</v>
      </c>
      <c r="C1181" s="1">
        <v>0</v>
      </c>
      <c r="D1181" s="1">
        <v>3</v>
      </c>
      <c r="E1181" s="1">
        <v>81</v>
      </c>
      <c r="F1181" s="1">
        <v>3</v>
      </c>
      <c r="G1181" s="1">
        <v>201</v>
      </c>
      <c r="H1181" s="1">
        <v>16</v>
      </c>
      <c r="I1181" s="1">
        <v>0</v>
      </c>
      <c r="L1181" s="1" t="s">
        <v>120</v>
      </c>
      <c r="M1181" s="2">
        <v>5000000000</v>
      </c>
    </row>
    <row r="1182" spans="1:13" s="1" customFormat="1" hidden="1" x14ac:dyDescent="0.3">
      <c r="A1182" s="1">
        <v>1</v>
      </c>
      <c r="B1182" s="1">
        <v>23</v>
      </c>
      <c r="C1182" s="1">
        <v>0</v>
      </c>
      <c r="D1182" s="1">
        <v>3</v>
      </c>
      <c r="E1182" s="1">
        <v>81</v>
      </c>
      <c r="F1182" s="1">
        <v>3</v>
      </c>
      <c r="G1182" s="1">
        <v>202</v>
      </c>
      <c r="H1182" s="1">
        <v>0</v>
      </c>
      <c r="I1182" s="1">
        <v>0</v>
      </c>
      <c r="L1182" s="1" t="s">
        <v>121</v>
      </c>
      <c r="M1182" s="2">
        <v>45914032653</v>
      </c>
    </row>
    <row r="1183" spans="1:13" s="1" customFormat="1" hidden="1" x14ac:dyDescent="0.3">
      <c r="A1183" s="1">
        <v>1</v>
      </c>
      <c r="B1183" s="1">
        <v>23</v>
      </c>
      <c r="C1183" s="1">
        <v>0</v>
      </c>
      <c r="D1183" s="1">
        <v>3</v>
      </c>
      <c r="E1183" s="1">
        <v>81</v>
      </c>
      <c r="F1183" s="1">
        <v>3</v>
      </c>
      <c r="G1183" s="1">
        <v>202</v>
      </c>
      <c r="H1183" s="1">
        <v>16</v>
      </c>
      <c r="I1183" s="1">
        <v>0</v>
      </c>
      <c r="L1183" s="1" t="s">
        <v>120</v>
      </c>
      <c r="M1183" s="2">
        <v>2000000000</v>
      </c>
    </row>
    <row r="1184" spans="1:13" s="1" customFormat="1" hidden="1" x14ac:dyDescent="0.3">
      <c r="A1184" s="1">
        <v>1</v>
      </c>
      <c r="B1184" s="1">
        <v>23</v>
      </c>
      <c r="C1184" s="1">
        <v>0</v>
      </c>
      <c r="D1184" s="1">
        <v>3</v>
      </c>
      <c r="E1184" s="1">
        <v>81</v>
      </c>
      <c r="F1184" s="1">
        <v>3</v>
      </c>
      <c r="G1184" s="1">
        <v>202</v>
      </c>
      <c r="H1184" s="1">
        <v>74</v>
      </c>
      <c r="I1184" s="1">
        <v>0</v>
      </c>
      <c r="L1184" s="1" t="s">
        <v>122</v>
      </c>
      <c r="M1184" s="2">
        <v>43914032653</v>
      </c>
    </row>
    <row r="1185" spans="1:13" s="1" customFormat="1" hidden="1" x14ac:dyDescent="0.3">
      <c r="A1185" s="1">
        <v>1</v>
      </c>
      <c r="B1185" s="1">
        <v>23</v>
      </c>
      <c r="C1185" s="1">
        <v>1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L1185" s="1" t="s">
        <v>491</v>
      </c>
      <c r="M1185" s="2">
        <v>58648018416</v>
      </c>
    </row>
    <row r="1186" spans="1:13" s="1" customFormat="1" hidden="1" x14ac:dyDescent="0.3">
      <c r="A1186" s="1">
        <v>1</v>
      </c>
      <c r="B1186" s="1">
        <v>23</v>
      </c>
      <c r="C1186" s="1">
        <v>1</v>
      </c>
      <c r="D1186" s="1">
        <v>0</v>
      </c>
      <c r="E1186" s="1">
        <v>11</v>
      </c>
      <c r="F1186" s="1">
        <v>0</v>
      </c>
      <c r="G1186" s="1">
        <v>0</v>
      </c>
      <c r="H1186" s="1">
        <v>0</v>
      </c>
      <c r="I1186" s="1">
        <v>0</v>
      </c>
      <c r="L1186" s="1" t="s">
        <v>14</v>
      </c>
      <c r="M1186" s="2">
        <v>4765733359</v>
      </c>
    </row>
    <row r="1187" spans="1:13" s="1" customFormat="1" hidden="1" x14ac:dyDescent="0.3">
      <c r="A1187" s="1">
        <v>1</v>
      </c>
      <c r="B1187" s="1">
        <v>23</v>
      </c>
      <c r="C1187" s="1">
        <v>1</v>
      </c>
      <c r="D1187" s="1">
        <v>0</v>
      </c>
      <c r="E1187" s="1">
        <v>22</v>
      </c>
      <c r="F1187" s="1">
        <v>0</v>
      </c>
      <c r="G1187" s="1">
        <v>0</v>
      </c>
      <c r="H1187" s="1">
        <v>0</v>
      </c>
      <c r="I1187" s="1">
        <v>0</v>
      </c>
      <c r="L1187" s="1" t="s">
        <v>15</v>
      </c>
      <c r="M1187" s="2">
        <v>2968252404</v>
      </c>
    </row>
    <row r="1188" spans="1:13" s="1" customFormat="1" hidden="1" x14ac:dyDescent="0.3">
      <c r="A1188" s="1">
        <v>1</v>
      </c>
      <c r="B1188" s="1">
        <v>23</v>
      </c>
      <c r="C1188" s="1">
        <v>1</v>
      </c>
      <c r="D1188" s="1">
        <v>0</v>
      </c>
      <c r="E1188" s="1">
        <v>81</v>
      </c>
      <c r="F1188" s="1">
        <v>0</v>
      </c>
      <c r="G1188" s="1">
        <v>0</v>
      </c>
      <c r="H1188" s="1">
        <v>0</v>
      </c>
      <c r="I1188" s="1">
        <v>0</v>
      </c>
      <c r="L1188" s="1" t="s">
        <v>19</v>
      </c>
      <c r="M1188" s="2">
        <v>50914032653</v>
      </c>
    </row>
    <row r="1189" spans="1:13" s="1" customFormat="1" hidden="1" x14ac:dyDescent="0.3">
      <c r="A1189" s="1">
        <v>1</v>
      </c>
      <c r="B1189" s="1">
        <v>23</v>
      </c>
      <c r="C1189" s="1">
        <v>1</v>
      </c>
      <c r="D1189" s="1">
        <v>3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L1189" s="1" t="s">
        <v>39</v>
      </c>
      <c r="M1189" s="2">
        <v>58648018416</v>
      </c>
    </row>
    <row r="1190" spans="1:13" s="1" customFormat="1" hidden="1" x14ac:dyDescent="0.3">
      <c r="A1190" s="1">
        <v>1</v>
      </c>
      <c r="B1190" s="1">
        <v>23</v>
      </c>
      <c r="C1190" s="1">
        <v>1</v>
      </c>
      <c r="D1190" s="1">
        <v>3</v>
      </c>
      <c r="E1190" s="1">
        <v>0</v>
      </c>
      <c r="F1190" s="1">
        <v>3</v>
      </c>
      <c r="G1190" s="1">
        <v>0</v>
      </c>
      <c r="H1190" s="1">
        <v>0</v>
      </c>
      <c r="I1190" s="1">
        <v>0</v>
      </c>
      <c r="L1190" s="1" t="s">
        <v>107</v>
      </c>
      <c r="M1190" s="2">
        <v>58648018416</v>
      </c>
    </row>
    <row r="1191" spans="1:13" s="1" customFormat="1" hidden="1" x14ac:dyDescent="0.3">
      <c r="A1191" s="1">
        <v>1</v>
      </c>
      <c r="B1191" s="1">
        <v>23</v>
      </c>
      <c r="C1191" s="1">
        <v>1</v>
      </c>
      <c r="D1191" s="1">
        <v>3</v>
      </c>
      <c r="E1191" s="1">
        <v>0</v>
      </c>
      <c r="F1191" s="1">
        <v>3</v>
      </c>
      <c r="G1191" s="1">
        <v>201</v>
      </c>
      <c r="H1191" s="1">
        <v>0</v>
      </c>
      <c r="I1191" s="1">
        <v>0</v>
      </c>
      <c r="L1191" s="1" t="s">
        <v>119</v>
      </c>
      <c r="M1191" s="2">
        <v>12341724493</v>
      </c>
    </row>
    <row r="1192" spans="1:13" s="1" customFormat="1" hidden="1" x14ac:dyDescent="0.3">
      <c r="A1192" s="1">
        <v>1</v>
      </c>
      <c r="B1192" s="1">
        <v>23</v>
      </c>
      <c r="C1192" s="1">
        <v>1</v>
      </c>
      <c r="D1192" s="1">
        <v>3</v>
      </c>
      <c r="E1192" s="1">
        <v>0</v>
      </c>
      <c r="F1192" s="1">
        <v>3</v>
      </c>
      <c r="G1192" s="1">
        <v>201</v>
      </c>
      <c r="H1192" s="1">
        <v>16</v>
      </c>
      <c r="I1192" s="1">
        <v>0</v>
      </c>
      <c r="L1192" s="1" t="s">
        <v>120</v>
      </c>
      <c r="M1192" s="2">
        <v>12341724493</v>
      </c>
    </row>
    <row r="1193" spans="1:13" s="1" customFormat="1" hidden="1" x14ac:dyDescent="0.3">
      <c r="A1193" s="1">
        <v>1</v>
      </c>
      <c r="B1193" s="1">
        <v>23</v>
      </c>
      <c r="C1193" s="1">
        <v>1</v>
      </c>
      <c r="D1193" s="1">
        <v>3</v>
      </c>
      <c r="E1193" s="1">
        <v>0</v>
      </c>
      <c r="F1193" s="1">
        <v>3</v>
      </c>
      <c r="G1193" s="1">
        <v>202</v>
      </c>
      <c r="H1193" s="1">
        <v>0</v>
      </c>
      <c r="I1193" s="1">
        <v>0</v>
      </c>
      <c r="L1193" s="1" t="s">
        <v>121</v>
      </c>
      <c r="M1193" s="2">
        <v>46306293923</v>
      </c>
    </row>
    <row r="1194" spans="1:13" s="1" customFormat="1" hidden="1" x14ac:dyDescent="0.3">
      <c r="A1194" s="1">
        <v>1</v>
      </c>
      <c r="B1194" s="1">
        <v>23</v>
      </c>
      <c r="C1194" s="1">
        <v>1</v>
      </c>
      <c r="D1194" s="1">
        <v>3</v>
      </c>
      <c r="E1194" s="1">
        <v>0</v>
      </c>
      <c r="F1194" s="1">
        <v>3</v>
      </c>
      <c r="G1194" s="1">
        <v>202</v>
      </c>
      <c r="H1194" s="1">
        <v>16</v>
      </c>
      <c r="I1194" s="1">
        <v>0</v>
      </c>
      <c r="L1194" s="1" t="s">
        <v>120</v>
      </c>
      <c r="M1194" s="2">
        <v>2392261270</v>
      </c>
    </row>
    <row r="1195" spans="1:13" s="1" customFormat="1" hidden="1" x14ac:dyDescent="0.3">
      <c r="A1195" s="1">
        <v>1</v>
      </c>
      <c r="B1195" s="1">
        <v>23</v>
      </c>
      <c r="C1195" s="1">
        <v>1</v>
      </c>
      <c r="D1195" s="1">
        <v>3</v>
      </c>
      <c r="E1195" s="1">
        <v>0</v>
      </c>
      <c r="F1195" s="1">
        <v>3</v>
      </c>
      <c r="G1195" s="1">
        <v>202</v>
      </c>
      <c r="H1195" s="1">
        <v>74</v>
      </c>
      <c r="I1195" s="1">
        <v>0</v>
      </c>
      <c r="L1195" s="1" t="s">
        <v>122</v>
      </c>
      <c r="M1195" s="2">
        <v>43914032653</v>
      </c>
    </row>
    <row r="1196" spans="1:13" s="1" customFormat="1" hidden="1" x14ac:dyDescent="0.3">
      <c r="A1196" s="1">
        <v>1</v>
      </c>
      <c r="B1196" s="1">
        <v>23</v>
      </c>
      <c r="C1196" s="1">
        <v>1</v>
      </c>
      <c r="D1196" s="1">
        <v>3</v>
      </c>
      <c r="E1196" s="1">
        <v>11</v>
      </c>
      <c r="F1196" s="1">
        <v>0</v>
      </c>
      <c r="G1196" s="1">
        <v>0</v>
      </c>
      <c r="H1196" s="1">
        <v>0</v>
      </c>
      <c r="I1196" s="1">
        <v>0</v>
      </c>
      <c r="L1196" s="1" t="s">
        <v>14</v>
      </c>
      <c r="M1196" s="2">
        <v>4765733359</v>
      </c>
    </row>
    <row r="1197" spans="1:13" s="1" customFormat="1" hidden="1" x14ac:dyDescent="0.3">
      <c r="A1197" s="1">
        <v>1</v>
      </c>
      <c r="B1197" s="1">
        <v>23</v>
      </c>
      <c r="C1197" s="1">
        <v>1</v>
      </c>
      <c r="D1197" s="1">
        <v>3</v>
      </c>
      <c r="E1197" s="1">
        <v>11</v>
      </c>
      <c r="F1197" s="1">
        <v>3</v>
      </c>
      <c r="G1197" s="1">
        <v>0</v>
      </c>
      <c r="H1197" s="1">
        <v>0</v>
      </c>
      <c r="I1197" s="1">
        <v>0</v>
      </c>
      <c r="L1197" s="1" t="s">
        <v>107</v>
      </c>
      <c r="M1197" s="2">
        <v>4765733359</v>
      </c>
    </row>
    <row r="1198" spans="1:13" s="1" customFormat="1" x14ac:dyDescent="0.3">
      <c r="A1198" s="1">
        <v>1</v>
      </c>
      <c r="B1198" s="1">
        <v>23</v>
      </c>
      <c r="C1198" s="1">
        <v>1</v>
      </c>
      <c r="D1198" s="1">
        <v>3</v>
      </c>
      <c r="E1198" s="1">
        <v>11</v>
      </c>
      <c r="F1198" s="1">
        <v>3</v>
      </c>
      <c r="G1198" s="1">
        <v>201</v>
      </c>
      <c r="H1198" s="1">
        <v>0</v>
      </c>
      <c r="I1198" s="1">
        <v>0</v>
      </c>
      <c r="L1198" s="1" t="s">
        <v>119</v>
      </c>
      <c r="M1198" s="2">
        <v>4373472089</v>
      </c>
    </row>
    <row r="1199" spans="1:13" hidden="1" x14ac:dyDescent="0.3">
      <c r="A1199">
        <v>0</v>
      </c>
      <c r="B1199">
        <v>23</v>
      </c>
      <c r="C1199">
        <v>1</v>
      </c>
      <c r="D1199">
        <v>3</v>
      </c>
      <c r="E1199">
        <v>11</v>
      </c>
      <c r="F1199">
        <v>3</v>
      </c>
      <c r="G1199">
        <v>201</v>
      </c>
      <c r="H1199">
        <v>16</v>
      </c>
      <c r="I1199">
        <v>0</v>
      </c>
      <c r="J1199" t="s">
        <v>149</v>
      </c>
      <c r="K1199" t="s">
        <v>492</v>
      </c>
      <c r="L1199" t="s">
        <v>493</v>
      </c>
      <c r="M1199" s="3">
        <v>880795030</v>
      </c>
    </row>
    <row r="1200" spans="1:13" hidden="1" x14ac:dyDescent="0.3">
      <c r="A1200">
        <v>0</v>
      </c>
      <c r="B1200">
        <v>23</v>
      </c>
      <c r="C1200">
        <v>1</v>
      </c>
      <c r="D1200">
        <v>3</v>
      </c>
      <c r="E1200">
        <v>11</v>
      </c>
      <c r="F1200">
        <v>3</v>
      </c>
      <c r="G1200">
        <v>201</v>
      </c>
      <c r="H1200">
        <v>16</v>
      </c>
      <c r="I1200">
        <v>1</v>
      </c>
      <c r="J1200" t="s">
        <v>149</v>
      </c>
      <c r="K1200" t="s">
        <v>492</v>
      </c>
      <c r="L1200" t="s">
        <v>494</v>
      </c>
      <c r="M1200" s="3">
        <v>829200000</v>
      </c>
    </row>
    <row r="1201" spans="1:13" hidden="1" x14ac:dyDescent="0.3">
      <c r="A1201">
        <v>0</v>
      </c>
      <c r="B1201">
        <v>23</v>
      </c>
      <c r="C1201">
        <v>1</v>
      </c>
      <c r="D1201">
        <v>3</v>
      </c>
      <c r="E1201">
        <v>11</v>
      </c>
      <c r="F1201">
        <v>3</v>
      </c>
      <c r="G1201">
        <v>201</v>
      </c>
      <c r="H1201">
        <v>16</v>
      </c>
      <c r="I1201">
        <v>2</v>
      </c>
      <c r="J1201" t="s">
        <v>149</v>
      </c>
      <c r="K1201" t="s">
        <v>492</v>
      </c>
      <c r="L1201" t="s">
        <v>495</v>
      </c>
      <c r="M1201" s="3">
        <v>39200000</v>
      </c>
    </row>
    <row r="1202" spans="1:13" hidden="1" x14ac:dyDescent="0.3">
      <c r="A1202">
        <v>0</v>
      </c>
      <c r="B1202">
        <v>23</v>
      </c>
      <c r="C1202">
        <v>1</v>
      </c>
      <c r="D1202">
        <v>3</v>
      </c>
      <c r="E1202">
        <v>11</v>
      </c>
      <c r="F1202">
        <v>3</v>
      </c>
      <c r="G1202">
        <v>201</v>
      </c>
      <c r="H1202">
        <v>16</v>
      </c>
      <c r="I1202">
        <v>3</v>
      </c>
      <c r="J1202" t="s">
        <v>149</v>
      </c>
      <c r="K1202" t="s">
        <v>492</v>
      </c>
      <c r="L1202" t="s">
        <v>496</v>
      </c>
      <c r="M1202" s="3">
        <v>96315150</v>
      </c>
    </row>
    <row r="1203" spans="1:13" hidden="1" x14ac:dyDescent="0.3">
      <c r="A1203">
        <v>0</v>
      </c>
      <c r="B1203">
        <v>23</v>
      </c>
      <c r="C1203">
        <v>1</v>
      </c>
      <c r="D1203">
        <v>3</v>
      </c>
      <c r="E1203">
        <v>11</v>
      </c>
      <c r="F1203">
        <v>3</v>
      </c>
      <c r="G1203">
        <v>201</v>
      </c>
      <c r="H1203">
        <v>16</v>
      </c>
      <c r="I1203">
        <v>4</v>
      </c>
      <c r="J1203" t="s">
        <v>149</v>
      </c>
      <c r="K1203" t="s">
        <v>492</v>
      </c>
      <c r="L1203" t="s">
        <v>497</v>
      </c>
      <c r="M1203" s="3">
        <v>232960000</v>
      </c>
    </row>
    <row r="1204" spans="1:13" hidden="1" x14ac:dyDescent="0.3">
      <c r="A1204">
        <v>0</v>
      </c>
      <c r="B1204">
        <v>23</v>
      </c>
      <c r="C1204">
        <v>1</v>
      </c>
      <c r="D1204">
        <v>3</v>
      </c>
      <c r="E1204">
        <v>11</v>
      </c>
      <c r="F1204">
        <v>3</v>
      </c>
      <c r="G1204">
        <v>201</v>
      </c>
      <c r="H1204">
        <v>16</v>
      </c>
      <c r="I1204">
        <v>5</v>
      </c>
      <c r="J1204" t="s">
        <v>149</v>
      </c>
      <c r="K1204" t="s">
        <v>492</v>
      </c>
      <c r="L1204" t="s">
        <v>498</v>
      </c>
      <c r="M1204" s="3">
        <v>150000000</v>
      </c>
    </row>
    <row r="1205" spans="1:13" hidden="1" x14ac:dyDescent="0.3">
      <c r="A1205">
        <v>0</v>
      </c>
      <c r="B1205">
        <v>23</v>
      </c>
      <c r="C1205">
        <v>1</v>
      </c>
      <c r="D1205">
        <v>3</v>
      </c>
      <c r="E1205">
        <v>11</v>
      </c>
      <c r="F1205">
        <v>3</v>
      </c>
      <c r="G1205">
        <v>201</v>
      </c>
      <c r="H1205">
        <v>16</v>
      </c>
      <c r="I1205">
        <v>6</v>
      </c>
      <c r="J1205" t="s">
        <v>149</v>
      </c>
      <c r="K1205" t="s">
        <v>492</v>
      </c>
      <c r="L1205" t="s">
        <v>499</v>
      </c>
      <c r="M1205" s="3">
        <v>20000000</v>
      </c>
    </row>
    <row r="1206" spans="1:13" hidden="1" x14ac:dyDescent="0.3">
      <c r="A1206">
        <v>0</v>
      </c>
      <c r="B1206">
        <v>23</v>
      </c>
      <c r="C1206">
        <v>1</v>
      </c>
      <c r="D1206">
        <v>3</v>
      </c>
      <c r="E1206">
        <v>11</v>
      </c>
      <c r="F1206">
        <v>3</v>
      </c>
      <c r="G1206">
        <v>201</v>
      </c>
      <c r="H1206">
        <v>16</v>
      </c>
      <c r="I1206">
        <v>7</v>
      </c>
      <c r="J1206" t="s">
        <v>149</v>
      </c>
      <c r="K1206" t="s">
        <v>492</v>
      </c>
      <c r="L1206" t="s">
        <v>500</v>
      </c>
      <c r="M1206" s="3">
        <v>502880000</v>
      </c>
    </row>
    <row r="1207" spans="1:13" hidden="1" x14ac:dyDescent="0.3">
      <c r="A1207">
        <v>0</v>
      </c>
      <c r="B1207">
        <v>23</v>
      </c>
      <c r="C1207">
        <v>1</v>
      </c>
      <c r="D1207">
        <v>3</v>
      </c>
      <c r="E1207">
        <v>11</v>
      </c>
      <c r="F1207">
        <v>3</v>
      </c>
      <c r="G1207">
        <v>201</v>
      </c>
      <c r="H1207">
        <v>16</v>
      </c>
      <c r="I1207">
        <v>8</v>
      </c>
      <c r="J1207" t="s">
        <v>149</v>
      </c>
      <c r="K1207" t="s">
        <v>501</v>
      </c>
      <c r="L1207" t="s">
        <v>502</v>
      </c>
      <c r="M1207" s="3">
        <v>50000000</v>
      </c>
    </row>
    <row r="1208" spans="1:13" hidden="1" x14ac:dyDescent="0.3">
      <c r="A1208">
        <v>0</v>
      </c>
      <c r="B1208">
        <v>23</v>
      </c>
      <c r="C1208">
        <v>1</v>
      </c>
      <c r="D1208">
        <v>3</v>
      </c>
      <c r="E1208">
        <v>11</v>
      </c>
      <c r="F1208">
        <v>3</v>
      </c>
      <c r="G1208">
        <v>201</v>
      </c>
      <c r="H1208">
        <v>16</v>
      </c>
      <c r="I1208">
        <v>9</v>
      </c>
      <c r="J1208" t="s">
        <v>149</v>
      </c>
      <c r="K1208" t="s">
        <v>501</v>
      </c>
      <c r="L1208" t="s">
        <v>503</v>
      </c>
      <c r="M1208" s="3">
        <v>75000000</v>
      </c>
    </row>
    <row r="1209" spans="1:13" hidden="1" x14ac:dyDescent="0.3">
      <c r="A1209">
        <v>0</v>
      </c>
      <c r="B1209">
        <v>23</v>
      </c>
      <c r="C1209">
        <v>1</v>
      </c>
      <c r="D1209">
        <v>3</v>
      </c>
      <c r="E1209">
        <v>11</v>
      </c>
      <c r="F1209">
        <v>3</v>
      </c>
      <c r="G1209">
        <v>201</v>
      </c>
      <c r="H1209">
        <v>16</v>
      </c>
      <c r="I1209">
        <v>10</v>
      </c>
      <c r="J1209" t="s">
        <v>149</v>
      </c>
      <c r="K1209" t="s">
        <v>501</v>
      </c>
      <c r="L1209" t="s">
        <v>504</v>
      </c>
      <c r="M1209" s="3">
        <v>200000000</v>
      </c>
    </row>
    <row r="1210" spans="1:13" hidden="1" x14ac:dyDescent="0.3">
      <c r="A1210">
        <v>0</v>
      </c>
      <c r="B1210">
        <v>23</v>
      </c>
      <c r="C1210">
        <v>1</v>
      </c>
      <c r="D1210">
        <v>3</v>
      </c>
      <c r="E1210">
        <v>11</v>
      </c>
      <c r="F1210">
        <v>3</v>
      </c>
      <c r="G1210">
        <v>201</v>
      </c>
      <c r="H1210">
        <v>16</v>
      </c>
      <c r="I1210">
        <v>11</v>
      </c>
      <c r="J1210" t="s">
        <v>149</v>
      </c>
      <c r="K1210" t="s">
        <v>501</v>
      </c>
      <c r="L1210" t="s">
        <v>505</v>
      </c>
      <c r="M1210" s="3">
        <v>100000000</v>
      </c>
    </row>
    <row r="1211" spans="1:13" hidden="1" x14ac:dyDescent="0.3">
      <c r="A1211">
        <v>0</v>
      </c>
      <c r="B1211">
        <v>23</v>
      </c>
      <c r="C1211">
        <v>1</v>
      </c>
      <c r="D1211">
        <v>3</v>
      </c>
      <c r="E1211">
        <v>11</v>
      </c>
      <c r="F1211">
        <v>3</v>
      </c>
      <c r="G1211">
        <v>201</v>
      </c>
      <c r="H1211">
        <v>16</v>
      </c>
      <c r="I1211">
        <v>12</v>
      </c>
      <c r="J1211" t="s">
        <v>149</v>
      </c>
      <c r="K1211" t="s">
        <v>501</v>
      </c>
      <c r="L1211" t="s">
        <v>506</v>
      </c>
      <c r="M1211" s="3">
        <v>918121909</v>
      </c>
    </row>
    <row r="1212" spans="1:13" hidden="1" x14ac:dyDescent="0.3">
      <c r="A1212">
        <v>0</v>
      </c>
      <c r="B1212">
        <v>23</v>
      </c>
      <c r="C1212">
        <v>1</v>
      </c>
      <c r="D1212">
        <v>3</v>
      </c>
      <c r="E1212">
        <v>11</v>
      </c>
      <c r="F1212">
        <v>3</v>
      </c>
      <c r="G1212">
        <v>201</v>
      </c>
      <c r="H1212">
        <v>16</v>
      </c>
      <c r="I1212">
        <v>13</v>
      </c>
      <c r="J1212" t="s">
        <v>149</v>
      </c>
      <c r="K1212" t="s">
        <v>501</v>
      </c>
      <c r="L1212" t="s">
        <v>507</v>
      </c>
      <c r="M1212" s="3">
        <v>70000000</v>
      </c>
    </row>
    <row r="1213" spans="1:13" hidden="1" x14ac:dyDescent="0.3">
      <c r="A1213">
        <v>0</v>
      </c>
      <c r="B1213">
        <v>23</v>
      </c>
      <c r="C1213">
        <v>1</v>
      </c>
      <c r="D1213">
        <v>3</v>
      </c>
      <c r="E1213">
        <v>11</v>
      </c>
      <c r="F1213">
        <v>3</v>
      </c>
      <c r="G1213">
        <v>201</v>
      </c>
      <c r="H1213">
        <v>16</v>
      </c>
      <c r="I1213">
        <v>14</v>
      </c>
      <c r="J1213" t="s">
        <v>149</v>
      </c>
      <c r="K1213" t="s">
        <v>508</v>
      </c>
      <c r="L1213" t="s">
        <v>509</v>
      </c>
      <c r="M1213" s="3">
        <v>100000000</v>
      </c>
    </row>
    <row r="1214" spans="1:13" hidden="1" x14ac:dyDescent="0.3">
      <c r="A1214">
        <v>0</v>
      </c>
      <c r="B1214">
        <v>23</v>
      </c>
      <c r="C1214">
        <v>1</v>
      </c>
      <c r="D1214">
        <v>3</v>
      </c>
      <c r="E1214">
        <v>11</v>
      </c>
      <c r="F1214">
        <v>3</v>
      </c>
      <c r="G1214">
        <v>201</v>
      </c>
      <c r="H1214">
        <v>16</v>
      </c>
      <c r="I1214">
        <v>15</v>
      </c>
      <c r="J1214" t="s">
        <v>149</v>
      </c>
      <c r="K1214" t="s">
        <v>508</v>
      </c>
      <c r="L1214" t="s">
        <v>510</v>
      </c>
      <c r="M1214" s="3">
        <v>99000000</v>
      </c>
    </row>
    <row r="1215" spans="1:13" hidden="1" x14ac:dyDescent="0.3">
      <c r="A1215">
        <v>0</v>
      </c>
      <c r="B1215">
        <v>23</v>
      </c>
      <c r="C1215">
        <v>1</v>
      </c>
      <c r="D1215">
        <v>3</v>
      </c>
      <c r="E1215">
        <v>11</v>
      </c>
      <c r="F1215">
        <v>3</v>
      </c>
      <c r="G1215">
        <v>201</v>
      </c>
      <c r="H1215">
        <v>16</v>
      </c>
      <c r="I1215">
        <v>16</v>
      </c>
      <c r="J1215" t="s">
        <v>149</v>
      </c>
      <c r="K1215" t="s">
        <v>508</v>
      </c>
      <c r="L1215" t="s">
        <v>511</v>
      </c>
      <c r="M1215" s="3">
        <v>10000000</v>
      </c>
    </row>
    <row r="1216" spans="1:13" s="1" customFormat="1" x14ac:dyDescent="0.3">
      <c r="A1216" s="1">
        <v>1</v>
      </c>
      <c r="B1216" s="1">
        <v>23</v>
      </c>
      <c r="C1216" s="1">
        <v>1</v>
      </c>
      <c r="D1216" s="1">
        <v>3</v>
      </c>
      <c r="E1216" s="1">
        <v>11</v>
      </c>
      <c r="F1216" s="1">
        <v>3</v>
      </c>
      <c r="G1216" s="1">
        <v>202</v>
      </c>
      <c r="H1216" s="1">
        <v>0</v>
      </c>
      <c r="I1216" s="1">
        <v>0</v>
      </c>
      <c r="L1216" s="1" t="s">
        <v>121</v>
      </c>
      <c r="M1216" s="2">
        <v>392261270</v>
      </c>
    </row>
    <row r="1217" spans="1:13" hidden="1" x14ac:dyDescent="0.3">
      <c r="A1217">
        <v>0</v>
      </c>
      <c r="B1217">
        <v>23</v>
      </c>
      <c r="C1217">
        <v>1</v>
      </c>
      <c r="D1217">
        <v>3</v>
      </c>
      <c r="E1217">
        <v>11</v>
      </c>
      <c r="F1217">
        <v>3</v>
      </c>
      <c r="G1217">
        <v>202</v>
      </c>
      <c r="H1217">
        <v>16</v>
      </c>
      <c r="I1217">
        <v>0</v>
      </c>
      <c r="J1217" t="s">
        <v>149</v>
      </c>
      <c r="K1217" t="s">
        <v>512</v>
      </c>
      <c r="L1217" t="s">
        <v>513</v>
      </c>
      <c r="M1217" s="3">
        <v>250000000</v>
      </c>
    </row>
    <row r="1218" spans="1:13" hidden="1" x14ac:dyDescent="0.3">
      <c r="A1218">
        <v>0</v>
      </c>
      <c r="B1218">
        <v>23</v>
      </c>
      <c r="C1218">
        <v>1</v>
      </c>
      <c r="D1218">
        <v>3</v>
      </c>
      <c r="E1218">
        <v>11</v>
      </c>
      <c r="F1218">
        <v>3</v>
      </c>
      <c r="G1218">
        <v>202</v>
      </c>
      <c r="H1218">
        <v>16</v>
      </c>
      <c r="I1218">
        <v>1</v>
      </c>
      <c r="J1218" t="s">
        <v>149</v>
      </c>
      <c r="K1218" t="s">
        <v>512</v>
      </c>
      <c r="L1218" t="s">
        <v>514</v>
      </c>
      <c r="M1218" s="3">
        <v>142261270</v>
      </c>
    </row>
    <row r="1219" spans="1:13" s="1" customFormat="1" hidden="1" x14ac:dyDescent="0.3">
      <c r="A1219" s="1">
        <v>1</v>
      </c>
      <c r="B1219" s="1">
        <v>23</v>
      </c>
      <c r="C1219" s="1">
        <v>1</v>
      </c>
      <c r="D1219" s="1">
        <v>3</v>
      </c>
      <c r="E1219" s="1">
        <v>22</v>
      </c>
      <c r="F1219" s="1">
        <v>0</v>
      </c>
      <c r="G1219" s="1">
        <v>0</v>
      </c>
      <c r="H1219" s="1">
        <v>0</v>
      </c>
      <c r="I1219" s="1">
        <v>0</v>
      </c>
      <c r="L1219" s="1" t="s">
        <v>15</v>
      </c>
      <c r="M1219" s="2">
        <v>2968252404</v>
      </c>
    </row>
    <row r="1220" spans="1:13" s="1" customFormat="1" hidden="1" x14ac:dyDescent="0.3">
      <c r="A1220" s="1">
        <v>1</v>
      </c>
      <c r="B1220" s="1">
        <v>23</v>
      </c>
      <c r="C1220" s="1">
        <v>1</v>
      </c>
      <c r="D1220" s="1">
        <v>3</v>
      </c>
      <c r="E1220" s="1">
        <v>22</v>
      </c>
      <c r="F1220" s="1">
        <v>3</v>
      </c>
      <c r="G1220" s="1">
        <v>0</v>
      </c>
      <c r="H1220" s="1">
        <v>0</v>
      </c>
      <c r="I1220" s="1">
        <v>0</v>
      </c>
      <c r="L1220" s="1" t="s">
        <v>107</v>
      </c>
      <c r="M1220" s="2">
        <v>2968252404</v>
      </c>
    </row>
    <row r="1221" spans="1:13" s="1" customFormat="1" x14ac:dyDescent="0.3">
      <c r="A1221" s="1">
        <v>1</v>
      </c>
      <c r="B1221" s="1">
        <v>23</v>
      </c>
      <c r="C1221" s="1">
        <v>1</v>
      </c>
      <c r="D1221" s="1">
        <v>3</v>
      </c>
      <c r="E1221" s="1">
        <v>22</v>
      </c>
      <c r="F1221" s="1">
        <v>3</v>
      </c>
      <c r="G1221" s="1">
        <v>201</v>
      </c>
      <c r="H1221" s="1">
        <v>0</v>
      </c>
      <c r="I1221" s="1">
        <v>0</v>
      </c>
      <c r="L1221" s="1" t="s">
        <v>119</v>
      </c>
      <c r="M1221" s="2">
        <v>2968252404</v>
      </c>
    </row>
    <row r="1222" spans="1:13" hidden="1" x14ac:dyDescent="0.3">
      <c r="A1222">
        <v>0</v>
      </c>
      <c r="B1222">
        <v>23</v>
      </c>
      <c r="C1222">
        <v>1</v>
      </c>
      <c r="D1222">
        <v>3</v>
      </c>
      <c r="E1222">
        <v>22</v>
      </c>
      <c r="F1222">
        <v>3</v>
      </c>
      <c r="G1222">
        <v>201</v>
      </c>
      <c r="H1222">
        <v>16</v>
      </c>
      <c r="I1222">
        <v>0</v>
      </c>
      <c r="J1222" t="s">
        <v>149</v>
      </c>
      <c r="K1222" t="s">
        <v>492</v>
      </c>
      <c r="L1222" t="s">
        <v>493</v>
      </c>
      <c r="M1222" s="3">
        <v>2255367554</v>
      </c>
    </row>
    <row r="1223" spans="1:13" hidden="1" x14ac:dyDescent="0.3">
      <c r="A1223">
        <v>0</v>
      </c>
      <c r="B1223">
        <v>23</v>
      </c>
      <c r="C1223">
        <v>1</v>
      </c>
      <c r="D1223">
        <v>3</v>
      </c>
      <c r="E1223">
        <v>22</v>
      </c>
      <c r="F1223">
        <v>3</v>
      </c>
      <c r="G1223">
        <v>201</v>
      </c>
      <c r="H1223">
        <v>16</v>
      </c>
      <c r="I1223">
        <v>80</v>
      </c>
      <c r="J1223" t="s">
        <v>149</v>
      </c>
      <c r="K1223" t="s">
        <v>501</v>
      </c>
      <c r="L1223" t="s">
        <v>515</v>
      </c>
      <c r="M1223" s="3">
        <v>225000000</v>
      </c>
    </row>
    <row r="1224" spans="1:13" hidden="1" x14ac:dyDescent="0.3">
      <c r="A1224">
        <v>0</v>
      </c>
      <c r="B1224">
        <v>23</v>
      </c>
      <c r="C1224">
        <v>1</v>
      </c>
      <c r="D1224">
        <v>3</v>
      </c>
      <c r="E1224">
        <v>22</v>
      </c>
      <c r="F1224">
        <v>3</v>
      </c>
      <c r="G1224">
        <v>201</v>
      </c>
      <c r="H1224">
        <v>16</v>
      </c>
      <c r="I1224">
        <v>81</v>
      </c>
      <c r="J1224" t="s">
        <v>149</v>
      </c>
      <c r="K1224" t="s">
        <v>508</v>
      </c>
      <c r="L1224" t="s">
        <v>516</v>
      </c>
      <c r="M1224" s="3">
        <v>321000000</v>
      </c>
    </row>
    <row r="1225" spans="1:13" hidden="1" x14ac:dyDescent="0.3">
      <c r="A1225">
        <v>0</v>
      </c>
      <c r="B1225">
        <v>23</v>
      </c>
      <c r="C1225">
        <v>1</v>
      </c>
      <c r="D1225">
        <v>3</v>
      </c>
      <c r="E1225">
        <v>22</v>
      </c>
      <c r="F1225">
        <v>3</v>
      </c>
      <c r="G1225">
        <v>201</v>
      </c>
      <c r="H1225">
        <v>16</v>
      </c>
      <c r="I1225">
        <v>82</v>
      </c>
      <c r="J1225" t="s">
        <v>149</v>
      </c>
      <c r="K1225" t="s">
        <v>492</v>
      </c>
      <c r="L1225" t="s">
        <v>517</v>
      </c>
      <c r="M1225" s="3">
        <v>166884850</v>
      </c>
    </row>
    <row r="1226" spans="1:13" s="1" customFormat="1" hidden="1" x14ac:dyDescent="0.3">
      <c r="A1226" s="1">
        <v>1</v>
      </c>
      <c r="B1226" s="1">
        <v>23</v>
      </c>
      <c r="C1226" s="1">
        <v>1</v>
      </c>
      <c r="D1226" s="1">
        <v>3</v>
      </c>
      <c r="E1226" s="1">
        <v>81</v>
      </c>
      <c r="F1226" s="1">
        <v>0</v>
      </c>
      <c r="G1226" s="1">
        <v>0</v>
      </c>
      <c r="H1226" s="1">
        <v>0</v>
      </c>
      <c r="I1226" s="1">
        <v>0</v>
      </c>
      <c r="L1226" s="1" t="s">
        <v>19</v>
      </c>
      <c r="M1226" s="2">
        <v>50914032653</v>
      </c>
    </row>
    <row r="1227" spans="1:13" s="1" customFormat="1" hidden="1" x14ac:dyDescent="0.3">
      <c r="A1227" s="1">
        <v>1</v>
      </c>
      <c r="B1227" s="1">
        <v>23</v>
      </c>
      <c r="C1227" s="1">
        <v>1</v>
      </c>
      <c r="D1227" s="1">
        <v>3</v>
      </c>
      <c r="E1227" s="1">
        <v>81</v>
      </c>
      <c r="F1227" s="1">
        <v>3</v>
      </c>
      <c r="G1227" s="1">
        <v>0</v>
      </c>
      <c r="H1227" s="1">
        <v>0</v>
      </c>
      <c r="I1227" s="1">
        <v>0</v>
      </c>
      <c r="L1227" s="1" t="s">
        <v>107</v>
      </c>
      <c r="M1227" s="2">
        <v>50914032653</v>
      </c>
    </row>
    <row r="1228" spans="1:13" s="1" customFormat="1" x14ac:dyDescent="0.3">
      <c r="A1228" s="1">
        <v>1</v>
      </c>
      <c r="B1228" s="1">
        <v>23</v>
      </c>
      <c r="C1228" s="1">
        <v>1</v>
      </c>
      <c r="D1228" s="1">
        <v>3</v>
      </c>
      <c r="E1228" s="1">
        <v>81</v>
      </c>
      <c r="F1228" s="1">
        <v>3</v>
      </c>
      <c r="G1228" s="1">
        <v>201</v>
      </c>
      <c r="H1228" s="1">
        <v>0</v>
      </c>
      <c r="I1228" s="1">
        <v>0</v>
      </c>
      <c r="L1228" s="1" t="s">
        <v>119</v>
      </c>
      <c r="M1228" s="2">
        <v>5000000000</v>
      </c>
    </row>
    <row r="1229" spans="1:13" hidden="1" x14ac:dyDescent="0.3">
      <c r="A1229">
        <v>0</v>
      </c>
      <c r="B1229">
        <v>23</v>
      </c>
      <c r="C1229">
        <v>1</v>
      </c>
      <c r="D1229">
        <v>3</v>
      </c>
      <c r="E1229">
        <v>81</v>
      </c>
      <c r="F1229">
        <v>3</v>
      </c>
      <c r="G1229">
        <v>201</v>
      </c>
      <c r="H1229">
        <v>16</v>
      </c>
      <c r="I1229">
        <v>0</v>
      </c>
      <c r="J1229" t="s">
        <v>149</v>
      </c>
      <c r="K1229" t="s">
        <v>492</v>
      </c>
      <c r="L1229" t="s">
        <v>518</v>
      </c>
      <c r="M1229" s="3">
        <v>5000000000</v>
      </c>
    </row>
    <row r="1230" spans="1:13" s="1" customFormat="1" x14ac:dyDescent="0.3">
      <c r="A1230" s="1">
        <v>1</v>
      </c>
      <c r="B1230" s="1">
        <v>23</v>
      </c>
      <c r="C1230" s="1">
        <v>1</v>
      </c>
      <c r="D1230" s="1">
        <v>3</v>
      </c>
      <c r="E1230" s="1">
        <v>81</v>
      </c>
      <c r="F1230" s="1">
        <v>3</v>
      </c>
      <c r="G1230" s="1">
        <v>202</v>
      </c>
      <c r="H1230" s="1">
        <v>0</v>
      </c>
      <c r="I1230" s="1">
        <v>0</v>
      </c>
      <c r="L1230" s="1" t="s">
        <v>121</v>
      </c>
      <c r="M1230" s="2">
        <v>45914032653</v>
      </c>
    </row>
    <row r="1231" spans="1:13" hidden="1" x14ac:dyDescent="0.3">
      <c r="A1231">
        <v>0</v>
      </c>
      <c r="B1231">
        <v>23</v>
      </c>
      <c r="C1231">
        <v>1</v>
      </c>
      <c r="D1231">
        <v>3</v>
      </c>
      <c r="E1231">
        <v>81</v>
      </c>
      <c r="F1231">
        <v>3</v>
      </c>
      <c r="G1231">
        <v>202</v>
      </c>
      <c r="H1231">
        <v>16</v>
      </c>
      <c r="I1231">
        <v>0</v>
      </c>
      <c r="J1231" t="s">
        <v>149</v>
      </c>
      <c r="K1231" t="s">
        <v>512</v>
      </c>
      <c r="L1231" t="s">
        <v>519</v>
      </c>
      <c r="M1231" s="3">
        <v>2000000000</v>
      </c>
    </row>
    <row r="1232" spans="1:13" hidden="1" x14ac:dyDescent="0.3">
      <c r="A1232">
        <v>0</v>
      </c>
      <c r="B1232">
        <v>23</v>
      </c>
      <c r="C1232">
        <v>1</v>
      </c>
      <c r="D1232">
        <v>3</v>
      </c>
      <c r="E1232">
        <v>81</v>
      </c>
      <c r="F1232">
        <v>3</v>
      </c>
      <c r="G1232">
        <v>202</v>
      </c>
      <c r="H1232">
        <v>74</v>
      </c>
      <c r="I1232">
        <v>0</v>
      </c>
      <c r="J1232" t="s">
        <v>149</v>
      </c>
      <c r="K1232" t="s">
        <v>520</v>
      </c>
      <c r="L1232" t="s">
        <v>521</v>
      </c>
      <c r="M1232" s="3">
        <v>43914032653</v>
      </c>
    </row>
    <row r="1233" spans="1:13" s="1" customFormat="1" hidden="1" x14ac:dyDescent="0.3">
      <c r="A1233" s="1">
        <v>1</v>
      </c>
      <c r="B1233" s="1">
        <v>23</v>
      </c>
      <c r="C1233" s="1">
        <v>3</v>
      </c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L1233" s="1" t="s">
        <v>522</v>
      </c>
      <c r="M1233" s="2">
        <v>203772091</v>
      </c>
    </row>
    <row r="1234" spans="1:13" s="1" customFormat="1" hidden="1" x14ac:dyDescent="0.3">
      <c r="A1234" s="1">
        <v>1</v>
      </c>
      <c r="B1234" s="1">
        <v>23</v>
      </c>
      <c r="C1234" s="1">
        <v>3</v>
      </c>
      <c r="D1234" s="1">
        <v>0</v>
      </c>
      <c r="E1234" s="1">
        <v>22</v>
      </c>
      <c r="F1234" s="1">
        <v>0</v>
      </c>
      <c r="G1234" s="1">
        <v>0</v>
      </c>
      <c r="H1234" s="1">
        <v>0</v>
      </c>
      <c r="I1234" s="1">
        <v>0</v>
      </c>
      <c r="L1234" s="1" t="s">
        <v>15</v>
      </c>
      <c r="M1234" s="2">
        <v>203772091</v>
      </c>
    </row>
    <row r="1235" spans="1:13" s="1" customFormat="1" hidden="1" x14ac:dyDescent="0.3">
      <c r="A1235" s="1">
        <v>1</v>
      </c>
      <c r="B1235" s="1">
        <v>23</v>
      </c>
      <c r="C1235" s="1">
        <v>3</v>
      </c>
      <c r="D1235" s="1">
        <v>3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L1235" s="1" t="s">
        <v>39</v>
      </c>
      <c r="M1235" s="2">
        <v>203772091</v>
      </c>
    </row>
    <row r="1236" spans="1:13" s="1" customFormat="1" hidden="1" x14ac:dyDescent="0.3">
      <c r="A1236" s="1">
        <v>1</v>
      </c>
      <c r="B1236" s="1">
        <v>23</v>
      </c>
      <c r="C1236" s="1">
        <v>3</v>
      </c>
      <c r="D1236" s="1">
        <v>3</v>
      </c>
      <c r="E1236" s="1">
        <v>0</v>
      </c>
      <c r="F1236" s="1">
        <v>3</v>
      </c>
      <c r="G1236" s="1">
        <v>0</v>
      </c>
      <c r="H1236" s="1">
        <v>0</v>
      </c>
      <c r="I1236" s="1">
        <v>0</v>
      </c>
      <c r="L1236" s="1" t="s">
        <v>107</v>
      </c>
      <c r="M1236" s="2">
        <v>203772091</v>
      </c>
    </row>
    <row r="1237" spans="1:13" s="1" customFormat="1" hidden="1" x14ac:dyDescent="0.3">
      <c r="A1237" s="1">
        <v>1</v>
      </c>
      <c r="B1237" s="1">
        <v>23</v>
      </c>
      <c r="C1237" s="1">
        <v>3</v>
      </c>
      <c r="D1237" s="1">
        <v>3</v>
      </c>
      <c r="E1237" s="1">
        <v>0</v>
      </c>
      <c r="F1237" s="1">
        <v>3</v>
      </c>
      <c r="G1237" s="1">
        <v>201</v>
      </c>
      <c r="H1237" s="1">
        <v>0</v>
      </c>
      <c r="I1237" s="1">
        <v>0</v>
      </c>
      <c r="L1237" s="1" t="s">
        <v>119</v>
      </c>
      <c r="M1237" s="2">
        <v>203772091</v>
      </c>
    </row>
    <row r="1238" spans="1:13" s="1" customFormat="1" hidden="1" x14ac:dyDescent="0.3">
      <c r="A1238" s="1">
        <v>1</v>
      </c>
      <c r="B1238" s="1">
        <v>23</v>
      </c>
      <c r="C1238" s="1">
        <v>3</v>
      </c>
      <c r="D1238" s="1">
        <v>3</v>
      </c>
      <c r="E1238" s="1">
        <v>0</v>
      </c>
      <c r="F1238" s="1">
        <v>3</v>
      </c>
      <c r="G1238" s="1">
        <v>201</v>
      </c>
      <c r="H1238" s="1">
        <v>16</v>
      </c>
      <c r="I1238" s="1">
        <v>0</v>
      </c>
      <c r="L1238" s="1" t="s">
        <v>120</v>
      </c>
      <c r="M1238" s="2">
        <v>203772091</v>
      </c>
    </row>
    <row r="1239" spans="1:13" s="1" customFormat="1" hidden="1" x14ac:dyDescent="0.3">
      <c r="A1239" s="1">
        <v>1</v>
      </c>
      <c r="B1239" s="1">
        <v>23</v>
      </c>
      <c r="C1239" s="1">
        <v>3</v>
      </c>
      <c r="D1239" s="1">
        <v>3</v>
      </c>
      <c r="E1239" s="1">
        <v>22</v>
      </c>
      <c r="F1239" s="1">
        <v>0</v>
      </c>
      <c r="G1239" s="1">
        <v>0</v>
      </c>
      <c r="H1239" s="1">
        <v>0</v>
      </c>
      <c r="I1239" s="1">
        <v>0</v>
      </c>
      <c r="L1239" s="1" t="s">
        <v>15</v>
      </c>
      <c r="M1239" s="2">
        <v>203772091</v>
      </c>
    </row>
    <row r="1240" spans="1:13" s="1" customFormat="1" hidden="1" x14ac:dyDescent="0.3">
      <c r="A1240" s="1">
        <v>1</v>
      </c>
      <c r="B1240" s="1">
        <v>23</v>
      </c>
      <c r="C1240" s="1">
        <v>3</v>
      </c>
      <c r="D1240" s="1">
        <v>3</v>
      </c>
      <c r="E1240" s="1">
        <v>22</v>
      </c>
      <c r="F1240" s="1">
        <v>3</v>
      </c>
      <c r="G1240" s="1">
        <v>0</v>
      </c>
      <c r="H1240" s="1">
        <v>0</v>
      </c>
      <c r="I1240" s="1">
        <v>0</v>
      </c>
      <c r="L1240" s="1" t="s">
        <v>107</v>
      </c>
      <c r="M1240" s="2">
        <v>203772091</v>
      </c>
    </row>
    <row r="1241" spans="1:13" s="1" customFormat="1" x14ac:dyDescent="0.3">
      <c r="A1241" s="1">
        <v>1</v>
      </c>
      <c r="B1241" s="1">
        <v>23</v>
      </c>
      <c r="C1241" s="1">
        <v>3</v>
      </c>
      <c r="D1241" s="1">
        <v>3</v>
      </c>
      <c r="E1241" s="1">
        <v>22</v>
      </c>
      <c r="F1241" s="1">
        <v>3</v>
      </c>
      <c r="G1241" s="1">
        <v>201</v>
      </c>
      <c r="H1241" s="1">
        <v>0</v>
      </c>
      <c r="I1241" s="1">
        <v>0</v>
      </c>
      <c r="L1241" s="1" t="s">
        <v>119</v>
      </c>
      <c r="M1241" s="2">
        <v>203772091</v>
      </c>
    </row>
    <row r="1242" spans="1:13" s="1" customFormat="1" x14ac:dyDescent="0.3">
      <c r="A1242" s="1">
        <v>1</v>
      </c>
      <c r="B1242" s="1">
        <v>23</v>
      </c>
      <c r="C1242" s="1">
        <v>3</v>
      </c>
      <c r="D1242" s="1">
        <v>3</v>
      </c>
      <c r="E1242" s="1">
        <v>22</v>
      </c>
      <c r="F1242" s="1">
        <v>3</v>
      </c>
      <c r="G1242" s="1">
        <v>201</v>
      </c>
      <c r="H1242" s="1">
        <v>16</v>
      </c>
      <c r="I1242" s="1">
        <v>0</v>
      </c>
      <c r="L1242" s="1" t="s">
        <v>120</v>
      </c>
      <c r="M1242" s="2">
        <v>203772091</v>
      </c>
    </row>
    <row r="1243" spans="1:13" hidden="1" x14ac:dyDescent="0.3">
      <c r="A1243">
        <v>0</v>
      </c>
      <c r="B1243">
        <v>23</v>
      </c>
      <c r="C1243">
        <v>3</v>
      </c>
      <c r="D1243">
        <v>3</v>
      </c>
      <c r="E1243">
        <v>22</v>
      </c>
      <c r="F1243">
        <v>3</v>
      </c>
      <c r="G1243">
        <v>201</v>
      </c>
      <c r="H1243">
        <v>16</v>
      </c>
      <c r="I1243">
        <v>10</v>
      </c>
      <c r="J1243" t="s">
        <v>149</v>
      </c>
      <c r="K1243" t="s">
        <v>523</v>
      </c>
      <c r="L1243" t="s">
        <v>524</v>
      </c>
      <c r="M1243" s="3">
        <v>22400000</v>
      </c>
    </row>
    <row r="1244" spans="1:13" hidden="1" x14ac:dyDescent="0.3">
      <c r="A1244">
        <v>0</v>
      </c>
      <c r="B1244">
        <v>23</v>
      </c>
      <c r="C1244">
        <v>3</v>
      </c>
      <c r="D1244">
        <v>3</v>
      </c>
      <c r="E1244">
        <v>22</v>
      </c>
      <c r="F1244">
        <v>3</v>
      </c>
      <c r="G1244">
        <v>201</v>
      </c>
      <c r="H1244">
        <v>16</v>
      </c>
      <c r="I1244">
        <v>11</v>
      </c>
      <c r="J1244" t="s">
        <v>149</v>
      </c>
      <c r="K1244" t="s">
        <v>523</v>
      </c>
      <c r="L1244" t="s">
        <v>525</v>
      </c>
      <c r="M1244" s="3">
        <v>33600000</v>
      </c>
    </row>
    <row r="1245" spans="1:13" hidden="1" x14ac:dyDescent="0.3">
      <c r="A1245">
        <v>0</v>
      </c>
      <c r="B1245">
        <v>23</v>
      </c>
      <c r="C1245">
        <v>3</v>
      </c>
      <c r="D1245">
        <v>3</v>
      </c>
      <c r="E1245">
        <v>22</v>
      </c>
      <c r="F1245">
        <v>3</v>
      </c>
      <c r="G1245">
        <v>201</v>
      </c>
      <c r="H1245">
        <v>16</v>
      </c>
      <c r="I1245">
        <v>12</v>
      </c>
      <c r="J1245" t="s">
        <v>149</v>
      </c>
      <c r="K1245" t="s">
        <v>523</v>
      </c>
      <c r="L1245" t="s">
        <v>526</v>
      </c>
      <c r="M1245" s="3">
        <v>66000000</v>
      </c>
    </row>
    <row r="1246" spans="1:13" hidden="1" x14ac:dyDescent="0.3">
      <c r="A1246">
        <v>0</v>
      </c>
      <c r="B1246">
        <v>23</v>
      </c>
      <c r="C1246">
        <v>3</v>
      </c>
      <c r="D1246">
        <v>3</v>
      </c>
      <c r="E1246">
        <v>22</v>
      </c>
      <c r="F1246">
        <v>3</v>
      </c>
      <c r="G1246">
        <v>201</v>
      </c>
      <c r="H1246">
        <v>16</v>
      </c>
      <c r="I1246">
        <v>13</v>
      </c>
      <c r="J1246" t="s">
        <v>149</v>
      </c>
      <c r="K1246" t="s">
        <v>501</v>
      </c>
      <c r="L1246" t="s">
        <v>506</v>
      </c>
      <c r="M1246" s="3">
        <v>81772091</v>
      </c>
    </row>
    <row r="1247" spans="1:13" s="1" customFormat="1" hidden="1" x14ac:dyDescent="0.3">
      <c r="A1247" s="1">
        <v>1</v>
      </c>
      <c r="B1247" s="1">
        <v>23</v>
      </c>
      <c r="C1247" s="1">
        <v>4</v>
      </c>
      <c r="D1247" s="1">
        <v>0</v>
      </c>
      <c r="E1247" s="1">
        <v>22</v>
      </c>
      <c r="F1247" s="1">
        <v>0</v>
      </c>
      <c r="G1247" s="1">
        <v>0</v>
      </c>
      <c r="H1247" s="1">
        <v>0</v>
      </c>
      <c r="I1247" s="1">
        <v>0</v>
      </c>
      <c r="L1247" s="1" t="s">
        <v>15</v>
      </c>
      <c r="M1247" s="2">
        <v>5901750</v>
      </c>
    </row>
    <row r="1248" spans="1:13" s="1" customFormat="1" hidden="1" x14ac:dyDescent="0.3">
      <c r="A1248" s="1">
        <v>1</v>
      </c>
      <c r="B1248" s="1">
        <v>23</v>
      </c>
      <c r="C1248" s="1">
        <v>4</v>
      </c>
      <c r="D1248" s="1">
        <v>3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L1248" s="1" t="s">
        <v>39</v>
      </c>
      <c r="M1248" s="2">
        <v>5901750</v>
      </c>
    </row>
    <row r="1249" spans="1:13" s="1" customFormat="1" hidden="1" x14ac:dyDescent="0.3">
      <c r="A1249" s="1">
        <v>1</v>
      </c>
      <c r="B1249" s="1">
        <v>23</v>
      </c>
      <c r="C1249" s="1">
        <v>4</v>
      </c>
      <c r="D1249" s="1">
        <v>3</v>
      </c>
      <c r="E1249" s="1">
        <v>0</v>
      </c>
      <c r="F1249" s="1">
        <v>3</v>
      </c>
      <c r="G1249" s="1">
        <v>0</v>
      </c>
      <c r="H1249" s="1">
        <v>0</v>
      </c>
      <c r="I1249" s="1">
        <v>0</v>
      </c>
      <c r="L1249" s="1" t="s">
        <v>107</v>
      </c>
      <c r="M1249" s="2">
        <v>5901750</v>
      </c>
    </row>
    <row r="1250" spans="1:13" s="1" customFormat="1" hidden="1" x14ac:dyDescent="0.3">
      <c r="A1250" s="1">
        <v>1</v>
      </c>
      <c r="B1250" s="1">
        <v>23</v>
      </c>
      <c r="C1250" s="1">
        <v>4</v>
      </c>
      <c r="D1250" s="1">
        <v>3</v>
      </c>
      <c r="E1250" s="1">
        <v>0</v>
      </c>
      <c r="F1250" s="1">
        <v>3</v>
      </c>
      <c r="G1250" s="1">
        <v>202</v>
      </c>
      <c r="H1250" s="1">
        <v>0</v>
      </c>
      <c r="I1250" s="1">
        <v>0</v>
      </c>
      <c r="L1250" s="1" t="s">
        <v>121</v>
      </c>
      <c r="M1250" s="2">
        <v>5901750</v>
      </c>
    </row>
    <row r="1251" spans="1:13" s="1" customFormat="1" hidden="1" x14ac:dyDescent="0.3">
      <c r="A1251" s="1">
        <v>1</v>
      </c>
      <c r="B1251" s="1">
        <v>23</v>
      </c>
      <c r="C1251" s="1">
        <v>4</v>
      </c>
      <c r="D1251" s="1">
        <v>3</v>
      </c>
      <c r="E1251" s="1">
        <v>0</v>
      </c>
      <c r="F1251" s="1">
        <v>3</v>
      </c>
      <c r="G1251" s="1">
        <v>202</v>
      </c>
      <c r="H1251" s="1">
        <v>16</v>
      </c>
      <c r="I1251" s="1">
        <v>0</v>
      </c>
      <c r="L1251" s="1" t="s">
        <v>120</v>
      </c>
      <c r="M1251" s="2">
        <v>5901750</v>
      </c>
    </row>
    <row r="1252" spans="1:13" s="1" customFormat="1" hidden="1" x14ac:dyDescent="0.3">
      <c r="A1252" s="1">
        <v>1</v>
      </c>
      <c r="B1252" s="1">
        <v>23</v>
      </c>
      <c r="C1252" s="1">
        <v>4</v>
      </c>
      <c r="D1252" s="1">
        <v>3</v>
      </c>
      <c r="E1252" s="1">
        <v>22</v>
      </c>
      <c r="F1252" s="1">
        <v>0</v>
      </c>
      <c r="G1252" s="1">
        <v>0</v>
      </c>
      <c r="H1252" s="1">
        <v>0</v>
      </c>
      <c r="I1252" s="1">
        <v>0</v>
      </c>
      <c r="L1252" s="1" t="s">
        <v>15</v>
      </c>
      <c r="M1252" s="2">
        <v>5901750</v>
      </c>
    </row>
    <row r="1253" spans="1:13" s="1" customFormat="1" hidden="1" x14ac:dyDescent="0.3">
      <c r="A1253" s="1">
        <v>1</v>
      </c>
      <c r="B1253" s="1">
        <v>23</v>
      </c>
      <c r="C1253" s="1">
        <v>4</v>
      </c>
      <c r="D1253" s="1">
        <v>3</v>
      </c>
      <c r="E1253" s="1">
        <v>22</v>
      </c>
      <c r="F1253" s="1">
        <v>3</v>
      </c>
      <c r="G1253" s="1">
        <v>0</v>
      </c>
      <c r="H1253" s="1">
        <v>0</v>
      </c>
      <c r="I1253" s="1">
        <v>0</v>
      </c>
      <c r="L1253" s="1" t="s">
        <v>107</v>
      </c>
      <c r="M1253" s="2">
        <v>5901750</v>
      </c>
    </row>
    <row r="1254" spans="1:13" s="1" customFormat="1" x14ac:dyDescent="0.3">
      <c r="A1254" s="1">
        <v>1</v>
      </c>
      <c r="B1254" s="1">
        <v>23</v>
      </c>
      <c r="C1254" s="1">
        <v>4</v>
      </c>
      <c r="D1254" s="1">
        <v>3</v>
      </c>
      <c r="E1254" s="1">
        <v>22</v>
      </c>
      <c r="F1254" s="1">
        <v>3</v>
      </c>
      <c r="G1254" s="1">
        <v>202</v>
      </c>
      <c r="H1254" s="1">
        <v>0</v>
      </c>
      <c r="I1254" s="1">
        <v>0</v>
      </c>
      <c r="L1254" s="1" t="s">
        <v>121</v>
      </c>
      <c r="M1254" s="2">
        <v>5901750</v>
      </c>
    </row>
    <row r="1255" spans="1:13" s="1" customFormat="1" x14ac:dyDescent="0.3">
      <c r="A1255" s="1">
        <v>1</v>
      </c>
      <c r="B1255" s="1">
        <v>23</v>
      </c>
      <c r="C1255" s="1">
        <v>4</v>
      </c>
      <c r="D1255" s="1">
        <v>3</v>
      </c>
      <c r="E1255" s="1">
        <v>22</v>
      </c>
      <c r="F1255" s="1">
        <v>3</v>
      </c>
      <c r="G1255" s="1">
        <v>202</v>
      </c>
      <c r="H1255" s="1">
        <v>16</v>
      </c>
      <c r="I1255" s="1">
        <v>0</v>
      </c>
      <c r="L1255" s="1" t="s">
        <v>120</v>
      </c>
      <c r="M1255" s="2">
        <v>5901750</v>
      </c>
    </row>
    <row r="1256" spans="1:13" hidden="1" x14ac:dyDescent="0.3">
      <c r="A1256">
        <v>0</v>
      </c>
      <c r="B1256">
        <v>23</v>
      </c>
      <c r="C1256">
        <v>4</v>
      </c>
      <c r="D1256">
        <v>3</v>
      </c>
      <c r="E1256">
        <v>22</v>
      </c>
      <c r="F1256">
        <v>3</v>
      </c>
      <c r="G1256">
        <v>202</v>
      </c>
      <c r="H1256">
        <v>16</v>
      </c>
      <c r="I1256">
        <v>3</v>
      </c>
      <c r="J1256" t="s">
        <v>149</v>
      </c>
      <c r="K1256" t="s">
        <v>512</v>
      </c>
      <c r="L1256" t="s">
        <v>527</v>
      </c>
      <c r="M1256" s="3">
        <v>5901750</v>
      </c>
    </row>
    <row r="1257" spans="1:13" s="1" customFormat="1" hidden="1" x14ac:dyDescent="0.3">
      <c r="A1257" s="1">
        <v>1</v>
      </c>
      <c r="B1257" s="1">
        <v>23</v>
      </c>
      <c r="C1257" s="1">
        <v>5</v>
      </c>
      <c r="D1257" s="1">
        <v>0</v>
      </c>
      <c r="E1257" s="1">
        <v>22</v>
      </c>
      <c r="F1257" s="1">
        <v>0</v>
      </c>
      <c r="G1257" s="1">
        <v>0</v>
      </c>
      <c r="H1257" s="1">
        <v>0</v>
      </c>
      <c r="I1257" s="1">
        <v>0</v>
      </c>
      <c r="L1257" s="1" t="s">
        <v>15</v>
      </c>
      <c r="M1257" s="2">
        <v>2179792349</v>
      </c>
    </row>
    <row r="1258" spans="1:13" s="1" customFormat="1" hidden="1" x14ac:dyDescent="0.3">
      <c r="A1258" s="1">
        <v>1</v>
      </c>
      <c r="B1258" s="1">
        <v>23</v>
      </c>
      <c r="C1258" s="1">
        <v>5</v>
      </c>
      <c r="D1258" s="1">
        <v>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L1258" s="1" t="s">
        <v>39</v>
      </c>
      <c r="M1258" s="2">
        <v>2179792349</v>
      </c>
    </row>
    <row r="1259" spans="1:13" s="1" customFormat="1" hidden="1" x14ac:dyDescent="0.3">
      <c r="A1259" s="1">
        <v>1</v>
      </c>
      <c r="B1259" s="1">
        <v>23</v>
      </c>
      <c r="C1259" s="1">
        <v>5</v>
      </c>
      <c r="D1259" s="1">
        <v>3</v>
      </c>
      <c r="E1259" s="1">
        <v>0</v>
      </c>
      <c r="F1259" s="1">
        <v>3</v>
      </c>
      <c r="G1259" s="1">
        <v>0</v>
      </c>
      <c r="H1259" s="1">
        <v>0</v>
      </c>
      <c r="I1259" s="1">
        <v>0</v>
      </c>
      <c r="L1259" s="1" t="s">
        <v>107</v>
      </c>
      <c r="M1259" s="2">
        <v>2179792349</v>
      </c>
    </row>
    <row r="1260" spans="1:13" s="1" customFormat="1" hidden="1" x14ac:dyDescent="0.3">
      <c r="A1260" s="1">
        <v>1</v>
      </c>
      <c r="B1260" s="1">
        <v>23</v>
      </c>
      <c r="C1260" s="1">
        <v>5</v>
      </c>
      <c r="D1260" s="1">
        <v>3</v>
      </c>
      <c r="E1260" s="1">
        <v>0</v>
      </c>
      <c r="F1260" s="1">
        <v>3</v>
      </c>
      <c r="G1260" s="1">
        <v>201</v>
      </c>
      <c r="H1260" s="1">
        <v>0</v>
      </c>
      <c r="I1260" s="1">
        <v>0</v>
      </c>
      <c r="L1260" s="1" t="s">
        <v>119</v>
      </c>
      <c r="M1260" s="2">
        <v>2179792349</v>
      </c>
    </row>
    <row r="1261" spans="1:13" s="1" customFormat="1" hidden="1" x14ac:dyDescent="0.3">
      <c r="A1261" s="1">
        <v>1</v>
      </c>
      <c r="B1261" s="1">
        <v>23</v>
      </c>
      <c r="C1261" s="1">
        <v>5</v>
      </c>
      <c r="D1261" s="1">
        <v>3</v>
      </c>
      <c r="E1261" s="1">
        <v>0</v>
      </c>
      <c r="F1261" s="1">
        <v>3</v>
      </c>
      <c r="G1261" s="1">
        <v>201</v>
      </c>
      <c r="H1261" s="1">
        <v>16</v>
      </c>
      <c r="I1261" s="1">
        <v>0</v>
      </c>
      <c r="L1261" s="1" t="s">
        <v>120</v>
      </c>
      <c r="M1261" s="2">
        <v>2179792349</v>
      </c>
    </row>
    <row r="1262" spans="1:13" s="1" customFormat="1" hidden="1" x14ac:dyDescent="0.3">
      <c r="A1262" s="1">
        <v>1</v>
      </c>
      <c r="B1262" s="1">
        <v>23</v>
      </c>
      <c r="C1262" s="1">
        <v>5</v>
      </c>
      <c r="D1262" s="1">
        <v>3</v>
      </c>
      <c r="E1262" s="1">
        <v>22</v>
      </c>
      <c r="F1262" s="1">
        <v>0</v>
      </c>
      <c r="G1262" s="1">
        <v>0</v>
      </c>
      <c r="H1262" s="1">
        <v>0</v>
      </c>
      <c r="I1262" s="1">
        <v>0</v>
      </c>
      <c r="L1262" s="1" t="s">
        <v>15</v>
      </c>
      <c r="M1262" s="2">
        <v>2179792349</v>
      </c>
    </row>
    <row r="1263" spans="1:13" s="1" customFormat="1" hidden="1" x14ac:dyDescent="0.3">
      <c r="A1263" s="1">
        <v>1</v>
      </c>
      <c r="B1263" s="1">
        <v>23</v>
      </c>
      <c r="C1263" s="1">
        <v>5</v>
      </c>
      <c r="D1263" s="1">
        <v>3</v>
      </c>
      <c r="E1263" s="1">
        <v>22</v>
      </c>
      <c r="F1263" s="1">
        <v>3</v>
      </c>
      <c r="G1263" s="1">
        <v>0</v>
      </c>
      <c r="H1263" s="1">
        <v>0</v>
      </c>
      <c r="I1263" s="1">
        <v>0</v>
      </c>
      <c r="L1263" s="1" t="s">
        <v>107</v>
      </c>
      <c r="M1263" s="2">
        <v>2179792349</v>
      </c>
    </row>
    <row r="1264" spans="1:13" s="1" customFormat="1" x14ac:dyDescent="0.3">
      <c r="A1264" s="1">
        <v>1</v>
      </c>
      <c r="B1264" s="1">
        <v>23</v>
      </c>
      <c r="C1264" s="1">
        <v>5</v>
      </c>
      <c r="D1264" s="1">
        <v>3</v>
      </c>
      <c r="E1264" s="1">
        <v>22</v>
      </c>
      <c r="F1264" s="1">
        <v>3</v>
      </c>
      <c r="G1264" s="1">
        <v>201</v>
      </c>
      <c r="H1264" s="1">
        <v>0</v>
      </c>
      <c r="I1264" s="1">
        <v>0</v>
      </c>
      <c r="L1264" s="1" t="s">
        <v>119</v>
      </c>
      <c r="M1264" s="2">
        <v>2179792349</v>
      </c>
    </row>
    <row r="1265" spans="1:13" s="1" customFormat="1" x14ac:dyDescent="0.3">
      <c r="A1265" s="1">
        <v>1</v>
      </c>
      <c r="B1265" s="1">
        <v>23</v>
      </c>
      <c r="C1265" s="1">
        <v>5</v>
      </c>
      <c r="D1265" s="1">
        <v>3</v>
      </c>
      <c r="E1265" s="1">
        <v>22</v>
      </c>
      <c r="F1265" s="1">
        <v>3</v>
      </c>
      <c r="G1265" s="1">
        <v>201</v>
      </c>
      <c r="H1265" s="1">
        <v>16</v>
      </c>
      <c r="I1265" s="1">
        <v>0</v>
      </c>
      <c r="L1265" s="1" t="s">
        <v>120</v>
      </c>
      <c r="M1265" s="2">
        <v>2179792349</v>
      </c>
    </row>
    <row r="1266" spans="1:13" hidden="1" x14ac:dyDescent="0.3">
      <c r="A1266">
        <v>0</v>
      </c>
      <c r="B1266">
        <v>23</v>
      </c>
      <c r="C1266">
        <v>5</v>
      </c>
      <c r="D1266">
        <v>3</v>
      </c>
      <c r="E1266">
        <v>22</v>
      </c>
      <c r="F1266">
        <v>3</v>
      </c>
      <c r="G1266">
        <v>201</v>
      </c>
      <c r="H1266">
        <v>16</v>
      </c>
      <c r="I1266">
        <v>2</v>
      </c>
      <c r="J1266" t="s">
        <v>149</v>
      </c>
      <c r="K1266" t="s">
        <v>523</v>
      </c>
      <c r="L1266" t="s">
        <v>528</v>
      </c>
      <c r="M1266" s="3">
        <v>2179792349</v>
      </c>
    </row>
    <row r="1267" spans="1:13" s="1" customFormat="1" hidden="1" x14ac:dyDescent="0.3">
      <c r="A1267" s="1">
        <v>1</v>
      </c>
      <c r="B1267" s="1">
        <v>23</v>
      </c>
      <c r="C1267" s="1">
        <v>6</v>
      </c>
      <c r="D1267" s="1">
        <v>0</v>
      </c>
      <c r="E1267" s="1">
        <v>22</v>
      </c>
      <c r="F1267" s="1">
        <v>0</v>
      </c>
      <c r="G1267" s="1">
        <v>0</v>
      </c>
      <c r="H1267" s="1">
        <v>0</v>
      </c>
      <c r="I1267" s="1">
        <v>0</v>
      </c>
      <c r="L1267" s="1" t="s">
        <v>15</v>
      </c>
      <c r="M1267" s="2">
        <v>6738420</v>
      </c>
    </row>
    <row r="1268" spans="1:13" s="1" customFormat="1" hidden="1" x14ac:dyDescent="0.3">
      <c r="A1268" s="1">
        <v>1</v>
      </c>
      <c r="B1268" s="1">
        <v>23</v>
      </c>
      <c r="C1268" s="1">
        <v>6</v>
      </c>
      <c r="D1268" s="1">
        <v>3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L1268" s="1" t="s">
        <v>39</v>
      </c>
      <c r="M1268" s="2">
        <v>6738420</v>
      </c>
    </row>
    <row r="1269" spans="1:13" s="1" customFormat="1" hidden="1" x14ac:dyDescent="0.3">
      <c r="A1269" s="1">
        <v>1</v>
      </c>
      <c r="B1269" s="1">
        <v>23</v>
      </c>
      <c r="C1269" s="1">
        <v>6</v>
      </c>
      <c r="D1269" s="1">
        <v>3</v>
      </c>
      <c r="E1269" s="1">
        <v>0</v>
      </c>
      <c r="F1269" s="1">
        <v>3</v>
      </c>
      <c r="G1269" s="1">
        <v>0</v>
      </c>
      <c r="H1269" s="1">
        <v>0</v>
      </c>
      <c r="I1269" s="1">
        <v>0</v>
      </c>
      <c r="L1269" s="1" t="s">
        <v>107</v>
      </c>
      <c r="M1269" s="2">
        <v>6738420</v>
      </c>
    </row>
    <row r="1270" spans="1:13" s="1" customFormat="1" hidden="1" x14ac:dyDescent="0.3">
      <c r="A1270" s="1">
        <v>1</v>
      </c>
      <c r="B1270" s="1">
        <v>23</v>
      </c>
      <c r="C1270" s="1">
        <v>6</v>
      </c>
      <c r="D1270" s="1">
        <v>3</v>
      </c>
      <c r="E1270" s="1">
        <v>0</v>
      </c>
      <c r="F1270" s="1">
        <v>3</v>
      </c>
      <c r="G1270" s="1">
        <v>201</v>
      </c>
      <c r="H1270" s="1">
        <v>0</v>
      </c>
      <c r="I1270" s="1">
        <v>0</v>
      </c>
      <c r="L1270" s="1" t="s">
        <v>119</v>
      </c>
      <c r="M1270" s="2">
        <v>6738420</v>
      </c>
    </row>
    <row r="1271" spans="1:13" s="1" customFormat="1" hidden="1" x14ac:dyDescent="0.3">
      <c r="A1271" s="1">
        <v>1</v>
      </c>
      <c r="B1271" s="1">
        <v>23</v>
      </c>
      <c r="C1271" s="1">
        <v>6</v>
      </c>
      <c r="D1271" s="1">
        <v>3</v>
      </c>
      <c r="E1271" s="1">
        <v>0</v>
      </c>
      <c r="F1271" s="1">
        <v>3</v>
      </c>
      <c r="G1271" s="1">
        <v>201</v>
      </c>
      <c r="H1271" s="1">
        <v>16</v>
      </c>
      <c r="I1271" s="1">
        <v>0</v>
      </c>
      <c r="L1271" s="1" t="s">
        <v>120</v>
      </c>
      <c r="M1271" s="2">
        <v>6738420</v>
      </c>
    </row>
    <row r="1272" spans="1:13" s="1" customFormat="1" hidden="1" x14ac:dyDescent="0.3">
      <c r="A1272" s="1">
        <v>1</v>
      </c>
      <c r="B1272" s="1">
        <v>23</v>
      </c>
      <c r="C1272" s="1">
        <v>6</v>
      </c>
      <c r="D1272" s="1">
        <v>3</v>
      </c>
      <c r="E1272" s="1">
        <v>22</v>
      </c>
      <c r="F1272" s="1">
        <v>0</v>
      </c>
      <c r="G1272" s="1">
        <v>0</v>
      </c>
      <c r="H1272" s="1">
        <v>0</v>
      </c>
      <c r="I1272" s="1">
        <v>0</v>
      </c>
      <c r="L1272" s="1" t="s">
        <v>15</v>
      </c>
      <c r="M1272" s="2">
        <v>6738420</v>
      </c>
    </row>
    <row r="1273" spans="1:13" s="1" customFormat="1" hidden="1" x14ac:dyDescent="0.3">
      <c r="A1273" s="1">
        <v>1</v>
      </c>
      <c r="B1273" s="1">
        <v>23</v>
      </c>
      <c r="C1273" s="1">
        <v>6</v>
      </c>
      <c r="D1273" s="1">
        <v>3</v>
      </c>
      <c r="E1273" s="1">
        <v>22</v>
      </c>
      <c r="F1273" s="1">
        <v>3</v>
      </c>
      <c r="G1273" s="1">
        <v>0</v>
      </c>
      <c r="H1273" s="1">
        <v>0</v>
      </c>
      <c r="I1273" s="1">
        <v>0</v>
      </c>
      <c r="L1273" s="1" t="s">
        <v>107</v>
      </c>
      <c r="M1273" s="2">
        <v>6738420</v>
      </c>
    </row>
    <row r="1274" spans="1:13" s="1" customFormat="1" x14ac:dyDescent="0.3">
      <c r="A1274" s="1">
        <v>1</v>
      </c>
      <c r="B1274" s="1">
        <v>23</v>
      </c>
      <c r="C1274" s="1">
        <v>6</v>
      </c>
      <c r="D1274" s="1">
        <v>3</v>
      </c>
      <c r="E1274" s="1">
        <v>22</v>
      </c>
      <c r="F1274" s="1">
        <v>3</v>
      </c>
      <c r="G1274" s="1">
        <v>201</v>
      </c>
      <c r="H1274" s="1">
        <v>0</v>
      </c>
      <c r="I1274" s="1">
        <v>0</v>
      </c>
      <c r="L1274" s="1" t="s">
        <v>119</v>
      </c>
      <c r="M1274" s="2">
        <v>6738420</v>
      </c>
    </row>
    <row r="1275" spans="1:13" s="1" customFormat="1" x14ac:dyDescent="0.3">
      <c r="A1275" s="1">
        <v>1</v>
      </c>
      <c r="B1275" s="1">
        <v>23</v>
      </c>
      <c r="C1275" s="1">
        <v>6</v>
      </c>
      <c r="D1275" s="1">
        <v>3</v>
      </c>
      <c r="E1275" s="1">
        <v>22</v>
      </c>
      <c r="F1275" s="1">
        <v>3</v>
      </c>
      <c r="G1275" s="1">
        <v>201</v>
      </c>
      <c r="H1275" s="1">
        <v>16</v>
      </c>
      <c r="I1275" s="1">
        <v>0</v>
      </c>
      <c r="L1275" s="1" t="s">
        <v>120</v>
      </c>
      <c r="M1275" s="2">
        <v>6738420</v>
      </c>
    </row>
    <row r="1276" spans="1:13" hidden="1" x14ac:dyDescent="0.3">
      <c r="A1276">
        <v>0</v>
      </c>
      <c r="B1276">
        <v>23</v>
      </c>
      <c r="C1276">
        <v>6</v>
      </c>
      <c r="D1276">
        <v>3</v>
      </c>
      <c r="E1276">
        <v>22</v>
      </c>
      <c r="F1276">
        <v>3</v>
      </c>
      <c r="G1276">
        <v>201</v>
      </c>
      <c r="H1276">
        <v>16</v>
      </c>
      <c r="I1276">
        <v>6</v>
      </c>
      <c r="J1276" t="s">
        <v>149</v>
      </c>
      <c r="K1276" t="s">
        <v>492</v>
      </c>
      <c r="L1276" t="s">
        <v>518</v>
      </c>
      <c r="M1276" s="3">
        <v>6738420</v>
      </c>
    </row>
    <row r="1277" spans="1:13" s="1" customFormat="1" hidden="1" x14ac:dyDescent="0.3">
      <c r="A1277" s="1">
        <v>1</v>
      </c>
      <c r="B1277" s="1">
        <v>23</v>
      </c>
      <c r="C1277" s="1">
        <v>7</v>
      </c>
      <c r="D1277" s="1">
        <v>0</v>
      </c>
      <c r="E1277" s="1">
        <v>22</v>
      </c>
      <c r="F1277" s="1">
        <v>0</v>
      </c>
      <c r="G1277" s="1">
        <v>0</v>
      </c>
      <c r="H1277" s="1">
        <v>0</v>
      </c>
      <c r="I1277" s="1">
        <v>0</v>
      </c>
      <c r="L1277" s="1" t="s">
        <v>15</v>
      </c>
      <c r="M1277" s="2">
        <v>106000</v>
      </c>
    </row>
    <row r="1278" spans="1:13" s="1" customFormat="1" hidden="1" x14ac:dyDescent="0.3">
      <c r="A1278" s="1">
        <v>1</v>
      </c>
      <c r="B1278" s="1">
        <v>23</v>
      </c>
      <c r="C1278" s="1">
        <v>7</v>
      </c>
      <c r="D1278" s="1">
        <v>3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L1278" s="1" t="s">
        <v>39</v>
      </c>
      <c r="M1278" s="2">
        <v>106000</v>
      </c>
    </row>
    <row r="1279" spans="1:13" s="1" customFormat="1" hidden="1" x14ac:dyDescent="0.3">
      <c r="A1279" s="1">
        <v>1</v>
      </c>
      <c r="B1279" s="1">
        <v>23</v>
      </c>
      <c r="C1279" s="1">
        <v>7</v>
      </c>
      <c r="D1279" s="1">
        <v>3</v>
      </c>
      <c r="E1279" s="1">
        <v>0</v>
      </c>
      <c r="F1279" s="1">
        <v>3</v>
      </c>
      <c r="G1279" s="1">
        <v>0</v>
      </c>
      <c r="H1279" s="1">
        <v>0</v>
      </c>
      <c r="I1279" s="1">
        <v>0</v>
      </c>
      <c r="L1279" s="1" t="s">
        <v>107</v>
      </c>
      <c r="M1279" s="2">
        <v>106000</v>
      </c>
    </row>
    <row r="1280" spans="1:13" s="1" customFormat="1" hidden="1" x14ac:dyDescent="0.3">
      <c r="A1280" s="1">
        <v>1</v>
      </c>
      <c r="B1280" s="1">
        <v>23</v>
      </c>
      <c r="C1280" s="1">
        <v>7</v>
      </c>
      <c r="D1280" s="1">
        <v>3</v>
      </c>
      <c r="E1280" s="1">
        <v>0</v>
      </c>
      <c r="F1280" s="1">
        <v>3</v>
      </c>
      <c r="G1280" s="1">
        <v>201</v>
      </c>
      <c r="H1280" s="1">
        <v>0</v>
      </c>
      <c r="I1280" s="1">
        <v>0</v>
      </c>
      <c r="L1280" s="1" t="s">
        <v>119</v>
      </c>
      <c r="M1280" s="2">
        <v>106000</v>
      </c>
    </row>
    <row r="1281" spans="1:13" s="1" customFormat="1" hidden="1" x14ac:dyDescent="0.3">
      <c r="A1281" s="1">
        <v>1</v>
      </c>
      <c r="B1281" s="1">
        <v>23</v>
      </c>
      <c r="C1281" s="1">
        <v>7</v>
      </c>
      <c r="D1281" s="1">
        <v>3</v>
      </c>
      <c r="E1281" s="1">
        <v>0</v>
      </c>
      <c r="F1281" s="1">
        <v>3</v>
      </c>
      <c r="G1281" s="1">
        <v>201</v>
      </c>
      <c r="H1281" s="1">
        <v>16</v>
      </c>
      <c r="I1281" s="1">
        <v>0</v>
      </c>
      <c r="L1281" s="1" t="s">
        <v>120</v>
      </c>
      <c r="M1281" s="2">
        <v>106000</v>
      </c>
    </row>
    <row r="1282" spans="1:13" s="1" customFormat="1" hidden="1" x14ac:dyDescent="0.3">
      <c r="A1282" s="1">
        <v>1</v>
      </c>
      <c r="B1282" s="1">
        <v>23</v>
      </c>
      <c r="C1282" s="1">
        <v>7</v>
      </c>
      <c r="D1282" s="1">
        <v>3</v>
      </c>
      <c r="E1282" s="1">
        <v>22</v>
      </c>
      <c r="F1282" s="1">
        <v>0</v>
      </c>
      <c r="G1282" s="1">
        <v>0</v>
      </c>
      <c r="H1282" s="1">
        <v>0</v>
      </c>
      <c r="I1282" s="1">
        <v>0</v>
      </c>
      <c r="L1282" s="1" t="s">
        <v>15</v>
      </c>
      <c r="M1282" s="2">
        <v>106000</v>
      </c>
    </row>
    <row r="1283" spans="1:13" s="1" customFormat="1" hidden="1" x14ac:dyDescent="0.3">
      <c r="A1283" s="1">
        <v>1</v>
      </c>
      <c r="B1283" s="1">
        <v>23</v>
      </c>
      <c r="C1283" s="1">
        <v>7</v>
      </c>
      <c r="D1283" s="1">
        <v>3</v>
      </c>
      <c r="E1283" s="1">
        <v>22</v>
      </c>
      <c r="F1283" s="1">
        <v>3</v>
      </c>
      <c r="G1283" s="1">
        <v>0</v>
      </c>
      <c r="H1283" s="1">
        <v>0</v>
      </c>
      <c r="I1283" s="1">
        <v>0</v>
      </c>
      <c r="L1283" s="1" t="s">
        <v>107</v>
      </c>
      <c r="M1283" s="2">
        <v>106000</v>
      </c>
    </row>
    <row r="1284" spans="1:13" s="1" customFormat="1" x14ac:dyDescent="0.3">
      <c r="A1284" s="1">
        <v>1</v>
      </c>
      <c r="B1284" s="1">
        <v>23</v>
      </c>
      <c r="C1284" s="1">
        <v>7</v>
      </c>
      <c r="D1284" s="1">
        <v>3</v>
      </c>
      <c r="E1284" s="1">
        <v>22</v>
      </c>
      <c r="F1284" s="1">
        <v>3</v>
      </c>
      <c r="G1284" s="1">
        <v>201</v>
      </c>
      <c r="H1284" s="1">
        <v>0</v>
      </c>
      <c r="I1284" s="1">
        <v>0</v>
      </c>
      <c r="L1284" s="1" t="s">
        <v>119</v>
      </c>
      <c r="M1284" s="2">
        <v>106000</v>
      </c>
    </row>
    <row r="1285" spans="1:13" s="1" customFormat="1" x14ac:dyDescent="0.3">
      <c r="A1285" s="1">
        <v>1</v>
      </c>
      <c r="B1285" s="1">
        <v>23</v>
      </c>
      <c r="C1285" s="1">
        <v>7</v>
      </c>
      <c r="D1285" s="1">
        <v>3</v>
      </c>
      <c r="E1285" s="1">
        <v>22</v>
      </c>
      <c r="F1285" s="1">
        <v>3</v>
      </c>
      <c r="G1285" s="1">
        <v>201</v>
      </c>
      <c r="H1285" s="1">
        <v>16</v>
      </c>
      <c r="I1285" s="1">
        <v>0</v>
      </c>
      <c r="L1285" s="1" t="s">
        <v>120</v>
      </c>
      <c r="M1285" s="2">
        <v>106000</v>
      </c>
    </row>
    <row r="1286" spans="1:13" hidden="1" x14ac:dyDescent="0.3">
      <c r="A1286">
        <v>0</v>
      </c>
      <c r="B1286">
        <v>23</v>
      </c>
      <c r="C1286">
        <v>7</v>
      </c>
      <c r="D1286">
        <v>3</v>
      </c>
      <c r="E1286">
        <v>22</v>
      </c>
      <c r="F1286">
        <v>3</v>
      </c>
      <c r="G1286">
        <v>201</v>
      </c>
      <c r="H1286">
        <v>16</v>
      </c>
      <c r="I1286">
        <v>4</v>
      </c>
      <c r="J1286" t="s">
        <v>149</v>
      </c>
      <c r="K1286" t="s">
        <v>501</v>
      </c>
      <c r="L1286" t="s">
        <v>506</v>
      </c>
      <c r="M1286" s="3">
        <v>106000</v>
      </c>
    </row>
    <row r="1287" spans="1:13" s="1" customFormat="1" hidden="1" x14ac:dyDescent="0.3">
      <c r="A1287" s="1">
        <v>1</v>
      </c>
      <c r="B1287" s="1">
        <v>23</v>
      </c>
      <c r="C1287" s="1">
        <v>8</v>
      </c>
      <c r="D1287" s="1">
        <v>0</v>
      </c>
      <c r="E1287" s="1">
        <v>22</v>
      </c>
      <c r="F1287" s="1">
        <v>0</v>
      </c>
      <c r="G1287" s="1">
        <v>0</v>
      </c>
      <c r="H1287" s="1">
        <v>0</v>
      </c>
      <c r="I1287" s="1">
        <v>0</v>
      </c>
      <c r="L1287" s="1" t="s">
        <v>15</v>
      </c>
      <c r="M1287" s="2">
        <v>1836980</v>
      </c>
    </row>
    <row r="1288" spans="1:13" s="1" customFormat="1" hidden="1" x14ac:dyDescent="0.3">
      <c r="A1288" s="1">
        <v>1</v>
      </c>
      <c r="B1288" s="1">
        <v>23</v>
      </c>
      <c r="C1288" s="1">
        <v>8</v>
      </c>
      <c r="D1288" s="1">
        <v>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L1288" s="1" t="s">
        <v>39</v>
      </c>
      <c r="M1288" s="2">
        <v>1836980</v>
      </c>
    </row>
    <row r="1289" spans="1:13" s="1" customFormat="1" hidden="1" x14ac:dyDescent="0.3">
      <c r="A1289" s="1">
        <v>1</v>
      </c>
      <c r="B1289" s="1">
        <v>23</v>
      </c>
      <c r="C1289" s="1">
        <v>8</v>
      </c>
      <c r="D1289" s="1">
        <v>3</v>
      </c>
      <c r="E1289" s="1">
        <v>0</v>
      </c>
      <c r="F1289" s="1">
        <v>3</v>
      </c>
      <c r="G1289" s="1">
        <v>0</v>
      </c>
      <c r="H1289" s="1">
        <v>0</v>
      </c>
      <c r="I1289" s="1">
        <v>0</v>
      </c>
      <c r="L1289" s="1" t="s">
        <v>107</v>
      </c>
      <c r="M1289" s="2">
        <v>1836980</v>
      </c>
    </row>
    <row r="1290" spans="1:13" s="1" customFormat="1" hidden="1" x14ac:dyDescent="0.3">
      <c r="A1290" s="1">
        <v>1</v>
      </c>
      <c r="B1290" s="1">
        <v>23</v>
      </c>
      <c r="C1290" s="1">
        <v>8</v>
      </c>
      <c r="D1290" s="1">
        <v>3</v>
      </c>
      <c r="E1290" s="1">
        <v>0</v>
      </c>
      <c r="F1290" s="1">
        <v>3</v>
      </c>
      <c r="G1290" s="1">
        <v>202</v>
      </c>
      <c r="H1290" s="1">
        <v>0</v>
      </c>
      <c r="I1290" s="1">
        <v>0</v>
      </c>
      <c r="L1290" s="1" t="s">
        <v>121</v>
      </c>
      <c r="M1290" s="2">
        <v>1836980</v>
      </c>
    </row>
    <row r="1291" spans="1:13" s="1" customFormat="1" hidden="1" x14ac:dyDescent="0.3">
      <c r="A1291" s="1">
        <v>1</v>
      </c>
      <c r="B1291" s="1">
        <v>23</v>
      </c>
      <c r="C1291" s="1">
        <v>8</v>
      </c>
      <c r="D1291" s="1">
        <v>3</v>
      </c>
      <c r="E1291" s="1">
        <v>0</v>
      </c>
      <c r="F1291" s="1">
        <v>3</v>
      </c>
      <c r="G1291" s="1">
        <v>202</v>
      </c>
      <c r="H1291" s="1">
        <v>16</v>
      </c>
      <c r="I1291" s="1">
        <v>0</v>
      </c>
      <c r="L1291" s="1" t="s">
        <v>120</v>
      </c>
      <c r="M1291" s="2">
        <v>1836980</v>
      </c>
    </row>
    <row r="1292" spans="1:13" s="1" customFormat="1" hidden="1" x14ac:dyDescent="0.3">
      <c r="A1292" s="1">
        <v>1</v>
      </c>
      <c r="B1292" s="1">
        <v>23</v>
      </c>
      <c r="C1292" s="1">
        <v>8</v>
      </c>
      <c r="D1292" s="1">
        <v>3</v>
      </c>
      <c r="E1292" s="1">
        <v>22</v>
      </c>
      <c r="F1292" s="1">
        <v>0</v>
      </c>
      <c r="G1292" s="1">
        <v>0</v>
      </c>
      <c r="H1292" s="1">
        <v>0</v>
      </c>
      <c r="I1292" s="1">
        <v>0</v>
      </c>
      <c r="L1292" s="1" t="s">
        <v>15</v>
      </c>
      <c r="M1292" s="2">
        <v>1836980</v>
      </c>
    </row>
    <row r="1293" spans="1:13" s="1" customFormat="1" hidden="1" x14ac:dyDescent="0.3">
      <c r="A1293" s="1">
        <v>1</v>
      </c>
      <c r="B1293" s="1">
        <v>23</v>
      </c>
      <c r="C1293" s="1">
        <v>8</v>
      </c>
      <c r="D1293" s="1">
        <v>3</v>
      </c>
      <c r="E1293" s="1">
        <v>22</v>
      </c>
      <c r="F1293" s="1">
        <v>3</v>
      </c>
      <c r="G1293" s="1">
        <v>0</v>
      </c>
      <c r="H1293" s="1">
        <v>0</v>
      </c>
      <c r="I1293" s="1">
        <v>0</v>
      </c>
      <c r="L1293" s="1" t="s">
        <v>107</v>
      </c>
      <c r="M1293" s="2">
        <v>1836980</v>
      </c>
    </row>
    <row r="1294" spans="1:13" s="1" customFormat="1" x14ac:dyDescent="0.3">
      <c r="A1294" s="1">
        <v>1</v>
      </c>
      <c r="B1294" s="1">
        <v>23</v>
      </c>
      <c r="C1294" s="1">
        <v>8</v>
      </c>
      <c r="D1294" s="1">
        <v>3</v>
      </c>
      <c r="E1294" s="1">
        <v>22</v>
      </c>
      <c r="F1294" s="1">
        <v>3</v>
      </c>
      <c r="G1294" s="1">
        <v>202</v>
      </c>
      <c r="H1294" s="1">
        <v>0</v>
      </c>
      <c r="I1294" s="1">
        <v>0</v>
      </c>
      <c r="L1294" s="1" t="s">
        <v>121</v>
      </c>
      <c r="M1294" s="2">
        <v>1836980</v>
      </c>
    </row>
    <row r="1295" spans="1:13" s="1" customFormat="1" x14ac:dyDescent="0.3">
      <c r="A1295" s="1">
        <v>1</v>
      </c>
      <c r="B1295" s="1">
        <v>23</v>
      </c>
      <c r="C1295" s="1">
        <v>8</v>
      </c>
      <c r="D1295" s="1">
        <v>3</v>
      </c>
      <c r="E1295" s="1">
        <v>22</v>
      </c>
      <c r="F1295" s="1">
        <v>3</v>
      </c>
      <c r="G1295" s="1">
        <v>202</v>
      </c>
      <c r="H1295" s="1">
        <v>16</v>
      </c>
      <c r="I1295" s="1">
        <v>0</v>
      </c>
      <c r="L1295" s="1" t="s">
        <v>120</v>
      </c>
      <c r="M1295" s="2">
        <v>1836980</v>
      </c>
    </row>
    <row r="1296" spans="1:13" hidden="1" x14ac:dyDescent="0.3">
      <c r="A1296">
        <v>0</v>
      </c>
      <c r="B1296">
        <v>23</v>
      </c>
      <c r="C1296">
        <v>8</v>
      </c>
      <c r="D1296">
        <v>3</v>
      </c>
      <c r="E1296">
        <v>22</v>
      </c>
      <c r="F1296">
        <v>3</v>
      </c>
      <c r="G1296">
        <v>202</v>
      </c>
      <c r="H1296">
        <v>16</v>
      </c>
      <c r="I1296">
        <v>5</v>
      </c>
      <c r="J1296" t="s">
        <v>149</v>
      </c>
      <c r="K1296" t="s">
        <v>512</v>
      </c>
      <c r="L1296" t="s">
        <v>529</v>
      </c>
      <c r="M1296" s="3">
        <v>1836980</v>
      </c>
    </row>
    <row r="1297" spans="1:13" s="1" customFormat="1" hidden="1" x14ac:dyDescent="0.3">
      <c r="A1297" s="1">
        <v>1</v>
      </c>
      <c r="B1297" s="1">
        <v>23</v>
      </c>
      <c r="C1297" s="1">
        <v>11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L1297" s="1" t="s">
        <v>22</v>
      </c>
      <c r="M1297" s="2">
        <v>2928811</v>
      </c>
    </row>
    <row r="1298" spans="1:13" s="1" customFormat="1" hidden="1" x14ac:dyDescent="0.3">
      <c r="A1298" s="1">
        <v>1</v>
      </c>
      <c r="B1298" s="1">
        <v>23</v>
      </c>
      <c r="C1298" s="1">
        <v>11</v>
      </c>
      <c r="D1298" s="1">
        <v>0</v>
      </c>
      <c r="E1298" s="1">
        <v>11</v>
      </c>
      <c r="F1298" s="1">
        <v>0</v>
      </c>
      <c r="G1298" s="1">
        <v>0</v>
      </c>
      <c r="H1298" s="1">
        <v>0</v>
      </c>
      <c r="I1298" s="1">
        <v>0</v>
      </c>
      <c r="L1298" s="1" t="s">
        <v>14</v>
      </c>
      <c r="M1298" s="2">
        <v>2928811</v>
      </c>
    </row>
    <row r="1299" spans="1:13" s="1" customFormat="1" hidden="1" x14ac:dyDescent="0.3">
      <c r="A1299" s="1">
        <v>1</v>
      </c>
      <c r="B1299" s="1">
        <v>23</v>
      </c>
      <c r="C1299" s="1">
        <v>11</v>
      </c>
      <c r="D1299" s="1">
        <v>1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L1299" s="1" t="s">
        <v>22</v>
      </c>
      <c r="M1299" s="2">
        <v>2928811</v>
      </c>
    </row>
    <row r="1300" spans="1:13" s="1" customFormat="1" hidden="1" x14ac:dyDescent="0.3">
      <c r="A1300" s="1">
        <v>1</v>
      </c>
      <c r="B1300" s="1">
        <v>23</v>
      </c>
      <c r="C1300" s="1">
        <v>11</v>
      </c>
      <c r="D1300" s="1">
        <v>1</v>
      </c>
      <c r="E1300" s="1">
        <v>0</v>
      </c>
      <c r="F1300" s="1">
        <v>2</v>
      </c>
      <c r="G1300" s="1">
        <v>0</v>
      </c>
      <c r="H1300" s="1">
        <v>0</v>
      </c>
      <c r="I1300" s="1">
        <v>0</v>
      </c>
      <c r="L1300" s="1" t="s">
        <v>27</v>
      </c>
      <c r="M1300" s="2">
        <v>2928811</v>
      </c>
    </row>
    <row r="1301" spans="1:13" s="1" customFormat="1" hidden="1" x14ac:dyDescent="0.3">
      <c r="A1301" s="1">
        <v>1</v>
      </c>
      <c r="B1301" s="1">
        <v>23</v>
      </c>
      <c r="C1301" s="1">
        <v>11</v>
      </c>
      <c r="D1301" s="1">
        <v>1</v>
      </c>
      <c r="E1301" s="1">
        <v>0</v>
      </c>
      <c r="F1301" s="1">
        <v>2</v>
      </c>
      <c r="G1301" s="1">
        <v>2</v>
      </c>
      <c r="H1301" s="1">
        <v>0</v>
      </c>
      <c r="I1301" s="1">
        <v>0</v>
      </c>
      <c r="L1301" s="1" t="s">
        <v>29</v>
      </c>
      <c r="M1301" s="2">
        <v>2928811</v>
      </c>
    </row>
    <row r="1302" spans="1:13" s="1" customFormat="1" hidden="1" x14ac:dyDescent="0.3">
      <c r="A1302" s="1">
        <v>1</v>
      </c>
      <c r="B1302" s="1">
        <v>23</v>
      </c>
      <c r="C1302" s="1">
        <v>11</v>
      </c>
      <c r="D1302" s="1">
        <v>1</v>
      </c>
      <c r="E1302" s="1">
        <v>11</v>
      </c>
      <c r="F1302" s="1">
        <v>0</v>
      </c>
      <c r="G1302" s="1">
        <v>0</v>
      </c>
      <c r="H1302" s="1">
        <v>0</v>
      </c>
      <c r="I1302" s="1">
        <v>0</v>
      </c>
      <c r="L1302" s="1" t="s">
        <v>14</v>
      </c>
      <c r="M1302" s="2">
        <v>2928811</v>
      </c>
    </row>
    <row r="1303" spans="1:13" s="1" customFormat="1" hidden="1" x14ac:dyDescent="0.3">
      <c r="A1303" s="1">
        <v>1</v>
      </c>
      <c r="B1303" s="1">
        <v>23</v>
      </c>
      <c r="C1303" s="1">
        <v>11</v>
      </c>
      <c r="D1303" s="1">
        <v>1</v>
      </c>
      <c r="E1303" s="1">
        <v>11</v>
      </c>
      <c r="F1303" s="1">
        <v>2</v>
      </c>
      <c r="G1303" s="1">
        <v>0</v>
      </c>
      <c r="H1303" s="1">
        <v>0</v>
      </c>
      <c r="I1303" s="1">
        <v>0</v>
      </c>
      <c r="L1303" s="1" t="s">
        <v>27</v>
      </c>
      <c r="M1303" s="2">
        <v>2928811</v>
      </c>
    </row>
    <row r="1304" spans="1:13" s="1" customFormat="1" hidden="1" x14ac:dyDescent="0.3">
      <c r="A1304" s="1">
        <v>1</v>
      </c>
      <c r="B1304" s="1">
        <v>23</v>
      </c>
      <c r="C1304" s="1">
        <v>11</v>
      </c>
      <c r="D1304" s="1">
        <v>1</v>
      </c>
      <c r="E1304" s="1">
        <v>11</v>
      </c>
      <c r="F1304" s="1">
        <v>2</v>
      </c>
      <c r="G1304" s="1">
        <v>2</v>
      </c>
      <c r="H1304" s="1">
        <v>0</v>
      </c>
      <c r="I1304" s="1">
        <v>0</v>
      </c>
      <c r="L1304" s="1" t="s">
        <v>29</v>
      </c>
      <c r="M1304" s="2">
        <v>2928811</v>
      </c>
    </row>
    <row r="1305" spans="1:13" hidden="1" x14ac:dyDescent="0.3">
      <c r="A1305">
        <v>0</v>
      </c>
      <c r="B1305">
        <v>23</v>
      </c>
      <c r="C1305">
        <v>11</v>
      </c>
      <c r="D1305">
        <v>1</v>
      </c>
      <c r="E1305">
        <v>11</v>
      </c>
      <c r="F1305">
        <v>2</v>
      </c>
      <c r="G1305">
        <v>2</v>
      </c>
      <c r="H1305">
        <v>3</v>
      </c>
      <c r="I1305">
        <v>0</v>
      </c>
      <c r="J1305" t="s">
        <v>214</v>
      </c>
      <c r="K1305" t="s">
        <v>149</v>
      </c>
      <c r="L1305" t="s">
        <v>215</v>
      </c>
      <c r="M1305" s="3">
        <v>2928811</v>
      </c>
    </row>
    <row r="1306" spans="1:13" s="1" customFormat="1" hidden="1" x14ac:dyDescent="0.3">
      <c r="A1306" s="1">
        <v>1</v>
      </c>
      <c r="B1306" s="1">
        <v>24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L1306" s="1" t="s">
        <v>530</v>
      </c>
      <c r="M1306" s="2">
        <v>18882138012</v>
      </c>
    </row>
    <row r="1307" spans="1:13" s="1" customFormat="1" hidden="1" x14ac:dyDescent="0.3">
      <c r="A1307" s="1">
        <v>1</v>
      </c>
      <c r="B1307" s="1">
        <v>24</v>
      </c>
      <c r="C1307" s="1">
        <v>0</v>
      </c>
      <c r="D1307" s="1">
        <v>0</v>
      </c>
      <c r="E1307" s="1">
        <v>11</v>
      </c>
      <c r="F1307" s="1">
        <v>0</v>
      </c>
      <c r="G1307" s="1">
        <v>0</v>
      </c>
      <c r="H1307" s="1">
        <v>0</v>
      </c>
      <c r="I1307" s="1">
        <v>0</v>
      </c>
      <c r="L1307" s="1" t="s">
        <v>14</v>
      </c>
      <c r="M1307" s="2">
        <v>6020990723</v>
      </c>
    </row>
    <row r="1308" spans="1:13" s="1" customFormat="1" hidden="1" x14ac:dyDescent="0.3">
      <c r="A1308" s="1">
        <v>1</v>
      </c>
      <c r="B1308" s="1">
        <v>24</v>
      </c>
      <c r="C1308" s="1">
        <v>0</v>
      </c>
      <c r="D1308" s="1">
        <v>0</v>
      </c>
      <c r="E1308" s="1">
        <v>22</v>
      </c>
      <c r="F1308" s="1">
        <v>0</v>
      </c>
      <c r="G1308" s="1">
        <v>0</v>
      </c>
      <c r="H1308" s="1">
        <v>0</v>
      </c>
      <c r="I1308" s="1">
        <v>0</v>
      </c>
      <c r="L1308" s="1" t="s">
        <v>15</v>
      </c>
      <c r="M1308" s="2">
        <v>12861147289</v>
      </c>
    </row>
    <row r="1309" spans="1:13" s="1" customFormat="1" hidden="1" x14ac:dyDescent="0.3">
      <c r="A1309" s="1">
        <v>1</v>
      </c>
      <c r="B1309" s="1">
        <v>24</v>
      </c>
      <c r="C1309" s="1">
        <v>0</v>
      </c>
      <c r="D1309" s="1">
        <v>1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L1309" s="1" t="s">
        <v>22</v>
      </c>
      <c r="M1309" s="2">
        <v>2928811</v>
      </c>
    </row>
    <row r="1310" spans="1:13" s="1" customFormat="1" hidden="1" x14ac:dyDescent="0.3">
      <c r="A1310" s="1">
        <v>1</v>
      </c>
      <c r="B1310" s="1">
        <v>24</v>
      </c>
      <c r="C1310" s="1">
        <v>0</v>
      </c>
      <c r="D1310" s="1">
        <v>1</v>
      </c>
      <c r="E1310" s="1">
        <v>0</v>
      </c>
      <c r="F1310" s="1">
        <v>1</v>
      </c>
      <c r="G1310" s="1">
        <v>0</v>
      </c>
      <c r="H1310" s="1">
        <v>0</v>
      </c>
      <c r="I1310" s="1">
        <v>0</v>
      </c>
      <c r="L1310" s="1" t="s">
        <v>23</v>
      </c>
      <c r="M1310" s="2">
        <v>0</v>
      </c>
    </row>
    <row r="1311" spans="1:13" s="1" customFormat="1" hidden="1" x14ac:dyDescent="0.3">
      <c r="A1311" s="1">
        <v>1</v>
      </c>
      <c r="B1311" s="1">
        <v>24</v>
      </c>
      <c r="C1311" s="1">
        <v>0</v>
      </c>
      <c r="D1311" s="1">
        <v>1</v>
      </c>
      <c r="E1311" s="1">
        <v>0</v>
      </c>
      <c r="F1311" s="1">
        <v>2</v>
      </c>
      <c r="G1311" s="1">
        <v>0</v>
      </c>
      <c r="H1311" s="1">
        <v>0</v>
      </c>
      <c r="I1311" s="1">
        <v>0</v>
      </c>
      <c r="L1311" s="1" t="s">
        <v>27</v>
      </c>
      <c r="M1311" s="2">
        <v>2928811</v>
      </c>
    </row>
    <row r="1312" spans="1:13" s="1" customFormat="1" hidden="1" x14ac:dyDescent="0.3">
      <c r="A1312" s="1">
        <v>1</v>
      </c>
      <c r="B1312" s="1">
        <v>24</v>
      </c>
      <c r="C1312" s="1">
        <v>0</v>
      </c>
      <c r="D1312" s="1">
        <v>1</v>
      </c>
      <c r="E1312" s="1">
        <v>0</v>
      </c>
      <c r="F1312" s="1">
        <v>2</v>
      </c>
      <c r="G1312" s="1">
        <v>2</v>
      </c>
      <c r="H1312" s="1">
        <v>0</v>
      </c>
      <c r="I1312" s="1">
        <v>0</v>
      </c>
      <c r="L1312" s="1" t="s">
        <v>29</v>
      </c>
      <c r="M1312" s="2">
        <v>2928811</v>
      </c>
    </row>
    <row r="1313" spans="1:13" s="1" customFormat="1" hidden="1" x14ac:dyDescent="0.3">
      <c r="A1313" s="1">
        <v>1</v>
      </c>
      <c r="B1313" s="1">
        <v>24</v>
      </c>
      <c r="C1313" s="1">
        <v>0</v>
      </c>
      <c r="D1313" s="1">
        <v>1</v>
      </c>
      <c r="E1313" s="1">
        <v>11</v>
      </c>
      <c r="F1313" s="1">
        <v>0</v>
      </c>
      <c r="G1313" s="1">
        <v>0</v>
      </c>
      <c r="H1313" s="1">
        <v>0</v>
      </c>
      <c r="I1313" s="1">
        <v>0</v>
      </c>
      <c r="L1313" s="1" t="s">
        <v>14</v>
      </c>
      <c r="M1313" s="2">
        <v>2928811</v>
      </c>
    </row>
    <row r="1314" spans="1:13" s="1" customFormat="1" hidden="1" x14ac:dyDescent="0.3">
      <c r="A1314" s="1">
        <v>1</v>
      </c>
      <c r="B1314" s="1">
        <v>24</v>
      </c>
      <c r="C1314" s="1">
        <v>0</v>
      </c>
      <c r="D1314" s="1">
        <v>1</v>
      </c>
      <c r="E1314" s="1">
        <v>11</v>
      </c>
      <c r="F1314" s="1">
        <v>2</v>
      </c>
      <c r="G1314" s="1">
        <v>0</v>
      </c>
      <c r="H1314" s="1">
        <v>0</v>
      </c>
      <c r="I1314" s="1">
        <v>0</v>
      </c>
      <c r="L1314" s="1" t="s">
        <v>27</v>
      </c>
      <c r="M1314" s="2">
        <v>2928811</v>
      </c>
    </row>
    <row r="1315" spans="1:13" s="1" customFormat="1" hidden="1" x14ac:dyDescent="0.3">
      <c r="A1315" s="1">
        <v>1</v>
      </c>
      <c r="B1315" s="1">
        <v>24</v>
      </c>
      <c r="C1315" s="1">
        <v>0</v>
      </c>
      <c r="D1315" s="1">
        <v>1</v>
      </c>
      <c r="E1315" s="1">
        <v>11</v>
      </c>
      <c r="F1315" s="1">
        <v>2</v>
      </c>
      <c r="G1315" s="1">
        <v>2</v>
      </c>
      <c r="H1315" s="1">
        <v>0</v>
      </c>
      <c r="I1315" s="1">
        <v>0</v>
      </c>
      <c r="L1315" s="1" t="s">
        <v>29</v>
      </c>
      <c r="M1315" s="2">
        <v>2928811</v>
      </c>
    </row>
    <row r="1316" spans="1:13" s="1" customFormat="1" hidden="1" x14ac:dyDescent="0.3">
      <c r="A1316" s="1">
        <v>1</v>
      </c>
      <c r="B1316" s="1">
        <v>24</v>
      </c>
      <c r="C1316" s="1">
        <v>0</v>
      </c>
      <c r="D1316" s="1">
        <v>1</v>
      </c>
      <c r="E1316" s="1">
        <v>22</v>
      </c>
      <c r="F1316" s="1">
        <v>0</v>
      </c>
      <c r="G1316" s="1">
        <v>0</v>
      </c>
      <c r="H1316" s="1">
        <v>0</v>
      </c>
      <c r="I1316" s="1">
        <v>0</v>
      </c>
      <c r="L1316" s="1" t="s">
        <v>15</v>
      </c>
      <c r="M1316" s="2">
        <v>0</v>
      </c>
    </row>
    <row r="1317" spans="1:13" s="1" customFormat="1" hidden="1" x14ac:dyDescent="0.3">
      <c r="A1317" s="1">
        <v>1</v>
      </c>
      <c r="B1317" s="1">
        <v>24</v>
      </c>
      <c r="C1317" s="1">
        <v>0</v>
      </c>
      <c r="D1317" s="1">
        <v>1</v>
      </c>
      <c r="E1317" s="1">
        <v>22</v>
      </c>
      <c r="F1317" s="1">
        <v>1</v>
      </c>
      <c r="G1317" s="1">
        <v>0</v>
      </c>
      <c r="H1317" s="1">
        <v>0</v>
      </c>
      <c r="I1317" s="1">
        <v>0</v>
      </c>
      <c r="L1317" s="1" t="s">
        <v>23</v>
      </c>
      <c r="M1317" s="2">
        <v>0</v>
      </c>
    </row>
    <row r="1318" spans="1:13" s="1" customFormat="1" hidden="1" x14ac:dyDescent="0.3">
      <c r="A1318" s="1">
        <v>1</v>
      </c>
      <c r="B1318" s="1">
        <v>24</v>
      </c>
      <c r="C1318" s="1">
        <v>0</v>
      </c>
      <c r="D1318" s="1">
        <v>3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L1318" s="1" t="s">
        <v>39</v>
      </c>
      <c r="M1318" s="2">
        <v>18879209201</v>
      </c>
    </row>
    <row r="1319" spans="1:13" s="1" customFormat="1" hidden="1" x14ac:dyDescent="0.3">
      <c r="A1319" s="1">
        <v>1</v>
      </c>
      <c r="B1319" s="1">
        <v>24</v>
      </c>
      <c r="C1319" s="1">
        <v>0</v>
      </c>
      <c r="D1319" s="1">
        <v>3</v>
      </c>
      <c r="E1319" s="1">
        <v>0</v>
      </c>
      <c r="F1319" s="1">
        <v>1</v>
      </c>
      <c r="G1319" s="1">
        <v>0</v>
      </c>
      <c r="H1319" s="1">
        <v>0</v>
      </c>
      <c r="I1319" s="1">
        <v>0</v>
      </c>
      <c r="L1319" s="1" t="s">
        <v>40</v>
      </c>
      <c r="M1319" s="2">
        <v>18879209201</v>
      </c>
    </row>
    <row r="1320" spans="1:13" s="1" customFormat="1" hidden="1" x14ac:dyDescent="0.3">
      <c r="A1320" s="1">
        <v>1</v>
      </c>
      <c r="B1320" s="1">
        <v>24</v>
      </c>
      <c r="C1320" s="1">
        <v>0</v>
      </c>
      <c r="D1320" s="1">
        <v>3</v>
      </c>
      <c r="E1320" s="1">
        <v>0</v>
      </c>
      <c r="F1320" s="1">
        <v>1</v>
      </c>
      <c r="G1320" s="1">
        <v>601</v>
      </c>
      <c r="H1320" s="1">
        <v>0</v>
      </c>
      <c r="I1320" s="1">
        <v>0</v>
      </c>
      <c r="L1320" s="1" t="s">
        <v>85</v>
      </c>
      <c r="M1320" s="2">
        <v>1039320000</v>
      </c>
    </row>
    <row r="1321" spans="1:13" s="1" customFormat="1" hidden="1" x14ac:dyDescent="0.3">
      <c r="A1321" s="1">
        <v>1</v>
      </c>
      <c r="B1321" s="1">
        <v>24</v>
      </c>
      <c r="C1321" s="1">
        <v>0</v>
      </c>
      <c r="D1321" s="1">
        <v>3</v>
      </c>
      <c r="E1321" s="1">
        <v>0</v>
      </c>
      <c r="F1321" s="1">
        <v>1</v>
      </c>
      <c r="G1321" s="1">
        <v>601</v>
      </c>
      <c r="H1321" s="1">
        <v>18</v>
      </c>
      <c r="I1321" s="1">
        <v>0</v>
      </c>
      <c r="L1321" s="1" t="s">
        <v>86</v>
      </c>
      <c r="M1321" s="2">
        <v>250000000</v>
      </c>
    </row>
    <row r="1322" spans="1:13" s="1" customFormat="1" hidden="1" x14ac:dyDescent="0.3">
      <c r="A1322" s="1">
        <v>1</v>
      </c>
      <c r="B1322" s="1">
        <v>24</v>
      </c>
      <c r="C1322" s="1">
        <v>0</v>
      </c>
      <c r="D1322" s="1">
        <v>3</v>
      </c>
      <c r="E1322" s="1">
        <v>0</v>
      </c>
      <c r="F1322" s="1">
        <v>1</v>
      </c>
      <c r="G1322" s="1">
        <v>601</v>
      </c>
      <c r="H1322" s="1">
        <v>20</v>
      </c>
      <c r="I1322" s="1">
        <v>0</v>
      </c>
      <c r="L1322" s="1" t="s">
        <v>87</v>
      </c>
      <c r="M1322" s="2">
        <v>789320000</v>
      </c>
    </row>
    <row r="1323" spans="1:13" s="1" customFormat="1" hidden="1" x14ac:dyDescent="0.3">
      <c r="A1323" s="1">
        <v>1</v>
      </c>
      <c r="B1323" s="1">
        <v>24</v>
      </c>
      <c r="C1323" s="1">
        <v>0</v>
      </c>
      <c r="D1323" s="1">
        <v>3</v>
      </c>
      <c r="E1323" s="1">
        <v>0</v>
      </c>
      <c r="F1323" s="1">
        <v>1</v>
      </c>
      <c r="G1323" s="1">
        <v>602</v>
      </c>
      <c r="H1323" s="1">
        <v>0</v>
      </c>
      <c r="I1323" s="1">
        <v>0</v>
      </c>
      <c r="L1323" s="1" t="s">
        <v>88</v>
      </c>
      <c r="M1323" s="2">
        <v>17839889201</v>
      </c>
    </row>
    <row r="1324" spans="1:13" s="1" customFormat="1" hidden="1" x14ac:dyDescent="0.3">
      <c r="A1324" s="1">
        <v>1</v>
      </c>
      <c r="B1324" s="1">
        <v>24</v>
      </c>
      <c r="C1324" s="1">
        <v>0</v>
      </c>
      <c r="D1324" s="1">
        <v>3</v>
      </c>
      <c r="E1324" s="1">
        <v>0</v>
      </c>
      <c r="F1324" s="1">
        <v>1</v>
      </c>
      <c r="G1324" s="1">
        <v>602</v>
      </c>
      <c r="H1324" s="1">
        <v>19</v>
      </c>
      <c r="I1324" s="1">
        <v>0</v>
      </c>
      <c r="L1324" s="1" t="s">
        <v>89</v>
      </c>
      <c r="M1324" s="2">
        <v>17039889201</v>
      </c>
    </row>
    <row r="1325" spans="1:13" s="1" customFormat="1" hidden="1" x14ac:dyDescent="0.3">
      <c r="A1325" s="1">
        <v>1</v>
      </c>
      <c r="B1325" s="1">
        <v>24</v>
      </c>
      <c r="C1325" s="1">
        <v>0</v>
      </c>
      <c r="D1325" s="1">
        <v>3</v>
      </c>
      <c r="E1325" s="1">
        <v>0</v>
      </c>
      <c r="F1325" s="1">
        <v>1</v>
      </c>
      <c r="G1325" s="1">
        <v>602</v>
      </c>
      <c r="H1325" s="1">
        <v>21</v>
      </c>
      <c r="I1325" s="1">
        <v>0</v>
      </c>
      <c r="L1325" s="1" t="s">
        <v>90</v>
      </c>
      <c r="M1325" s="2">
        <v>800000000</v>
      </c>
    </row>
    <row r="1326" spans="1:13" s="1" customFormat="1" hidden="1" x14ac:dyDescent="0.3">
      <c r="A1326" s="1">
        <v>1</v>
      </c>
      <c r="B1326" s="1">
        <v>24</v>
      </c>
      <c r="C1326" s="1">
        <v>0</v>
      </c>
      <c r="D1326" s="1">
        <v>3</v>
      </c>
      <c r="E1326" s="1">
        <v>11</v>
      </c>
      <c r="F1326" s="1">
        <v>0</v>
      </c>
      <c r="G1326" s="1">
        <v>0</v>
      </c>
      <c r="H1326" s="1">
        <v>0</v>
      </c>
      <c r="I1326" s="1">
        <v>0</v>
      </c>
      <c r="L1326" s="1" t="s">
        <v>14</v>
      </c>
      <c r="M1326" s="2">
        <v>6018061912</v>
      </c>
    </row>
    <row r="1327" spans="1:13" s="1" customFormat="1" hidden="1" x14ac:dyDescent="0.3">
      <c r="A1327" s="1">
        <v>1</v>
      </c>
      <c r="B1327" s="1">
        <v>24</v>
      </c>
      <c r="C1327" s="1">
        <v>0</v>
      </c>
      <c r="D1327" s="1">
        <v>3</v>
      </c>
      <c r="E1327" s="1">
        <v>11</v>
      </c>
      <c r="F1327" s="1">
        <v>1</v>
      </c>
      <c r="G1327" s="1">
        <v>0</v>
      </c>
      <c r="H1327" s="1">
        <v>0</v>
      </c>
      <c r="I1327" s="1">
        <v>0</v>
      </c>
      <c r="L1327" s="1" t="s">
        <v>40</v>
      </c>
      <c r="M1327" s="2">
        <v>6018061912</v>
      </c>
    </row>
    <row r="1328" spans="1:13" s="1" customFormat="1" hidden="1" x14ac:dyDescent="0.3">
      <c r="A1328" s="1">
        <v>1</v>
      </c>
      <c r="B1328" s="1">
        <v>24</v>
      </c>
      <c r="C1328" s="1">
        <v>0</v>
      </c>
      <c r="D1328" s="1">
        <v>3</v>
      </c>
      <c r="E1328" s="1">
        <v>11</v>
      </c>
      <c r="F1328" s="1">
        <v>1</v>
      </c>
      <c r="G1328" s="1">
        <v>601</v>
      </c>
      <c r="H1328" s="1">
        <v>0</v>
      </c>
      <c r="I1328" s="1">
        <v>0</v>
      </c>
      <c r="L1328" s="1" t="s">
        <v>85</v>
      </c>
      <c r="M1328" s="2">
        <v>887000000</v>
      </c>
    </row>
    <row r="1329" spans="1:13" s="1" customFormat="1" hidden="1" x14ac:dyDescent="0.3">
      <c r="A1329" s="1">
        <v>1</v>
      </c>
      <c r="B1329" s="1">
        <v>24</v>
      </c>
      <c r="C1329" s="1">
        <v>0</v>
      </c>
      <c r="D1329" s="1">
        <v>3</v>
      </c>
      <c r="E1329" s="1">
        <v>11</v>
      </c>
      <c r="F1329" s="1">
        <v>1</v>
      </c>
      <c r="G1329" s="1">
        <v>601</v>
      </c>
      <c r="H1329" s="1">
        <v>18</v>
      </c>
      <c r="I1329" s="1">
        <v>0</v>
      </c>
      <c r="L1329" s="1" t="s">
        <v>86</v>
      </c>
      <c r="M1329" s="2">
        <v>250000000</v>
      </c>
    </row>
    <row r="1330" spans="1:13" s="1" customFormat="1" hidden="1" x14ac:dyDescent="0.3">
      <c r="A1330" s="1">
        <v>1</v>
      </c>
      <c r="B1330" s="1">
        <v>24</v>
      </c>
      <c r="C1330" s="1">
        <v>0</v>
      </c>
      <c r="D1330" s="1">
        <v>3</v>
      </c>
      <c r="E1330" s="1">
        <v>11</v>
      </c>
      <c r="F1330" s="1">
        <v>1</v>
      </c>
      <c r="G1330" s="1">
        <v>601</v>
      </c>
      <c r="H1330" s="1">
        <v>20</v>
      </c>
      <c r="I1330" s="1">
        <v>0</v>
      </c>
      <c r="L1330" s="1" t="s">
        <v>87</v>
      </c>
      <c r="M1330" s="2">
        <v>637000000</v>
      </c>
    </row>
    <row r="1331" spans="1:13" s="1" customFormat="1" hidden="1" x14ac:dyDescent="0.3">
      <c r="A1331" s="1">
        <v>1</v>
      </c>
      <c r="B1331" s="1">
        <v>24</v>
      </c>
      <c r="C1331" s="1">
        <v>0</v>
      </c>
      <c r="D1331" s="1">
        <v>3</v>
      </c>
      <c r="E1331" s="1">
        <v>11</v>
      </c>
      <c r="F1331" s="1">
        <v>1</v>
      </c>
      <c r="G1331" s="1">
        <v>602</v>
      </c>
      <c r="H1331" s="1">
        <v>0</v>
      </c>
      <c r="I1331" s="1">
        <v>0</v>
      </c>
      <c r="L1331" s="1" t="s">
        <v>88</v>
      </c>
      <c r="M1331" s="2">
        <v>5131061912</v>
      </c>
    </row>
    <row r="1332" spans="1:13" s="1" customFormat="1" hidden="1" x14ac:dyDescent="0.3">
      <c r="A1332" s="1">
        <v>1</v>
      </c>
      <c r="B1332" s="1">
        <v>24</v>
      </c>
      <c r="C1332" s="1">
        <v>0</v>
      </c>
      <c r="D1332" s="1">
        <v>3</v>
      </c>
      <c r="E1332" s="1">
        <v>11</v>
      </c>
      <c r="F1332" s="1">
        <v>1</v>
      </c>
      <c r="G1332" s="1">
        <v>602</v>
      </c>
      <c r="H1332" s="1">
        <v>19</v>
      </c>
      <c r="I1332" s="1">
        <v>0</v>
      </c>
      <c r="L1332" s="1" t="s">
        <v>89</v>
      </c>
      <c r="M1332" s="2">
        <v>5131061912</v>
      </c>
    </row>
    <row r="1333" spans="1:13" s="1" customFormat="1" hidden="1" x14ac:dyDescent="0.3">
      <c r="A1333" s="1">
        <v>1</v>
      </c>
      <c r="B1333" s="1">
        <v>24</v>
      </c>
      <c r="C1333" s="1">
        <v>0</v>
      </c>
      <c r="D1333" s="1">
        <v>3</v>
      </c>
      <c r="E1333" s="1">
        <v>22</v>
      </c>
      <c r="F1333" s="1">
        <v>0</v>
      </c>
      <c r="G1333" s="1">
        <v>0</v>
      </c>
      <c r="H1333" s="1">
        <v>0</v>
      </c>
      <c r="I1333" s="1">
        <v>0</v>
      </c>
      <c r="L1333" s="1" t="s">
        <v>15</v>
      </c>
      <c r="M1333" s="2">
        <v>12861147289</v>
      </c>
    </row>
    <row r="1334" spans="1:13" s="1" customFormat="1" hidden="1" x14ac:dyDescent="0.3">
      <c r="A1334" s="1">
        <v>1</v>
      </c>
      <c r="B1334" s="1">
        <v>24</v>
      </c>
      <c r="C1334" s="1">
        <v>0</v>
      </c>
      <c r="D1334" s="1">
        <v>3</v>
      </c>
      <c r="E1334" s="1">
        <v>22</v>
      </c>
      <c r="F1334" s="1">
        <v>1</v>
      </c>
      <c r="G1334" s="1">
        <v>0</v>
      </c>
      <c r="H1334" s="1">
        <v>0</v>
      </c>
      <c r="I1334" s="1">
        <v>0</v>
      </c>
      <c r="L1334" s="1" t="s">
        <v>40</v>
      </c>
      <c r="M1334" s="2">
        <v>12861147289</v>
      </c>
    </row>
    <row r="1335" spans="1:13" s="1" customFormat="1" hidden="1" x14ac:dyDescent="0.3">
      <c r="A1335" s="1">
        <v>1</v>
      </c>
      <c r="B1335" s="1">
        <v>24</v>
      </c>
      <c r="C1335" s="1">
        <v>0</v>
      </c>
      <c r="D1335" s="1">
        <v>3</v>
      </c>
      <c r="E1335" s="1">
        <v>22</v>
      </c>
      <c r="F1335" s="1">
        <v>1</v>
      </c>
      <c r="G1335" s="1">
        <v>601</v>
      </c>
      <c r="H1335" s="1">
        <v>0</v>
      </c>
      <c r="I1335" s="1">
        <v>0</v>
      </c>
      <c r="L1335" s="1" t="s">
        <v>85</v>
      </c>
      <c r="M1335" s="2">
        <v>152320000</v>
      </c>
    </row>
    <row r="1336" spans="1:13" s="1" customFormat="1" hidden="1" x14ac:dyDescent="0.3">
      <c r="A1336" s="1">
        <v>1</v>
      </c>
      <c r="B1336" s="1">
        <v>24</v>
      </c>
      <c r="C1336" s="1">
        <v>0</v>
      </c>
      <c r="D1336" s="1">
        <v>3</v>
      </c>
      <c r="E1336" s="1">
        <v>22</v>
      </c>
      <c r="F1336" s="1">
        <v>1</v>
      </c>
      <c r="G1336" s="1">
        <v>601</v>
      </c>
      <c r="H1336" s="1">
        <v>20</v>
      </c>
      <c r="I1336" s="1">
        <v>0</v>
      </c>
      <c r="L1336" s="1" t="s">
        <v>87</v>
      </c>
      <c r="M1336" s="2">
        <v>152320000</v>
      </c>
    </row>
    <row r="1337" spans="1:13" s="1" customFormat="1" hidden="1" x14ac:dyDescent="0.3">
      <c r="A1337" s="1">
        <v>1</v>
      </c>
      <c r="B1337" s="1">
        <v>24</v>
      </c>
      <c r="C1337" s="1">
        <v>0</v>
      </c>
      <c r="D1337" s="1">
        <v>3</v>
      </c>
      <c r="E1337" s="1">
        <v>22</v>
      </c>
      <c r="F1337" s="1">
        <v>1</v>
      </c>
      <c r="G1337" s="1">
        <v>602</v>
      </c>
      <c r="H1337" s="1">
        <v>0</v>
      </c>
      <c r="I1337" s="1">
        <v>0</v>
      </c>
      <c r="L1337" s="1" t="s">
        <v>88</v>
      </c>
      <c r="M1337" s="2">
        <v>12708827289</v>
      </c>
    </row>
    <row r="1338" spans="1:13" s="1" customFormat="1" hidden="1" x14ac:dyDescent="0.3">
      <c r="A1338" s="1">
        <v>1</v>
      </c>
      <c r="B1338" s="1">
        <v>24</v>
      </c>
      <c r="C1338" s="1">
        <v>0</v>
      </c>
      <c r="D1338" s="1">
        <v>3</v>
      </c>
      <c r="E1338" s="1">
        <v>22</v>
      </c>
      <c r="F1338" s="1">
        <v>1</v>
      </c>
      <c r="G1338" s="1">
        <v>602</v>
      </c>
      <c r="H1338" s="1">
        <v>19</v>
      </c>
      <c r="I1338" s="1">
        <v>0</v>
      </c>
      <c r="L1338" s="1" t="s">
        <v>89</v>
      </c>
      <c r="M1338" s="2">
        <v>11908827289</v>
      </c>
    </row>
    <row r="1339" spans="1:13" s="1" customFormat="1" hidden="1" x14ac:dyDescent="0.3">
      <c r="A1339" s="1">
        <v>1</v>
      </c>
      <c r="B1339" s="1">
        <v>24</v>
      </c>
      <c r="C1339" s="1">
        <v>0</v>
      </c>
      <c r="D1339" s="1">
        <v>3</v>
      </c>
      <c r="E1339" s="1">
        <v>22</v>
      </c>
      <c r="F1339" s="1">
        <v>1</v>
      </c>
      <c r="G1339" s="1">
        <v>602</v>
      </c>
      <c r="H1339" s="1">
        <v>21</v>
      </c>
      <c r="I1339" s="1">
        <v>0</v>
      </c>
      <c r="L1339" s="1" t="s">
        <v>90</v>
      </c>
      <c r="M1339" s="2">
        <v>800000000</v>
      </c>
    </row>
    <row r="1340" spans="1:13" s="1" customFormat="1" hidden="1" x14ac:dyDescent="0.3">
      <c r="A1340" s="1">
        <v>1</v>
      </c>
      <c r="B1340" s="1">
        <v>24</v>
      </c>
      <c r="C1340" s="1">
        <v>1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L1340" s="1" t="s">
        <v>531</v>
      </c>
      <c r="M1340" s="2">
        <v>18879209201</v>
      </c>
    </row>
    <row r="1341" spans="1:13" s="1" customFormat="1" hidden="1" x14ac:dyDescent="0.3">
      <c r="A1341" s="1">
        <v>1</v>
      </c>
      <c r="B1341" s="1">
        <v>24</v>
      </c>
      <c r="C1341" s="1">
        <v>1</v>
      </c>
      <c r="D1341" s="1">
        <v>0</v>
      </c>
      <c r="E1341" s="1">
        <v>11</v>
      </c>
      <c r="F1341" s="1">
        <v>0</v>
      </c>
      <c r="G1341" s="1">
        <v>0</v>
      </c>
      <c r="H1341" s="1">
        <v>0</v>
      </c>
      <c r="I1341" s="1">
        <v>0</v>
      </c>
      <c r="L1341" s="1" t="s">
        <v>14</v>
      </c>
      <c r="M1341" s="2">
        <v>6018061912</v>
      </c>
    </row>
    <row r="1342" spans="1:13" s="1" customFormat="1" hidden="1" x14ac:dyDescent="0.3">
      <c r="A1342" s="1">
        <v>1</v>
      </c>
      <c r="B1342" s="1">
        <v>24</v>
      </c>
      <c r="C1342" s="1">
        <v>1</v>
      </c>
      <c r="D1342" s="1">
        <v>0</v>
      </c>
      <c r="E1342" s="1">
        <v>22</v>
      </c>
      <c r="F1342" s="1">
        <v>0</v>
      </c>
      <c r="G1342" s="1">
        <v>0</v>
      </c>
      <c r="H1342" s="1">
        <v>0</v>
      </c>
      <c r="I1342" s="1">
        <v>0</v>
      </c>
      <c r="L1342" s="1" t="s">
        <v>15</v>
      </c>
      <c r="M1342" s="2">
        <v>12861147289</v>
      </c>
    </row>
    <row r="1343" spans="1:13" s="1" customFormat="1" hidden="1" x14ac:dyDescent="0.3">
      <c r="A1343" s="1">
        <v>1</v>
      </c>
      <c r="B1343" s="1">
        <v>24</v>
      </c>
      <c r="C1343" s="1">
        <v>1</v>
      </c>
      <c r="D1343" s="1">
        <v>3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L1343" s="1" t="s">
        <v>39</v>
      </c>
      <c r="M1343" s="2">
        <v>18879209201</v>
      </c>
    </row>
    <row r="1344" spans="1:13" s="1" customFormat="1" hidden="1" x14ac:dyDescent="0.3">
      <c r="A1344" s="1">
        <v>1</v>
      </c>
      <c r="B1344" s="1">
        <v>24</v>
      </c>
      <c r="C1344" s="1">
        <v>1</v>
      </c>
      <c r="D1344" s="1">
        <v>3</v>
      </c>
      <c r="E1344" s="1">
        <v>0</v>
      </c>
      <c r="F1344" s="1">
        <v>1</v>
      </c>
      <c r="G1344" s="1">
        <v>0</v>
      </c>
      <c r="H1344" s="1">
        <v>0</v>
      </c>
      <c r="I1344" s="1">
        <v>0</v>
      </c>
      <c r="L1344" s="1" t="s">
        <v>40</v>
      </c>
      <c r="M1344" s="2">
        <v>18879209201</v>
      </c>
    </row>
    <row r="1345" spans="1:13" s="1" customFormat="1" hidden="1" x14ac:dyDescent="0.3">
      <c r="A1345" s="1">
        <v>1</v>
      </c>
      <c r="B1345" s="1">
        <v>24</v>
      </c>
      <c r="C1345" s="1">
        <v>1</v>
      </c>
      <c r="D1345" s="1">
        <v>3</v>
      </c>
      <c r="E1345" s="1">
        <v>0</v>
      </c>
      <c r="F1345" s="1">
        <v>1</v>
      </c>
      <c r="G1345" s="1">
        <v>601</v>
      </c>
      <c r="H1345" s="1">
        <v>0</v>
      </c>
      <c r="I1345" s="1">
        <v>0</v>
      </c>
      <c r="L1345" s="1" t="s">
        <v>85</v>
      </c>
      <c r="M1345" s="2">
        <v>1039320000</v>
      </c>
    </row>
    <row r="1346" spans="1:13" s="1" customFormat="1" hidden="1" x14ac:dyDescent="0.3">
      <c r="A1346" s="1">
        <v>1</v>
      </c>
      <c r="B1346" s="1">
        <v>24</v>
      </c>
      <c r="C1346" s="1">
        <v>1</v>
      </c>
      <c r="D1346" s="1">
        <v>3</v>
      </c>
      <c r="E1346" s="1">
        <v>0</v>
      </c>
      <c r="F1346" s="1">
        <v>1</v>
      </c>
      <c r="G1346" s="1">
        <v>601</v>
      </c>
      <c r="H1346" s="1">
        <v>18</v>
      </c>
      <c r="I1346" s="1">
        <v>0</v>
      </c>
      <c r="L1346" s="1" t="s">
        <v>86</v>
      </c>
      <c r="M1346" s="2">
        <v>250000000</v>
      </c>
    </row>
    <row r="1347" spans="1:13" s="1" customFormat="1" hidden="1" x14ac:dyDescent="0.3">
      <c r="A1347" s="1">
        <v>1</v>
      </c>
      <c r="B1347" s="1">
        <v>24</v>
      </c>
      <c r="C1347" s="1">
        <v>1</v>
      </c>
      <c r="D1347" s="1">
        <v>3</v>
      </c>
      <c r="E1347" s="1">
        <v>0</v>
      </c>
      <c r="F1347" s="1">
        <v>1</v>
      </c>
      <c r="G1347" s="1">
        <v>601</v>
      </c>
      <c r="H1347" s="1">
        <v>20</v>
      </c>
      <c r="I1347" s="1">
        <v>0</v>
      </c>
      <c r="L1347" s="1" t="s">
        <v>87</v>
      </c>
      <c r="M1347" s="2">
        <v>789320000</v>
      </c>
    </row>
    <row r="1348" spans="1:13" s="1" customFormat="1" hidden="1" x14ac:dyDescent="0.3">
      <c r="A1348" s="1">
        <v>1</v>
      </c>
      <c r="B1348" s="1">
        <v>24</v>
      </c>
      <c r="C1348" s="1">
        <v>1</v>
      </c>
      <c r="D1348" s="1">
        <v>3</v>
      </c>
      <c r="E1348" s="1">
        <v>0</v>
      </c>
      <c r="F1348" s="1">
        <v>1</v>
      </c>
      <c r="G1348" s="1">
        <v>602</v>
      </c>
      <c r="H1348" s="1">
        <v>0</v>
      </c>
      <c r="I1348" s="1">
        <v>0</v>
      </c>
      <c r="L1348" s="1" t="s">
        <v>88</v>
      </c>
      <c r="M1348" s="2">
        <v>17839889201</v>
      </c>
    </row>
    <row r="1349" spans="1:13" s="1" customFormat="1" hidden="1" x14ac:dyDescent="0.3">
      <c r="A1349" s="1">
        <v>1</v>
      </c>
      <c r="B1349" s="1">
        <v>24</v>
      </c>
      <c r="C1349" s="1">
        <v>1</v>
      </c>
      <c r="D1349" s="1">
        <v>3</v>
      </c>
      <c r="E1349" s="1">
        <v>0</v>
      </c>
      <c r="F1349" s="1">
        <v>1</v>
      </c>
      <c r="G1349" s="1">
        <v>602</v>
      </c>
      <c r="H1349" s="1">
        <v>19</v>
      </c>
      <c r="I1349" s="1">
        <v>0</v>
      </c>
      <c r="L1349" s="1" t="s">
        <v>89</v>
      </c>
      <c r="M1349" s="2">
        <v>17039889201</v>
      </c>
    </row>
    <row r="1350" spans="1:13" s="1" customFormat="1" hidden="1" x14ac:dyDescent="0.3">
      <c r="A1350" s="1">
        <v>1</v>
      </c>
      <c r="B1350" s="1">
        <v>24</v>
      </c>
      <c r="C1350" s="1">
        <v>1</v>
      </c>
      <c r="D1350" s="1">
        <v>3</v>
      </c>
      <c r="E1350" s="1">
        <v>0</v>
      </c>
      <c r="F1350" s="1">
        <v>1</v>
      </c>
      <c r="G1350" s="1">
        <v>602</v>
      </c>
      <c r="H1350" s="1">
        <v>21</v>
      </c>
      <c r="I1350" s="1">
        <v>0</v>
      </c>
      <c r="L1350" s="1" t="s">
        <v>90</v>
      </c>
      <c r="M1350" s="2">
        <v>800000000</v>
      </c>
    </row>
    <row r="1351" spans="1:13" s="1" customFormat="1" hidden="1" x14ac:dyDescent="0.3">
      <c r="A1351" s="1">
        <v>1</v>
      </c>
      <c r="B1351" s="1">
        <v>24</v>
      </c>
      <c r="C1351" s="1">
        <v>1</v>
      </c>
      <c r="D1351" s="1">
        <v>3</v>
      </c>
      <c r="E1351" s="1">
        <v>11</v>
      </c>
      <c r="F1351" s="1">
        <v>0</v>
      </c>
      <c r="G1351" s="1">
        <v>0</v>
      </c>
      <c r="H1351" s="1">
        <v>0</v>
      </c>
      <c r="I1351" s="1">
        <v>0</v>
      </c>
      <c r="L1351" s="1" t="s">
        <v>14</v>
      </c>
      <c r="M1351" s="2">
        <v>6018061912</v>
      </c>
    </row>
    <row r="1352" spans="1:13" s="1" customFormat="1" hidden="1" x14ac:dyDescent="0.3">
      <c r="A1352" s="1">
        <v>1</v>
      </c>
      <c r="B1352" s="1">
        <v>24</v>
      </c>
      <c r="C1352" s="1">
        <v>1</v>
      </c>
      <c r="D1352" s="1">
        <v>3</v>
      </c>
      <c r="E1352" s="1">
        <v>11</v>
      </c>
      <c r="F1352" s="1">
        <v>1</v>
      </c>
      <c r="G1352" s="1">
        <v>0</v>
      </c>
      <c r="H1352" s="1">
        <v>0</v>
      </c>
      <c r="I1352" s="1">
        <v>0</v>
      </c>
      <c r="L1352" s="1" t="s">
        <v>40</v>
      </c>
      <c r="M1352" s="2">
        <v>6018061912</v>
      </c>
    </row>
    <row r="1353" spans="1:13" s="1" customFormat="1" x14ac:dyDescent="0.3">
      <c r="A1353" s="1">
        <v>1</v>
      </c>
      <c r="B1353" s="1">
        <v>24</v>
      </c>
      <c r="C1353" s="1">
        <v>1</v>
      </c>
      <c r="D1353" s="1">
        <v>3</v>
      </c>
      <c r="E1353" s="1">
        <v>11</v>
      </c>
      <c r="F1353" s="1">
        <v>1</v>
      </c>
      <c r="G1353" s="1">
        <v>601</v>
      </c>
      <c r="H1353" s="1">
        <v>0</v>
      </c>
      <c r="I1353" s="1">
        <v>0</v>
      </c>
      <c r="L1353" s="1" t="s">
        <v>85</v>
      </c>
      <c r="M1353" s="2">
        <v>887000000</v>
      </c>
    </row>
    <row r="1354" spans="1:13" s="1" customFormat="1" x14ac:dyDescent="0.3">
      <c r="A1354" s="1">
        <v>1</v>
      </c>
      <c r="B1354" s="1">
        <v>24</v>
      </c>
      <c r="C1354" s="1">
        <v>1</v>
      </c>
      <c r="D1354" s="1">
        <v>3</v>
      </c>
      <c r="E1354" s="1">
        <v>11</v>
      </c>
      <c r="F1354" s="1">
        <v>1</v>
      </c>
      <c r="G1354" s="1">
        <v>601</v>
      </c>
      <c r="H1354" s="1">
        <v>18</v>
      </c>
      <c r="I1354" s="1">
        <v>0</v>
      </c>
      <c r="L1354" s="1" t="s">
        <v>86</v>
      </c>
      <c r="M1354" s="2">
        <v>250000000</v>
      </c>
    </row>
    <row r="1355" spans="1:13" hidden="1" x14ac:dyDescent="0.3">
      <c r="A1355">
        <v>0</v>
      </c>
      <c r="B1355">
        <v>24</v>
      </c>
      <c r="C1355">
        <v>1</v>
      </c>
      <c r="D1355">
        <v>3</v>
      </c>
      <c r="E1355">
        <v>11</v>
      </c>
      <c r="F1355">
        <v>1</v>
      </c>
      <c r="G1355">
        <v>601</v>
      </c>
      <c r="H1355">
        <v>18</v>
      </c>
      <c r="I1355">
        <v>2</v>
      </c>
      <c r="J1355" t="s">
        <v>149</v>
      </c>
      <c r="K1355" t="s">
        <v>532</v>
      </c>
      <c r="L1355" t="s">
        <v>533</v>
      </c>
      <c r="M1355" s="3">
        <v>250000000</v>
      </c>
    </row>
    <row r="1356" spans="1:13" s="1" customFormat="1" x14ac:dyDescent="0.3">
      <c r="A1356" s="1">
        <v>1</v>
      </c>
      <c r="B1356" s="1">
        <v>24</v>
      </c>
      <c r="C1356" s="1">
        <v>1</v>
      </c>
      <c r="D1356" s="1">
        <v>3</v>
      </c>
      <c r="E1356" s="1">
        <v>11</v>
      </c>
      <c r="F1356" s="1">
        <v>1</v>
      </c>
      <c r="G1356" s="1">
        <v>601</v>
      </c>
      <c r="H1356" s="1">
        <v>20</v>
      </c>
      <c r="I1356" s="1">
        <v>0</v>
      </c>
      <c r="L1356" s="1" t="s">
        <v>87</v>
      </c>
      <c r="M1356" s="2">
        <v>637000000</v>
      </c>
    </row>
    <row r="1357" spans="1:13" hidden="1" x14ac:dyDescent="0.3">
      <c r="A1357">
        <v>0</v>
      </c>
      <c r="B1357">
        <v>24</v>
      </c>
      <c r="C1357">
        <v>1</v>
      </c>
      <c r="D1357">
        <v>3</v>
      </c>
      <c r="E1357">
        <v>11</v>
      </c>
      <c r="F1357">
        <v>1</v>
      </c>
      <c r="G1357">
        <v>601</v>
      </c>
      <c r="H1357">
        <v>20</v>
      </c>
      <c r="I1357">
        <v>1</v>
      </c>
      <c r="J1357" t="s">
        <v>149</v>
      </c>
      <c r="K1357" t="s">
        <v>534</v>
      </c>
      <c r="L1357" t="s">
        <v>535</v>
      </c>
      <c r="M1357" s="3">
        <v>100000000</v>
      </c>
    </row>
    <row r="1358" spans="1:13" hidden="1" x14ac:dyDescent="0.3">
      <c r="A1358">
        <v>0</v>
      </c>
      <c r="B1358">
        <v>24</v>
      </c>
      <c r="C1358">
        <v>1</v>
      </c>
      <c r="D1358">
        <v>3</v>
      </c>
      <c r="E1358">
        <v>11</v>
      </c>
      <c r="F1358">
        <v>1</v>
      </c>
      <c r="G1358">
        <v>601</v>
      </c>
      <c r="H1358">
        <v>20</v>
      </c>
      <c r="I1358">
        <v>2</v>
      </c>
      <c r="J1358" t="s">
        <v>149</v>
      </c>
      <c r="K1358" t="s">
        <v>536</v>
      </c>
      <c r="L1358" t="s">
        <v>537</v>
      </c>
      <c r="M1358" s="3">
        <v>30000000</v>
      </c>
    </row>
    <row r="1359" spans="1:13" hidden="1" x14ac:dyDescent="0.3">
      <c r="A1359">
        <v>0</v>
      </c>
      <c r="B1359">
        <v>24</v>
      </c>
      <c r="C1359">
        <v>1</v>
      </c>
      <c r="D1359">
        <v>3</v>
      </c>
      <c r="E1359">
        <v>11</v>
      </c>
      <c r="F1359">
        <v>1</v>
      </c>
      <c r="G1359">
        <v>601</v>
      </c>
      <c r="H1359">
        <v>20</v>
      </c>
      <c r="I1359">
        <v>3</v>
      </c>
      <c r="J1359" t="s">
        <v>149</v>
      </c>
      <c r="K1359" t="s">
        <v>538</v>
      </c>
      <c r="L1359" t="s">
        <v>539</v>
      </c>
      <c r="M1359" s="3">
        <v>27000000</v>
      </c>
    </row>
    <row r="1360" spans="1:13" hidden="1" x14ac:dyDescent="0.3">
      <c r="A1360">
        <v>0</v>
      </c>
      <c r="B1360">
        <v>24</v>
      </c>
      <c r="C1360">
        <v>1</v>
      </c>
      <c r="D1360">
        <v>3</v>
      </c>
      <c r="E1360">
        <v>11</v>
      </c>
      <c r="F1360">
        <v>1</v>
      </c>
      <c r="G1360">
        <v>601</v>
      </c>
      <c r="H1360">
        <v>20</v>
      </c>
      <c r="I1360">
        <v>4</v>
      </c>
      <c r="J1360" t="s">
        <v>149</v>
      </c>
      <c r="K1360" t="s">
        <v>534</v>
      </c>
      <c r="L1360" t="s">
        <v>540</v>
      </c>
      <c r="M1360" s="3">
        <v>180000000</v>
      </c>
    </row>
    <row r="1361" spans="1:13" hidden="1" x14ac:dyDescent="0.3">
      <c r="A1361">
        <v>0</v>
      </c>
      <c r="B1361">
        <v>24</v>
      </c>
      <c r="C1361">
        <v>1</v>
      </c>
      <c r="D1361">
        <v>3</v>
      </c>
      <c r="E1361">
        <v>11</v>
      </c>
      <c r="F1361">
        <v>1</v>
      </c>
      <c r="G1361">
        <v>601</v>
      </c>
      <c r="H1361">
        <v>20</v>
      </c>
      <c r="I1361">
        <v>5</v>
      </c>
      <c r="J1361" t="s">
        <v>149</v>
      </c>
      <c r="K1361" t="s">
        <v>536</v>
      </c>
      <c r="L1361" t="s">
        <v>541</v>
      </c>
      <c r="M1361" s="3">
        <v>25000000</v>
      </c>
    </row>
    <row r="1362" spans="1:13" hidden="1" x14ac:dyDescent="0.3">
      <c r="A1362">
        <v>0</v>
      </c>
      <c r="B1362">
        <v>24</v>
      </c>
      <c r="C1362">
        <v>1</v>
      </c>
      <c r="D1362">
        <v>3</v>
      </c>
      <c r="E1362">
        <v>11</v>
      </c>
      <c r="F1362">
        <v>1</v>
      </c>
      <c r="G1362">
        <v>601</v>
      </c>
      <c r="H1362">
        <v>20</v>
      </c>
      <c r="I1362">
        <v>6</v>
      </c>
      <c r="J1362" t="s">
        <v>149</v>
      </c>
      <c r="K1362" t="s">
        <v>536</v>
      </c>
      <c r="L1362" t="s">
        <v>542</v>
      </c>
      <c r="M1362" s="3">
        <v>25000000</v>
      </c>
    </row>
    <row r="1363" spans="1:13" hidden="1" x14ac:dyDescent="0.3">
      <c r="A1363">
        <v>0</v>
      </c>
      <c r="B1363">
        <v>24</v>
      </c>
      <c r="C1363">
        <v>1</v>
      </c>
      <c r="D1363">
        <v>3</v>
      </c>
      <c r="E1363">
        <v>11</v>
      </c>
      <c r="F1363">
        <v>1</v>
      </c>
      <c r="G1363">
        <v>601</v>
      </c>
      <c r="H1363">
        <v>20</v>
      </c>
      <c r="I1363">
        <v>7</v>
      </c>
      <c r="J1363" t="s">
        <v>149</v>
      </c>
      <c r="K1363" t="s">
        <v>543</v>
      </c>
      <c r="L1363" t="s">
        <v>544</v>
      </c>
      <c r="M1363" s="3">
        <v>250000000</v>
      </c>
    </row>
    <row r="1364" spans="1:13" s="1" customFormat="1" x14ac:dyDescent="0.3">
      <c r="A1364" s="1">
        <v>1</v>
      </c>
      <c r="B1364" s="1">
        <v>24</v>
      </c>
      <c r="C1364" s="1">
        <v>1</v>
      </c>
      <c r="D1364" s="1">
        <v>3</v>
      </c>
      <c r="E1364" s="1">
        <v>11</v>
      </c>
      <c r="F1364" s="1">
        <v>1</v>
      </c>
      <c r="G1364" s="1">
        <v>602</v>
      </c>
      <c r="H1364" s="1">
        <v>0</v>
      </c>
      <c r="I1364" s="1">
        <v>0</v>
      </c>
      <c r="L1364" s="1" t="s">
        <v>88</v>
      </c>
      <c r="M1364" s="2">
        <v>5131061912</v>
      </c>
    </row>
    <row r="1365" spans="1:13" s="1" customFormat="1" x14ac:dyDescent="0.3">
      <c r="A1365" s="1">
        <v>1</v>
      </c>
      <c r="B1365" s="1">
        <v>24</v>
      </c>
      <c r="C1365" s="1">
        <v>1</v>
      </c>
      <c r="D1365" s="1">
        <v>3</v>
      </c>
      <c r="E1365" s="1">
        <v>11</v>
      </c>
      <c r="F1365" s="1">
        <v>1</v>
      </c>
      <c r="G1365" s="1">
        <v>602</v>
      </c>
      <c r="H1365" s="1">
        <v>19</v>
      </c>
      <c r="I1365" s="1">
        <v>0</v>
      </c>
      <c r="L1365" s="1" t="s">
        <v>89</v>
      </c>
      <c r="M1365" s="2">
        <v>5131061912</v>
      </c>
    </row>
    <row r="1366" spans="1:13" hidden="1" x14ac:dyDescent="0.3">
      <c r="A1366">
        <v>0</v>
      </c>
      <c r="B1366">
        <v>24</v>
      </c>
      <c r="C1366">
        <v>1</v>
      </c>
      <c r="D1366">
        <v>3</v>
      </c>
      <c r="E1366">
        <v>11</v>
      </c>
      <c r="F1366">
        <v>1</v>
      </c>
      <c r="G1366">
        <v>602</v>
      </c>
      <c r="H1366">
        <v>19</v>
      </c>
      <c r="I1366">
        <v>2</v>
      </c>
      <c r="J1366" t="s">
        <v>149</v>
      </c>
      <c r="K1366" t="s">
        <v>545</v>
      </c>
      <c r="L1366" t="s">
        <v>546</v>
      </c>
      <c r="M1366" s="3">
        <v>85120000</v>
      </c>
    </row>
    <row r="1367" spans="1:13" hidden="1" x14ac:dyDescent="0.3">
      <c r="A1367">
        <v>0</v>
      </c>
      <c r="B1367">
        <v>24</v>
      </c>
      <c r="C1367">
        <v>1</v>
      </c>
      <c r="D1367">
        <v>3</v>
      </c>
      <c r="E1367">
        <v>11</v>
      </c>
      <c r="F1367">
        <v>1</v>
      </c>
      <c r="G1367">
        <v>602</v>
      </c>
      <c r="H1367">
        <v>19</v>
      </c>
      <c r="I1367">
        <v>3</v>
      </c>
      <c r="J1367" t="s">
        <v>149</v>
      </c>
      <c r="K1367" t="s">
        <v>545</v>
      </c>
      <c r="L1367" t="s">
        <v>547</v>
      </c>
      <c r="M1367" s="3">
        <v>29833239</v>
      </c>
    </row>
    <row r="1368" spans="1:13" hidden="1" x14ac:dyDescent="0.3">
      <c r="A1368">
        <v>0</v>
      </c>
      <c r="B1368">
        <v>24</v>
      </c>
      <c r="C1368">
        <v>1</v>
      </c>
      <c r="D1368">
        <v>3</v>
      </c>
      <c r="E1368">
        <v>11</v>
      </c>
      <c r="F1368">
        <v>1</v>
      </c>
      <c r="G1368">
        <v>602</v>
      </c>
      <c r="H1368">
        <v>19</v>
      </c>
      <c r="I1368">
        <v>4</v>
      </c>
      <c r="J1368" t="s">
        <v>149</v>
      </c>
      <c r="K1368" t="s">
        <v>545</v>
      </c>
      <c r="L1368" t="s">
        <v>548</v>
      </c>
      <c r="M1368" s="3">
        <v>67200000</v>
      </c>
    </row>
    <row r="1369" spans="1:13" hidden="1" x14ac:dyDescent="0.3">
      <c r="A1369">
        <v>0</v>
      </c>
      <c r="B1369">
        <v>24</v>
      </c>
      <c r="C1369">
        <v>1</v>
      </c>
      <c r="D1369">
        <v>3</v>
      </c>
      <c r="E1369">
        <v>11</v>
      </c>
      <c r="F1369">
        <v>1</v>
      </c>
      <c r="G1369">
        <v>602</v>
      </c>
      <c r="H1369">
        <v>19</v>
      </c>
      <c r="I1369">
        <v>5</v>
      </c>
      <c r="J1369" t="s">
        <v>149</v>
      </c>
      <c r="K1369" t="s">
        <v>545</v>
      </c>
      <c r="L1369" t="s">
        <v>549</v>
      </c>
      <c r="M1369" s="3">
        <v>2000000000</v>
      </c>
    </row>
    <row r="1370" spans="1:13" hidden="1" x14ac:dyDescent="0.3">
      <c r="A1370">
        <v>0</v>
      </c>
      <c r="B1370">
        <v>24</v>
      </c>
      <c r="C1370">
        <v>1</v>
      </c>
      <c r="D1370">
        <v>3</v>
      </c>
      <c r="E1370">
        <v>11</v>
      </c>
      <c r="F1370">
        <v>1</v>
      </c>
      <c r="G1370">
        <v>602</v>
      </c>
      <c r="H1370">
        <v>19</v>
      </c>
      <c r="I1370">
        <v>6</v>
      </c>
      <c r="J1370" t="s">
        <v>149</v>
      </c>
      <c r="K1370" t="s">
        <v>545</v>
      </c>
      <c r="L1370" t="s">
        <v>550</v>
      </c>
      <c r="M1370" s="3">
        <v>134400000</v>
      </c>
    </row>
    <row r="1371" spans="1:13" hidden="1" x14ac:dyDescent="0.3">
      <c r="A1371">
        <v>0</v>
      </c>
      <c r="B1371">
        <v>24</v>
      </c>
      <c r="C1371">
        <v>1</v>
      </c>
      <c r="D1371">
        <v>3</v>
      </c>
      <c r="E1371">
        <v>11</v>
      </c>
      <c r="F1371">
        <v>1</v>
      </c>
      <c r="G1371">
        <v>602</v>
      </c>
      <c r="H1371">
        <v>19</v>
      </c>
      <c r="I1371">
        <v>7</v>
      </c>
      <c r="J1371" t="s">
        <v>149</v>
      </c>
      <c r="K1371" t="s">
        <v>545</v>
      </c>
      <c r="L1371" t="s">
        <v>551</v>
      </c>
      <c r="M1371" s="3">
        <v>500000000</v>
      </c>
    </row>
    <row r="1372" spans="1:13" hidden="1" x14ac:dyDescent="0.3">
      <c r="A1372">
        <v>0</v>
      </c>
      <c r="B1372">
        <v>24</v>
      </c>
      <c r="C1372">
        <v>1</v>
      </c>
      <c r="D1372">
        <v>3</v>
      </c>
      <c r="E1372">
        <v>11</v>
      </c>
      <c r="F1372">
        <v>1</v>
      </c>
      <c r="G1372">
        <v>602</v>
      </c>
      <c r="H1372">
        <v>19</v>
      </c>
      <c r="I1372">
        <v>8</v>
      </c>
      <c r="J1372" t="s">
        <v>149</v>
      </c>
      <c r="K1372" t="s">
        <v>545</v>
      </c>
      <c r="L1372" t="s">
        <v>552</v>
      </c>
      <c r="M1372" s="3">
        <v>15120000</v>
      </c>
    </row>
    <row r="1373" spans="1:13" hidden="1" x14ac:dyDescent="0.3">
      <c r="A1373">
        <v>0</v>
      </c>
      <c r="B1373">
        <v>24</v>
      </c>
      <c r="C1373">
        <v>1</v>
      </c>
      <c r="D1373">
        <v>3</v>
      </c>
      <c r="E1373">
        <v>11</v>
      </c>
      <c r="F1373">
        <v>1</v>
      </c>
      <c r="G1373">
        <v>602</v>
      </c>
      <c r="H1373">
        <v>19</v>
      </c>
      <c r="I1373">
        <v>9</v>
      </c>
      <c r="J1373" t="s">
        <v>149</v>
      </c>
      <c r="K1373" t="s">
        <v>545</v>
      </c>
      <c r="L1373" t="s">
        <v>553</v>
      </c>
      <c r="M1373" s="3">
        <v>31450000</v>
      </c>
    </row>
    <row r="1374" spans="1:13" hidden="1" x14ac:dyDescent="0.3">
      <c r="A1374">
        <v>0</v>
      </c>
      <c r="B1374">
        <v>24</v>
      </c>
      <c r="C1374">
        <v>1</v>
      </c>
      <c r="D1374">
        <v>3</v>
      </c>
      <c r="E1374">
        <v>11</v>
      </c>
      <c r="F1374">
        <v>1</v>
      </c>
      <c r="G1374">
        <v>602</v>
      </c>
      <c r="H1374">
        <v>19</v>
      </c>
      <c r="I1374">
        <v>10</v>
      </c>
      <c r="J1374" t="s">
        <v>149</v>
      </c>
      <c r="K1374" t="s">
        <v>545</v>
      </c>
      <c r="L1374" t="s">
        <v>554</v>
      </c>
      <c r="M1374" s="3">
        <v>1605078226</v>
      </c>
    </row>
    <row r="1375" spans="1:13" hidden="1" x14ac:dyDescent="0.3">
      <c r="A1375">
        <v>0</v>
      </c>
      <c r="B1375">
        <v>24</v>
      </c>
      <c r="C1375">
        <v>1</v>
      </c>
      <c r="D1375">
        <v>3</v>
      </c>
      <c r="E1375">
        <v>11</v>
      </c>
      <c r="F1375">
        <v>1</v>
      </c>
      <c r="G1375">
        <v>602</v>
      </c>
      <c r="H1375">
        <v>19</v>
      </c>
      <c r="I1375">
        <v>11</v>
      </c>
      <c r="J1375" t="s">
        <v>149</v>
      </c>
      <c r="K1375" t="s">
        <v>545</v>
      </c>
      <c r="L1375" t="s">
        <v>555</v>
      </c>
      <c r="M1375" s="3">
        <v>50000000</v>
      </c>
    </row>
    <row r="1376" spans="1:13" hidden="1" x14ac:dyDescent="0.3">
      <c r="A1376">
        <v>0</v>
      </c>
      <c r="B1376">
        <v>24</v>
      </c>
      <c r="C1376">
        <v>1</v>
      </c>
      <c r="D1376">
        <v>3</v>
      </c>
      <c r="E1376">
        <v>11</v>
      </c>
      <c r="F1376">
        <v>1</v>
      </c>
      <c r="G1376">
        <v>602</v>
      </c>
      <c r="H1376">
        <v>19</v>
      </c>
      <c r="I1376">
        <v>12</v>
      </c>
      <c r="J1376" t="s">
        <v>149</v>
      </c>
      <c r="K1376" t="s">
        <v>545</v>
      </c>
      <c r="L1376" t="s">
        <v>556</v>
      </c>
      <c r="M1376" s="3">
        <v>153600000</v>
      </c>
    </row>
    <row r="1377" spans="1:13" hidden="1" x14ac:dyDescent="0.3">
      <c r="A1377">
        <v>0</v>
      </c>
      <c r="B1377">
        <v>24</v>
      </c>
      <c r="C1377">
        <v>1</v>
      </c>
      <c r="D1377">
        <v>3</v>
      </c>
      <c r="E1377">
        <v>11</v>
      </c>
      <c r="F1377">
        <v>1</v>
      </c>
      <c r="G1377">
        <v>602</v>
      </c>
      <c r="H1377">
        <v>19</v>
      </c>
      <c r="I1377">
        <v>13</v>
      </c>
      <c r="J1377" t="s">
        <v>149</v>
      </c>
      <c r="K1377" t="s">
        <v>557</v>
      </c>
      <c r="L1377" t="s">
        <v>556</v>
      </c>
      <c r="M1377" s="3">
        <v>320400000</v>
      </c>
    </row>
    <row r="1378" spans="1:13" hidden="1" x14ac:dyDescent="0.3">
      <c r="A1378">
        <v>0</v>
      </c>
      <c r="B1378">
        <v>24</v>
      </c>
      <c r="C1378">
        <v>1</v>
      </c>
      <c r="D1378">
        <v>3</v>
      </c>
      <c r="E1378">
        <v>11</v>
      </c>
      <c r="F1378">
        <v>1</v>
      </c>
      <c r="G1378">
        <v>602</v>
      </c>
      <c r="H1378">
        <v>19</v>
      </c>
      <c r="I1378">
        <v>14</v>
      </c>
      <c r="J1378" t="s">
        <v>149</v>
      </c>
      <c r="K1378" t="s">
        <v>545</v>
      </c>
      <c r="L1378" t="s">
        <v>558</v>
      </c>
      <c r="M1378" s="3">
        <v>138860447</v>
      </c>
    </row>
    <row r="1379" spans="1:13" s="1" customFormat="1" hidden="1" x14ac:dyDescent="0.3">
      <c r="A1379" s="1">
        <v>1</v>
      </c>
      <c r="B1379" s="1">
        <v>24</v>
      </c>
      <c r="C1379" s="1">
        <v>1</v>
      </c>
      <c r="D1379" s="1">
        <v>3</v>
      </c>
      <c r="E1379" s="1">
        <v>22</v>
      </c>
      <c r="F1379" s="1">
        <v>0</v>
      </c>
      <c r="G1379" s="1">
        <v>0</v>
      </c>
      <c r="H1379" s="1">
        <v>0</v>
      </c>
      <c r="I1379" s="1">
        <v>0</v>
      </c>
      <c r="L1379" s="1" t="s">
        <v>15</v>
      </c>
      <c r="M1379" s="2">
        <v>12861147289</v>
      </c>
    </row>
    <row r="1380" spans="1:13" s="1" customFormat="1" hidden="1" x14ac:dyDescent="0.3">
      <c r="A1380" s="1">
        <v>1</v>
      </c>
      <c r="B1380" s="1">
        <v>24</v>
      </c>
      <c r="C1380" s="1">
        <v>1</v>
      </c>
      <c r="D1380" s="1">
        <v>3</v>
      </c>
      <c r="E1380" s="1">
        <v>22</v>
      </c>
      <c r="F1380" s="1">
        <v>1</v>
      </c>
      <c r="G1380" s="1">
        <v>0</v>
      </c>
      <c r="H1380" s="1">
        <v>0</v>
      </c>
      <c r="I1380" s="1">
        <v>0</v>
      </c>
      <c r="L1380" s="1" t="s">
        <v>40</v>
      </c>
      <c r="M1380" s="2">
        <v>12861147289</v>
      </c>
    </row>
    <row r="1381" spans="1:13" s="1" customFormat="1" x14ac:dyDescent="0.3">
      <c r="A1381" s="1">
        <v>1</v>
      </c>
      <c r="B1381" s="1">
        <v>24</v>
      </c>
      <c r="C1381" s="1">
        <v>1</v>
      </c>
      <c r="D1381" s="1">
        <v>3</v>
      </c>
      <c r="E1381" s="1">
        <v>22</v>
      </c>
      <c r="F1381" s="1">
        <v>1</v>
      </c>
      <c r="G1381" s="1">
        <v>601</v>
      </c>
      <c r="H1381" s="1">
        <v>0</v>
      </c>
      <c r="I1381" s="1">
        <v>0</v>
      </c>
      <c r="L1381" s="1" t="s">
        <v>85</v>
      </c>
      <c r="M1381" s="2">
        <v>152320000</v>
      </c>
    </row>
    <row r="1382" spans="1:13" hidden="1" x14ac:dyDescent="0.3">
      <c r="A1382">
        <v>0</v>
      </c>
      <c r="B1382">
        <v>24</v>
      </c>
      <c r="C1382">
        <v>1</v>
      </c>
      <c r="D1382">
        <v>3</v>
      </c>
      <c r="E1382">
        <v>22</v>
      </c>
      <c r="F1382">
        <v>1</v>
      </c>
      <c r="G1382">
        <v>601</v>
      </c>
      <c r="H1382">
        <v>20</v>
      </c>
      <c r="I1382">
        <v>0</v>
      </c>
      <c r="J1382" t="s">
        <v>149</v>
      </c>
      <c r="K1382" t="s">
        <v>534</v>
      </c>
      <c r="L1382" t="s">
        <v>559</v>
      </c>
      <c r="M1382" s="3">
        <v>152320000</v>
      </c>
    </row>
    <row r="1383" spans="1:13" s="1" customFormat="1" x14ac:dyDescent="0.3">
      <c r="A1383" s="1">
        <v>1</v>
      </c>
      <c r="B1383" s="1">
        <v>24</v>
      </c>
      <c r="C1383" s="1">
        <v>1</v>
      </c>
      <c r="D1383" s="1">
        <v>3</v>
      </c>
      <c r="E1383" s="1">
        <v>22</v>
      </c>
      <c r="F1383" s="1">
        <v>1</v>
      </c>
      <c r="G1383" s="1">
        <v>602</v>
      </c>
      <c r="H1383" s="1">
        <v>0</v>
      </c>
      <c r="I1383" s="1">
        <v>0</v>
      </c>
      <c r="L1383" s="1" t="s">
        <v>88</v>
      </c>
      <c r="M1383" s="2">
        <v>12708827289</v>
      </c>
    </row>
    <row r="1384" spans="1:13" hidden="1" x14ac:dyDescent="0.3">
      <c r="A1384">
        <v>0</v>
      </c>
      <c r="B1384">
        <v>24</v>
      </c>
      <c r="C1384">
        <v>1</v>
      </c>
      <c r="D1384">
        <v>3</v>
      </c>
      <c r="E1384">
        <v>22</v>
      </c>
      <c r="F1384">
        <v>1</v>
      </c>
      <c r="G1384">
        <v>602</v>
      </c>
      <c r="H1384">
        <v>19</v>
      </c>
      <c r="I1384">
        <v>0</v>
      </c>
      <c r="J1384" t="s">
        <v>149</v>
      </c>
      <c r="K1384" t="s">
        <v>545</v>
      </c>
      <c r="L1384" t="s">
        <v>560</v>
      </c>
      <c r="M1384" s="3">
        <v>200000000</v>
      </c>
    </row>
    <row r="1385" spans="1:13" hidden="1" x14ac:dyDescent="0.3">
      <c r="A1385">
        <v>0</v>
      </c>
      <c r="B1385">
        <v>24</v>
      </c>
      <c r="C1385">
        <v>1</v>
      </c>
      <c r="D1385">
        <v>3</v>
      </c>
      <c r="E1385">
        <v>22</v>
      </c>
      <c r="F1385">
        <v>1</v>
      </c>
      <c r="G1385">
        <v>602</v>
      </c>
      <c r="H1385">
        <v>19</v>
      </c>
      <c r="I1385">
        <v>1</v>
      </c>
      <c r="J1385" t="s">
        <v>149</v>
      </c>
      <c r="K1385" t="s">
        <v>545</v>
      </c>
      <c r="L1385" t="s">
        <v>554</v>
      </c>
      <c r="M1385" s="3">
        <v>1000000000</v>
      </c>
    </row>
    <row r="1386" spans="1:13" hidden="1" x14ac:dyDescent="0.3">
      <c r="A1386">
        <v>0</v>
      </c>
      <c r="B1386">
        <v>24</v>
      </c>
      <c r="C1386">
        <v>1</v>
      </c>
      <c r="D1386">
        <v>3</v>
      </c>
      <c r="E1386">
        <v>22</v>
      </c>
      <c r="F1386">
        <v>1</v>
      </c>
      <c r="G1386">
        <v>602</v>
      </c>
      <c r="H1386">
        <v>19</v>
      </c>
      <c r="I1386">
        <v>2</v>
      </c>
      <c r="J1386" t="s">
        <v>149</v>
      </c>
      <c r="K1386" t="s">
        <v>545</v>
      </c>
      <c r="L1386" t="s">
        <v>561</v>
      </c>
      <c r="M1386" s="3">
        <v>500000000</v>
      </c>
    </row>
    <row r="1387" spans="1:13" hidden="1" x14ac:dyDescent="0.3">
      <c r="A1387">
        <v>0</v>
      </c>
      <c r="B1387">
        <v>24</v>
      </c>
      <c r="C1387">
        <v>1</v>
      </c>
      <c r="D1387">
        <v>3</v>
      </c>
      <c r="E1387">
        <v>22</v>
      </c>
      <c r="F1387">
        <v>1</v>
      </c>
      <c r="G1387">
        <v>602</v>
      </c>
      <c r="H1387">
        <v>19</v>
      </c>
      <c r="I1387">
        <v>3</v>
      </c>
      <c r="J1387" t="s">
        <v>149</v>
      </c>
      <c r="K1387" t="s">
        <v>545</v>
      </c>
      <c r="L1387" t="s">
        <v>562</v>
      </c>
      <c r="M1387" s="3">
        <v>800000000</v>
      </c>
    </row>
    <row r="1388" spans="1:13" hidden="1" x14ac:dyDescent="0.3">
      <c r="A1388">
        <v>0</v>
      </c>
      <c r="B1388">
        <v>24</v>
      </c>
      <c r="C1388">
        <v>1</v>
      </c>
      <c r="D1388">
        <v>3</v>
      </c>
      <c r="E1388">
        <v>22</v>
      </c>
      <c r="F1388">
        <v>1</v>
      </c>
      <c r="G1388">
        <v>602</v>
      </c>
      <c r="H1388">
        <v>19</v>
      </c>
      <c r="I1388">
        <v>4</v>
      </c>
      <c r="J1388" t="s">
        <v>149</v>
      </c>
      <c r="K1388" t="s">
        <v>545</v>
      </c>
      <c r="L1388" t="s">
        <v>563</v>
      </c>
      <c r="M1388" s="3">
        <v>300000000</v>
      </c>
    </row>
    <row r="1389" spans="1:13" hidden="1" x14ac:dyDescent="0.3">
      <c r="A1389">
        <v>0</v>
      </c>
      <c r="B1389">
        <v>24</v>
      </c>
      <c r="C1389">
        <v>1</v>
      </c>
      <c r="D1389">
        <v>3</v>
      </c>
      <c r="E1389">
        <v>22</v>
      </c>
      <c r="F1389">
        <v>1</v>
      </c>
      <c r="G1389">
        <v>602</v>
      </c>
      <c r="H1389">
        <v>19</v>
      </c>
      <c r="I1389">
        <v>5</v>
      </c>
      <c r="J1389" t="s">
        <v>149</v>
      </c>
      <c r="K1389" t="s">
        <v>564</v>
      </c>
      <c r="L1389" t="s">
        <v>565</v>
      </c>
      <c r="M1389" s="3">
        <v>100000000</v>
      </c>
    </row>
    <row r="1390" spans="1:13" hidden="1" x14ac:dyDescent="0.3">
      <c r="A1390">
        <v>0</v>
      </c>
      <c r="B1390">
        <v>24</v>
      </c>
      <c r="C1390">
        <v>1</v>
      </c>
      <c r="D1390">
        <v>3</v>
      </c>
      <c r="E1390">
        <v>22</v>
      </c>
      <c r="F1390">
        <v>1</v>
      </c>
      <c r="G1390">
        <v>602</v>
      </c>
      <c r="H1390">
        <v>19</v>
      </c>
      <c r="I1390">
        <v>6</v>
      </c>
      <c r="J1390" t="s">
        <v>149</v>
      </c>
      <c r="K1390" t="s">
        <v>545</v>
      </c>
      <c r="L1390" t="s">
        <v>566</v>
      </c>
      <c r="M1390" s="3">
        <v>240323489</v>
      </c>
    </row>
    <row r="1391" spans="1:13" hidden="1" x14ac:dyDescent="0.3">
      <c r="A1391">
        <v>0</v>
      </c>
      <c r="B1391">
        <v>24</v>
      </c>
      <c r="C1391">
        <v>1</v>
      </c>
      <c r="D1391">
        <v>3</v>
      </c>
      <c r="E1391">
        <v>22</v>
      </c>
      <c r="F1391">
        <v>1</v>
      </c>
      <c r="G1391">
        <v>602</v>
      </c>
      <c r="H1391">
        <v>19</v>
      </c>
      <c r="I1391">
        <v>7</v>
      </c>
      <c r="J1391" t="s">
        <v>149</v>
      </c>
      <c r="K1391" t="s">
        <v>545</v>
      </c>
      <c r="L1391" t="s">
        <v>551</v>
      </c>
      <c r="M1391" s="3">
        <v>100000000</v>
      </c>
    </row>
    <row r="1392" spans="1:13" hidden="1" x14ac:dyDescent="0.3">
      <c r="A1392">
        <v>0</v>
      </c>
      <c r="B1392">
        <v>24</v>
      </c>
      <c r="C1392">
        <v>1</v>
      </c>
      <c r="D1392">
        <v>3</v>
      </c>
      <c r="E1392">
        <v>22</v>
      </c>
      <c r="F1392">
        <v>1</v>
      </c>
      <c r="G1392">
        <v>602</v>
      </c>
      <c r="H1392">
        <v>19</v>
      </c>
      <c r="I1392">
        <v>8</v>
      </c>
      <c r="J1392" t="s">
        <v>149</v>
      </c>
      <c r="K1392" t="s">
        <v>545</v>
      </c>
      <c r="L1392" t="s">
        <v>567</v>
      </c>
      <c r="M1392" s="3">
        <v>43976026</v>
      </c>
    </row>
    <row r="1393" spans="1:13" hidden="1" x14ac:dyDescent="0.3">
      <c r="A1393">
        <v>0</v>
      </c>
      <c r="B1393">
        <v>24</v>
      </c>
      <c r="C1393">
        <v>1</v>
      </c>
      <c r="D1393">
        <v>3</v>
      </c>
      <c r="E1393">
        <v>22</v>
      </c>
      <c r="F1393">
        <v>1</v>
      </c>
      <c r="G1393">
        <v>602</v>
      </c>
      <c r="H1393">
        <v>19</v>
      </c>
      <c r="I1393">
        <v>9</v>
      </c>
      <c r="J1393" t="s">
        <v>149</v>
      </c>
      <c r="K1393" t="s">
        <v>545</v>
      </c>
      <c r="L1393" t="s">
        <v>568</v>
      </c>
      <c r="M1393" s="3">
        <v>571934392</v>
      </c>
    </row>
    <row r="1394" spans="1:13" hidden="1" x14ac:dyDescent="0.3">
      <c r="A1394">
        <v>0</v>
      </c>
      <c r="B1394">
        <v>24</v>
      </c>
      <c r="C1394">
        <v>1</v>
      </c>
      <c r="D1394">
        <v>3</v>
      </c>
      <c r="E1394">
        <v>22</v>
      </c>
      <c r="F1394">
        <v>1</v>
      </c>
      <c r="G1394">
        <v>602</v>
      </c>
      <c r="H1394">
        <v>19</v>
      </c>
      <c r="I1394">
        <v>10</v>
      </c>
      <c r="J1394" t="s">
        <v>149</v>
      </c>
      <c r="K1394" t="s">
        <v>545</v>
      </c>
      <c r="L1394" t="s">
        <v>569</v>
      </c>
      <c r="M1394" s="3">
        <v>28987213</v>
      </c>
    </row>
    <row r="1395" spans="1:13" hidden="1" x14ac:dyDescent="0.3">
      <c r="A1395">
        <v>0</v>
      </c>
      <c r="B1395">
        <v>24</v>
      </c>
      <c r="C1395">
        <v>1</v>
      </c>
      <c r="D1395">
        <v>3</v>
      </c>
      <c r="E1395">
        <v>22</v>
      </c>
      <c r="F1395">
        <v>1</v>
      </c>
      <c r="G1395">
        <v>602</v>
      </c>
      <c r="H1395">
        <v>19</v>
      </c>
      <c r="I1395">
        <v>11</v>
      </c>
      <c r="J1395" t="s">
        <v>149</v>
      </c>
      <c r="K1395" t="s">
        <v>545</v>
      </c>
      <c r="L1395" t="s">
        <v>570</v>
      </c>
      <c r="M1395" s="3">
        <v>300000000</v>
      </c>
    </row>
    <row r="1396" spans="1:13" hidden="1" x14ac:dyDescent="0.3">
      <c r="A1396">
        <v>0</v>
      </c>
      <c r="B1396">
        <v>24</v>
      </c>
      <c r="C1396">
        <v>1</v>
      </c>
      <c r="D1396">
        <v>3</v>
      </c>
      <c r="E1396">
        <v>22</v>
      </c>
      <c r="F1396">
        <v>1</v>
      </c>
      <c r="G1396">
        <v>602</v>
      </c>
      <c r="H1396">
        <v>19</v>
      </c>
      <c r="I1396">
        <v>12</v>
      </c>
      <c r="J1396" t="s">
        <v>149</v>
      </c>
      <c r="K1396" t="s">
        <v>545</v>
      </c>
      <c r="L1396" t="s">
        <v>571</v>
      </c>
      <c r="M1396" s="3">
        <v>150000000</v>
      </c>
    </row>
    <row r="1397" spans="1:13" hidden="1" x14ac:dyDescent="0.3">
      <c r="A1397">
        <v>0</v>
      </c>
      <c r="B1397">
        <v>24</v>
      </c>
      <c r="C1397">
        <v>1</v>
      </c>
      <c r="D1397">
        <v>3</v>
      </c>
      <c r="E1397">
        <v>22</v>
      </c>
      <c r="F1397">
        <v>1</v>
      </c>
      <c r="G1397">
        <v>602</v>
      </c>
      <c r="H1397">
        <v>19</v>
      </c>
      <c r="I1397">
        <v>13</v>
      </c>
      <c r="J1397" t="s">
        <v>149</v>
      </c>
      <c r="K1397" t="s">
        <v>545</v>
      </c>
      <c r="L1397" t="s">
        <v>572</v>
      </c>
      <c r="M1397" s="3">
        <v>406560000</v>
      </c>
    </row>
    <row r="1398" spans="1:13" hidden="1" x14ac:dyDescent="0.3">
      <c r="A1398">
        <v>0</v>
      </c>
      <c r="B1398">
        <v>24</v>
      </c>
      <c r="C1398">
        <v>1</v>
      </c>
      <c r="D1398">
        <v>3</v>
      </c>
      <c r="E1398">
        <v>22</v>
      </c>
      <c r="F1398">
        <v>1</v>
      </c>
      <c r="G1398">
        <v>602</v>
      </c>
      <c r="H1398">
        <v>19</v>
      </c>
      <c r="I1398">
        <v>14</v>
      </c>
      <c r="J1398" t="s">
        <v>149</v>
      </c>
      <c r="K1398" t="s">
        <v>545</v>
      </c>
      <c r="L1398" t="s">
        <v>573</v>
      </c>
      <c r="M1398" s="3">
        <v>12320000</v>
      </c>
    </row>
    <row r="1399" spans="1:13" hidden="1" x14ac:dyDescent="0.3">
      <c r="A1399">
        <v>0</v>
      </c>
      <c r="B1399">
        <v>24</v>
      </c>
      <c r="C1399">
        <v>1</v>
      </c>
      <c r="D1399">
        <v>3</v>
      </c>
      <c r="E1399">
        <v>22</v>
      </c>
      <c r="F1399">
        <v>1</v>
      </c>
      <c r="G1399">
        <v>602</v>
      </c>
      <c r="H1399">
        <v>19</v>
      </c>
      <c r="I1399">
        <v>15</v>
      </c>
      <c r="J1399" t="s">
        <v>149</v>
      </c>
      <c r="K1399" t="s">
        <v>545</v>
      </c>
      <c r="L1399" t="s">
        <v>555</v>
      </c>
      <c r="M1399" s="3">
        <v>649192</v>
      </c>
    </row>
    <row r="1400" spans="1:13" hidden="1" x14ac:dyDescent="0.3">
      <c r="A1400">
        <v>0</v>
      </c>
      <c r="B1400">
        <v>24</v>
      </c>
      <c r="C1400">
        <v>1</v>
      </c>
      <c r="D1400">
        <v>3</v>
      </c>
      <c r="E1400">
        <v>22</v>
      </c>
      <c r="F1400">
        <v>1</v>
      </c>
      <c r="G1400">
        <v>602</v>
      </c>
      <c r="H1400">
        <v>19</v>
      </c>
      <c r="I1400">
        <v>16</v>
      </c>
      <c r="J1400" t="s">
        <v>149</v>
      </c>
      <c r="K1400" t="s">
        <v>545</v>
      </c>
      <c r="L1400" t="s">
        <v>574</v>
      </c>
      <c r="M1400" s="3">
        <v>7703020</v>
      </c>
    </row>
    <row r="1401" spans="1:13" hidden="1" x14ac:dyDescent="0.3">
      <c r="A1401">
        <v>0</v>
      </c>
      <c r="B1401">
        <v>24</v>
      </c>
      <c r="C1401">
        <v>1</v>
      </c>
      <c r="D1401">
        <v>3</v>
      </c>
      <c r="E1401">
        <v>22</v>
      </c>
      <c r="F1401">
        <v>1</v>
      </c>
      <c r="G1401">
        <v>602</v>
      </c>
      <c r="H1401">
        <v>19</v>
      </c>
      <c r="I1401">
        <v>17</v>
      </c>
      <c r="J1401" t="s">
        <v>149</v>
      </c>
      <c r="K1401" t="s">
        <v>545</v>
      </c>
      <c r="L1401" t="s">
        <v>575</v>
      </c>
      <c r="M1401" s="3">
        <v>17188590</v>
      </c>
    </row>
    <row r="1402" spans="1:13" hidden="1" x14ac:dyDescent="0.3">
      <c r="A1402">
        <v>0</v>
      </c>
      <c r="B1402">
        <v>24</v>
      </c>
      <c r="C1402">
        <v>1</v>
      </c>
      <c r="D1402">
        <v>3</v>
      </c>
      <c r="E1402">
        <v>22</v>
      </c>
      <c r="F1402">
        <v>1</v>
      </c>
      <c r="G1402">
        <v>602</v>
      </c>
      <c r="H1402">
        <v>19</v>
      </c>
      <c r="I1402">
        <v>18</v>
      </c>
      <c r="J1402" t="s">
        <v>149</v>
      </c>
      <c r="K1402" t="s">
        <v>545</v>
      </c>
      <c r="L1402" t="s">
        <v>576</v>
      </c>
      <c r="M1402" s="3">
        <v>196100</v>
      </c>
    </row>
    <row r="1403" spans="1:13" hidden="1" x14ac:dyDescent="0.3">
      <c r="A1403">
        <v>0</v>
      </c>
      <c r="B1403">
        <v>24</v>
      </c>
      <c r="C1403">
        <v>1</v>
      </c>
      <c r="D1403">
        <v>3</v>
      </c>
      <c r="E1403">
        <v>22</v>
      </c>
      <c r="F1403">
        <v>1</v>
      </c>
      <c r="G1403">
        <v>602</v>
      </c>
      <c r="H1403">
        <v>19</v>
      </c>
      <c r="I1403">
        <v>19</v>
      </c>
      <c r="J1403" t="s">
        <v>149</v>
      </c>
      <c r="K1403" t="s">
        <v>545</v>
      </c>
      <c r="L1403" t="s">
        <v>577</v>
      </c>
      <c r="M1403" s="3">
        <v>1685400</v>
      </c>
    </row>
    <row r="1404" spans="1:13" hidden="1" x14ac:dyDescent="0.3">
      <c r="A1404">
        <v>0</v>
      </c>
      <c r="B1404">
        <v>24</v>
      </c>
      <c r="C1404">
        <v>1</v>
      </c>
      <c r="D1404">
        <v>3</v>
      </c>
      <c r="E1404">
        <v>22</v>
      </c>
      <c r="F1404">
        <v>1</v>
      </c>
      <c r="G1404">
        <v>602</v>
      </c>
      <c r="H1404">
        <v>19</v>
      </c>
      <c r="I1404">
        <v>20</v>
      </c>
      <c r="J1404" t="s">
        <v>149</v>
      </c>
      <c r="K1404" t="s">
        <v>545</v>
      </c>
      <c r="L1404" t="s">
        <v>578</v>
      </c>
      <c r="M1404" s="3">
        <v>554001602</v>
      </c>
    </row>
    <row r="1405" spans="1:13" hidden="1" x14ac:dyDescent="0.3">
      <c r="A1405">
        <v>0</v>
      </c>
      <c r="B1405">
        <v>24</v>
      </c>
      <c r="C1405">
        <v>1</v>
      </c>
      <c r="D1405">
        <v>3</v>
      </c>
      <c r="E1405">
        <v>22</v>
      </c>
      <c r="F1405">
        <v>1</v>
      </c>
      <c r="G1405">
        <v>602</v>
      </c>
      <c r="H1405">
        <v>19</v>
      </c>
      <c r="I1405">
        <v>21</v>
      </c>
      <c r="J1405" t="s">
        <v>149</v>
      </c>
      <c r="K1405" t="s">
        <v>545</v>
      </c>
      <c r="L1405" t="s">
        <v>579</v>
      </c>
      <c r="M1405" s="3">
        <v>50000000</v>
      </c>
    </row>
    <row r="1406" spans="1:13" hidden="1" x14ac:dyDescent="0.3">
      <c r="A1406">
        <v>0</v>
      </c>
      <c r="B1406">
        <v>24</v>
      </c>
      <c r="C1406">
        <v>1</v>
      </c>
      <c r="D1406">
        <v>3</v>
      </c>
      <c r="E1406">
        <v>22</v>
      </c>
      <c r="F1406">
        <v>1</v>
      </c>
      <c r="G1406">
        <v>602</v>
      </c>
      <c r="H1406">
        <v>19</v>
      </c>
      <c r="I1406">
        <v>22</v>
      </c>
      <c r="J1406" t="s">
        <v>149</v>
      </c>
      <c r="K1406" t="s">
        <v>545</v>
      </c>
      <c r="L1406" t="s">
        <v>580</v>
      </c>
      <c r="M1406" s="3">
        <v>100000000</v>
      </c>
    </row>
    <row r="1407" spans="1:13" hidden="1" x14ac:dyDescent="0.3">
      <c r="A1407">
        <v>0</v>
      </c>
      <c r="B1407">
        <v>24</v>
      </c>
      <c r="C1407">
        <v>1</v>
      </c>
      <c r="D1407">
        <v>3</v>
      </c>
      <c r="E1407">
        <v>22</v>
      </c>
      <c r="F1407">
        <v>1</v>
      </c>
      <c r="G1407">
        <v>602</v>
      </c>
      <c r="H1407">
        <v>19</v>
      </c>
      <c r="I1407">
        <v>23</v>
      </c>
      <c r="J1407" t="s">
        <v>149</v>
      </c>
      <c r="K1407" t="s">
        <v>545</v>
      </c>
      <c r="L1407" t="s">
        <v>581</v>
      </c>
      <c r="M1407" s="3">
        <v>60787891</v>
      </c>
    </row>
    <row r="1408" spans="1:13" hidden="1" x14ac:dyDescent="0.3">
      <c r="A1408">
        <v>0</v>
      </c>
      <c r="B1408">
        <v>24</v>
      </c>
      <c r="C1408">
        <v>1</v>
      </c>
      <c r="D1408">
        <v>3</v>
      </c>
      <c r="E1408">
        <v>22</v>
      </c>
      <c r="F1408">
        <v>1</v>
      </c>
      <c r="G1408">
        <v>602</v>
      </c>
      <c r="H1408">
        <v>19</v>
      </c>
      <c r="I1408">
        <v>24</v>
      </c>
      <c r="J1408" t="s">
        <v>149</v>
      </c>
      <c r="K1408" t="s">
        <v>545</v>
      </c>
      <c r="L1408" t="s">
        <v>582</v>
      </c>
      <c r="M1408" s="3">
        <v>7682870</v>
      </c>
    </row>
    <row r="1409" spans="1:13" hidden="1" x14ac:dyDescent="0.3">
      <c r="A1409">
        <v>0</v>
      </c>
      <c r="B1409">
        <v>24</v>
      </c>
      <c r="C1409">
        <v>1</v>
      </c>
      <c r="D1409">
        <v>3</v>
      </c>
      <c r="E1409">
        <v>22</v>
      </c>
      <c r="F1409">
        <v>1</v>
      </c>
      <c r="G1409">
        <v>602</v>
      </c>
      <c r="H1409">
        <v>19</v>
      </c>
      <c r="I1409">
        <v>25</v>
      </c>
      <c r="J1409" t="s">
        <v>149</v>
      </c>
      <c r="K1409" t="s">
        <v>545</v>
      </c>
      <c r="L1409" t="s">
        <v>568</v>
      </c>
      <c r="M1409" s="3">
        <v>885608</v>
      </c>
    </row>
    <row r="1410" spans="1:13" hidden="1" x14ac:dyDescent="0.3">
      <c r="A1410">
        <v>0</v>
      </c>
      <c r="B1410">
        <v>24</v>
      </c>
      <c r="C1410">
        <v>1</v>
      </c>
      <c r="D1410">
        <v>3</v>
      </c>
      <c r="E1410">
        <v>22</v>
      </c>
      <c r="F1410">
        <v>1</v>
      </c>
      <c r="G1410">
        <v>602</v>
      </c>
      <c r="H1410">
        <v>19</v>
      </c>
      <c r="I1410">
        <v>26</v>
      </c>
      <c r="J1410" t="s">
        <v>149</v>
      </c>
      <c r="K1410" t="s">
        <v>545</v>
      </c>
      <c r="L1410" t="s">
        <v>583</v>
      </c>
      <c r="M1410" s="3">
        <v>930000000</v>
      </c>
    </row>
    <row r="1411" spans="1:13" hidden="1" x14ac:dyDescent="0.3">
      <c r="A1411">
        <v>0</v>
      </c>
      <c r="B1411">
        <v>24</v>
      </c>
      <c r="C1411">
        <v>1</v>
      </c>
      <c r="D1411">
        <v>3</v>
      </c>
      <c r="E1411">
        <v>22</v>
      </c>
      <c r="F1411">
        <v>1</v>
      </c>
      <c r="G1411">
        <v>602</v>
      </c>
      <c r="H1411">
        <v>19</v>
      </c>
      <c r="I1411">
        <v>27</v>
      </c>
      <c r="J1411" t="s">
        <v>149</v>
      </c>
      <c r="K1411" t="s">
        <v>545</v>
      </c>
      <c r="L1411" t="s">
        <v>584</v>
      </c>
      <c r="M1411" s="3">
        <v>822356336</v>
      </c>
    </row>
    <row r="1412" spans="1:13" hidden="1" x14ac:dyDescent="0.3">
      <c r="A1412">
        <v>0</v>
      </c>
      <c r="B1412">
        <v>24</v>
      </c>
      <c r="C1412">
        <v>1</v>
      </c>
      <c r="D1412">
        <v>3</v>
      </c>
      <c r="E1412">
        <v>22</v>
      </c>
      <c r="F1412">
        <v>1</v>
      </c>
      <c r="G1412">
        <v>602</v>
      </c>
      <c r="H1412">
        <v>19</v>
      </c>
      <c r="I1412">
        <v>28</v>
      </c>
      <c r="J1412" t="s">
        <v>149</v>
      </c>
      <c r="K1412" t="s">
        <v>545</v>
      </c>
      <c r="L1412" t="s">
        <v>568</v>
      </c>
      <c r="M1412" s="3">
        <v>87980000</v>
      </c>
    </row>
    <row r="1413" spans="1:13" hidden="1" x14ac:dyDescent="0.3">
      <c r="A1413">
        <v>0</v>
      </c>
      <c r="B1413">
        <v>24</v>
      </c>
      <c r="C1413">
        <v>1</v>
      </c>
      <c r="D1413">
        <v>3</v>
      </c>
      <c r="E1413">
        <v>22</v>
      </c>
      <c r="F1413">
        <v>1</v>
      </c>
      <c r="G1413">
        <v>602</v>
      </c>
      <c r="H1413">
        <v>19</v>
      </c>
      <c r="I1413">
        <v>29</v>
      </c>
      <c r="J1413" t="s">
        <v>149</v>
      </c>
      <c r="K1413" t="s">
        <v>545</v>
      </c>
      <c r="L1413" t="s">
        <v>585</v>
      </c>
      <c r="M1413" s="3">
        <v>300000000</v>
      </c>
    </row>
    <row r="1414" spans="1:13" hidden="1" x14ac:dyDescent="0.3">
      <c r="A1414">
        <v>0</v>
      </c>
      <c r="B1414">
        <v>24</v>
      </c>
      <c r="C1414">
        <v>1</v>
      </c>
      <c r="D1414">
        <v>3</v>
      </c>
      <c r="E1414">
        <v>22</v>
      </c>
      <c r="F1414">
        <v>1</v>
      </c>
      <c r="G1414">
        <v>602</v>
      </c>
      <c r="H1414">
        <v>19</v>
      </c>
      <c r="I1414">
        <v>30</v>
      </c>
      <c r="J1414" t="s">
        <v>149</v>
      </c>
      <c r="K1414" t="s">
        <v>545</v>
      </c>
      <c r="L1414" t="s">
        <v>586</v>
      </c>
      <c r="M1414" s="3">
        <v>1696000</v>
      </c>
    </row>
    <row r="1415" spans="1:13" hidden="1" x14ac:dyDescent="0.3">
      <c r="A1415">
        <v>0</v>
      </c>
      <c r="B1415">
        <v>24</v>
      </c>
      <c r="C1415">
        <v>1</v>
      </c>
      <c r="D1415">
        <v>3</v>
      </c>
      <c r="E1415">
        <v>22</v>
      </c>
      <c r="F1415">
        <v>1</v>
      </c>
      <c r="G1415">
        <v>602</v>
      </c>
      <c r="H1415">
        <v>19</v>
      </c>
      <c r="I1415">
        <v>31</v>
      </c>
      <c r="J1415" t="s">
        <v>149</v>
      </c>
      <c r="K1415" t="s">
        <v>564</v>
      </c>
      <c r="L1415" t="s">
        <v>587</v>
      </c>
      <c r="M1415" s="3">
        <v>238852605</v>
      </c>
    </row>
    <row r="1416" spans="1:13" hidden="1" x14ac:dyDescent="0.3">
      <c r="A1416">
        <v>0</v>
      </c>
      <c r="B1416">
        <v>24</v>
      </c>
      <c r="C1416">
        <v>1</v>
      </c>
      <c r="D1416">
        <v>3</v>
      </c>
      <c r="E1416">
        <v>22</v>
      </c>
      <c r="F1416">
        <v>1</v>
      </c>
      <c r="G1416">
        <v>602</v>
      </c>
      <c r="H1416">
        <v>19</v>
      </c>
      <c r="I1416">
        <v>32</v>
      </c>
      <c r="J1416" t="s">
        <v>149</v>
      </c>
      <c r="K1416" t="s">
        <v>564</v>
      </c>
      <c r="L1416" t="s">
        <v>588</v>
      </c>
      <c r="M1416" s="3">
        <v>200000000</v>
      </c>
    </row>
    <row r="1417" spans="1:13" hidden="1" x14ac:dyDescent="0.3">
      <c r="A1417">
        <v>0</v>
      </c>
      <c r="B1417">
        <v>24</v>
      </c>
      <c r="C1417">
        <v>1</v>
      </c>
      <c r="D1417">
        <v>3</v>
      </c>
      <c r="E1417">
        <v>22</v>
      </c>
      <c r="F1417">
        <v>1</v>
      </c>
      <c r="G1417">
        <v>602</v>
      </c>
      <c r="H1417">
        <v>19</v>
      </c>
      <c r="I1417">
        <v>33</v>
      </c>
      <c r="J1417" t="s">
        <v>149</v>
      </c>
      <c r="K1417" t="s">
        <v>564</v>
      </c>
      <c r="L1417" t="s">
        <v>589</v>
      </c>
      <c r="M1417" s="3">
        <v>90000000</v>
      </c>
    </row>
    <row r="1418" spans="1:13" hidden="1" x14ac:dyDescent="0.3">
      <c r="A1418">
        <v>0</v>
      </c>
      <c r="B1418">
        <v>24</v>
      </c>
      <c r="C1418">
        <v>1</v>
      </c>
      <c r="D1418">
        <v>3</v>
      </c>
      <c r="E1418">
        <v>22</v>
      </c>
      <c r="F1418">
        <v>1</v>
      </c>
      <c r="G1418">
        <v>602</v>
      </c>
      <c r="H1418">
        <v>19</v>
      </c>
      <c r="I1418">
        <v>34</v>
      </c>
      <c r="J1418" t="s">
        <v>149</v>
      </c>
      <c r="K1418" t="s">
        <v>564</v>
      </c>
      <c r="L1418" t="s">
        <v>590</v>
      </c>
      <c r="M1418" s="3">
        <v>351084466</v>
      </c>
    </row>
    <row r="1419" spans="1:13" hidden="1" x14ac:dyDescent="0.3">
      <c r="A1419">
        <v>0</v>
      </c>
      <c r="B1419">
        <v>24</v>
      </c>
      <c r="C1419">
        <v>1</v>
      </c>
      <c r="D1419">
        <v>3</v>
      </c>
      <c r="E1419">
        <v>22</v>
      </c>
      <c r="F1419">
        <v>1</v>
      </c>
      <c r="G1419">
        <v>602</v>
      </c>
      <c r="H1419">
        <v>19</v>
      </c>
      <c r="I1419">
        <v>35</v>
      </c>
      <c r="J1419" t="s">
        <v>149</v>
      </c>
      <c r="K1419" t="s">
        <v>564</v>
      </c>
      <c r="L1419" t="s">
        <v>591</v>
      </c>
      <c r="M1419" s="3">
        <v>150000000</v>
      </c>
    </row>
    <row r="1420" spans="1:13" hidden="1" x14ac:dyDescent="0.3">
      <c r="A1420">
        <v>0</v>
      </c>
      <c r="B1420">
        <v>24</v>
      </c>
      <c r="C1420">
        <v>1</v>
      </c>
      <c r="D1420">
        <v>3</v>
      </c>
      <c r="E1420">
        <v>22</v>
      </c>
      <c r="F1420">
        <v>1</v>
      </c>
      <c r="G1420">
        <v>602</v>
      </c>
      <c r="H1420">
        <v>19</v>
      </c>
      <c r="I1420">
        <v>80</v>
      </c>
      <c r="J1420" t="s">
        <v>149</v>
      </c>
      <c r="K1420" t="s">
        <v>545</v>
      </c>
      <c r="L1420" t="s">
        <v>592</v>
      </c>
      <c r="M1420" s="3">
        <v>2038783217</v>
      </c>
    </row>
    <row r="1421" spans="1:13" hidden="1" x14ac:dyDescent="0.3">
      <c r="A1421">
        <v>0</v>
      </c>
      <c r="B1421">
        <v>24</v>
      </c>
      <c r="C1421">
        <v>1</v>
      </c>
      <c r="D1421">
        <v>3</v>
      </c>
      <c r="E1421">
        <v>22</v>
      </c>
      <c r="F1421">
        <v>1</v>
      </c>
      <c r="G1421">
        <v>602</v>
      </c>
      <c r="H1421">
        <v>19</v>
      </c>
      <c r="I1421">
        <v>81</v>
      </c>
      <c r="J1421" t="s">
        <v>149</v>
      </c>
      <c r="K1421" t="s">
        <v>545</v>
      </c>
      <c r="L1421" t="s">
        <v>593</v>
      </c>
      <c r="M1421" s="3">
        <v>259676511</v>
      </c>
    </row>
    <row r="1422" spans="1:13" hidden="1" x14ac:dyDescent="0.3">
      <c r="A1422">
        <v>0</v>
      </c>
      <c r="B1422">
        <v>24</v>
      </c>
      <c r="C1422">
        <v>1</v>
      </c>
      <c r="D1422">
        <v>3</v>
      </c>
      <c r="E1422">
        <v>22</v>
      </c>
      <c r="F1422">
        <v>1</v>
      </c>
      <c r="G1422">
        <v>602</v>
      </c>
      <c r="H1422">
        <v>19</v>
      </c>
      <c r="I1422">
        <v>82</v>
      </c>
      <c r="J1422" t="s">
        <v>149</v>
      </c>
      <c r="K1422" t="s">
        <v>545</v>
      </c>
      <c r="L1422" t="s">
        <v>594</v>
      </c>
      <c r="M1422" s="3">
        <v>778103974</v>
      </c>
    </row>
    <row r="1423" spans="1:13" hidden="1" x14ac:dyDescent="0.3">
      <c r="A1423">
        <v>0</v>
      </c>
      <c r="B1423">
        <v>24</v>
      </c>
      <c r="C1423">
        <v>1</v>
      </c>
      <c r="D1423">
        <v>3</v>
      </c>
      <c r="E1423">
        <v>22</v>
      </c>
      <c r="F1423">
        <v>1</v>
      </c>
      <c r="G1423">
        <v>602</v>
      </c>
      <c r="H1423">
        <v>19</v>
      </c>
      <c r="I1423">
        <v>83</v>
      </c>
      <c r="J1423" t="s">
        <v>149</v>
      </c>
      <c r="K1423" t="s">
        <v>545</v>
      </c>
      <c r="L1423" t="s">
        <v>595</v>
      </c>
      <c r="M1423" s="3">
        <v>105412787</v>
      </c>
    </row>
    <row r="1424" spans="1:13" hidden="1" x14ac:dyDescent="0.3">
      <c r="A1424">
        <v>0</v>
      </c>
      <c r="B1424">
        <v>24</v>
      </c>
      <c r="C1424">
        <v>1</v>
      </c>
      <c r="D1424">
        <v>3</v>
      </c>
      <c r="E1424">
        <v>22</v>
      </c>
      <c r="F1424">
        <v>1</v>
      </c>
      <c r="G1424">
        <v>602</v>
      </c>
      <c r="H1424">
        <v>21</v>
      </c>
      <c r="I1424">
        <v>0</v>
      </c>
      <c r="J1424" t="s">
        <v>149</v>
      </c>
      <c r="K1424" t="s">
        <v>596</v>
      </c>
      <c r="L1424" t="s">
        <v>597</v>
      </c>
      <c r="M1424" s="3">
        <v>800000000</v>
      </c>
    </row>
    <row r="1425" spans="1:13" s="1" customFormat="1" hidden="1" x14ac:dyDescent="0.3">
      <c r="A1425" s="1">
        <v>1</v>
      </c>
      <c r="B1425" s="1">
        <v>24</v>
      </c>
      <c r="C1425" s="1">
        <v>11</v>
      </c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L1425" s="1" t="s">
        <v>22</v>
      </c>
      <c r="M1425" s="2">
        <v>2928811</v>
      </c>
    </row>
    <row r="1426" spans="1:13" s="1" customFormat="1" hidden="1" x14ac:dyDescent="0.3">
      <c r="A1426" s="1">
        <v>1</v>
      </c>
      <c r="B1426" s="1">
        <v>24</v>
      </c>
      <c r="C1426" s="1">
        <v>11</v>
      </c>
      <c r="D1426" s="1">
        <v>0</v>
      </c>
      <c r="E1426" s="1">
        <v>11</v>
      </c>
      <c r="F1426" s="1">
        <v>0</v>
      </c>
      <c r="G1426" s="1">
        <v>0</v>
      </c>
      <c r="H1426" s="1">
        <v>0</v>
      </c>
      <c r="I1426" s="1">
        <v>0</v>
      </c>
      <c r="L1426" s="1" t="s">
        <v>14</v>
      </c>
      <c r="M1426" s="2">
        <v>2928811</v>
      </c>
    </row>
    <row r="1427" spans="1:13" s="1" customFormat="1" hidden="1" x14ac:dyDescent="0.3">
      <c r="A1427" s="1">
        <v>1</v>
      </c>
      <c r="B1427" s="1">
        <v>24</v>
      </c>
      <c r="C1427" s="1">
        <v>11</v>
      </c>
      <c r="D1427" s="1">
        <v>0</v>
      </c>
      <c r="E1427" s="1">
        <v>22</v>
      </c>
      <c r="F1427" s="1">
        <v>0</v>
      </c>
      <c r="G1427" s="1">
        <v>0</v>
      </c>
      <c r="H1427" s="1">
        <v>0</v>
      </c>
      <c r="I1427" s="1">
        <v>0</v>
      </c>
      <c r="L1427" s="1" t="s">
        <v>15</v>
      </c>
      <c r="M1427" s="2">
        <v>0</v>
      </c>
    </row>
    <row r="1428" spans="1:13" s="1" customFormat="1" hidden="1" x14ac:dyDescent="0.3">
      <c r="A1428" s="1">
        <v>1</v>
      </c>
      <c r="B1428" s="1">
        <v>24</v>
      </c>
      <c r="C1428" s="1">
        <v>11</v>
      </c>
      <c r="D1428" s="1">
        <v>1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L1428" s="1" t="s">
        <v>22</v>
      </c>
      <c r="M1428" s="2">
        <v>2928811</v>
      </c>
    </row>
    <row r="1429" spans="1:13" s="1" customFormat="1" hidden="1" x14ac:dyDescent="0.3">
      <c r="A1429" s="1">
        <v>1</v>
      </c>
      <c r="B1429" s="1">
        <v>24</v>
      </c>
      <c r="C1429" s="1">
        <v>11</v>
      </c>
      <c r="D1429" s="1">
        <v>1</v>
      </c>
      <c r="E1429" s="1">
        <v>0</v>
      </c>
      <c r="F1429" s="1">
        <v>1</v>
      </c>
      <c r="G1429" s="1">
        <v>0</v>
      </c>
      <c r="H1429" s="1">
        <v>0</v>
      </c>
      <c r="I1429" s="1">
        <v>0</v>
      </c>
      <c r="L1429" s="1" t="s">
        <v>23</v>
      </c>
      <c r="M1429" s="2">
        <v>0</v>
      </c>
    </row>
    <row r="1430" spans="1:13" s="1" customFormat="1" hidden="1" x14ac:dyDescent="0.3">
      <c r="A1430" s="1">
        <v>1</v>
      </c>
      <c r="B1430" s="1">
        <v>24</v>
      </c>
      <c r="C1430" s="1">
        <v>11</v>
      </c>
      <c r="D1430" s="1">
        <v>1</v>
      </c>
      <c r="E1430" s="1">
        <v>0</v>
      </c>
      <c r="F1430" s="1">
        <v>2</v>
      </c>
      <c r="G1430" s="1">
        <v>0</v>
      </c>
      <c r="H1430" s="1">
        <v>0</v>
      </c>
      <c r="I1430" s="1">
        <v>0</v>
      </c>
      <c r="L1430" s="1" t="s">
        <v>27</v>
      </c>
      <c r="M1430" s="2">
        <v>2928811</v>
      </c>
    </row>
    <row r="1431" spans="1:13" s="1" customFormat="1" hidden="1" x14ac:dyDescent="0.3">
      <c r="A1431" s="1">
        <v>1</v>
      </c>
      <c r="B1431" s="1">
        <v>24</v>
      </c>
      <c r="C1431" s="1">
        <v>11</v>
      </c>
      <c r="D1431" s="1">
        <v>1</v>
      </c>
      <c r="E1431" s="1">
        <v>0</v>
      </c>
      <c r="F1431" s="1">
        <v>2</v>
      </c>
      <c r="G1431" s="1">
        <v>2</v>
      </c>
      <c r="H1431" s="1">
        <v>0</v>
      </c>
      <c r="I1431" s="1">
        <v>0</v>
      </c>
      <c r="L1431" s="1" t="s">
        <v>29</v>
      </c>
      <c r="M1431" s="2">
        <v>2928811</v>
      </c>
    </row>
    <row r="1432" spans="1:13" s="1" customFormat="1" hidden="1" x14ac:dyDescent="0.3">
      <c r="A1432" s="1">
        <v>1</v>
      </c>
      <c r="B1432" s="1">
        <v>24</v>
      </c>
      <c r="C1432" s="1">
        <v>11</v>
      </c>
      <c r="D1432" s="1">
        <v>1</v>
      </c>
      <c r="E1432" s="1">
        <v>11</v>
      </c>
      <c r="F1432" s="1">
        <v>0</v>
      </c>
      <c r="G1432" s="1">
        <v>0</v>
      </c>
      <c r="H1432" s="1">
        <v>0</v>
      </c>
      <c r="I1432" s="1">
        <v>0</v>
      </c>
      <c r="L1432" s="1" t="s">
        <v>14</v>
      </c>
      <c r="M1432" s="2">
        <v>2928811</v>
      </c>
    </row>
    <row r="1433" spans="1:13" s="1" customFormat="1" hidden="1" x14ac:dyDescent="0.3">
      <c r="A1433" s="1">
        <v>1</v>
      </c>
      <c r="B1433" s="1">
        <v>24</v>
      </c>
      <c r="C1433" s="1">
        <v>11</v>
      </c>
      <c r="D1433" s="1">
        <v>1</v>
      </c>
      <c r="E1433" s="1">
        <v>11</v>
      </c>
      <c r="F1433" s="1">
        <v>2</v>
      </c>
      <c r="G1433" s="1">
        <v>0</v>
      </c>
      <c r="H1433" s="1">
        <v>0</v>
      </c>
      <c r="I1433" s="1">
        <v>0</v>
      </c>
      <c r="L1433" s="1" t="s">
        <v>27</v>
      </c>
      <c r="M1433" s="2">
        <v>2928811</v>
      </c>
    </row>
    <row r="1434" spans="1:13" s="1" customFormat="1" hidden="1" x14ac:dyDescent="0.3">
      <c r="A1434" s="1">
        <v>1</v>
      </c>
      <c r="B1434" s="1">
        <v>24</v>
      </c>
      <c r="C1434" s="1">
        <v>11</v>
      </c>
      <c r="D1434" s="1">
        <v>1</v>
      </c>
      <c r="E1434" s="1">
        <v>11</v>
      </c>
      <c r="F1434" s="1">
        <v>2</v>
      </c>
      <c r="G1434" s="1">
        <v>2</v>
      </c>
      <c r="H1434" s="1">
        <v>0</v>
      </c>
      <c r="I1434" s="1">
        <v>0</v>
      </c>
      <c r="L1434" s="1" t="s">
        <v>29</v>
      </c>
      <c r="M1434" s="2">
        <v>2928811</v>
      </c>
    </row>
    <row r="1435" spans="1:13" hidden="1" x14ac:dyDescent="0.3">
      <c r="A1435">
        <v>0</v>
      </c>
      <c r="B1435">
        <v>24</v>
      </c>
      <c r="C1435">
        <v>11</v>
      </c>
      <c r="D1435">
        <v>1</v>
      </c>
      <c r="E1435">
        <v>11</v>
      </c>
      <c r="F1435">
        <v>2</v>
      </c>
      <c r="G1435">
        <v>2</v>
      </c>
      <c r="H1435">
        <v>3</v>
      </c>
      <c r="I1435">
        <v>0</v>
      </c>
      <c r="J1435" t="s">
        <v>214</v>
      </c>
      <c r="K1435" t="s">
        <v>149</v>
      </c>
      <c r="L1435" t="s">
        <v>215</v>
      </c>
      <c r="M1435" s="3">
        <v>2928811</v>
      </c>
    </row>
    <row r="1436" spans="1:13" s="1" customFormat="1" hidden="1" x14ac:dyDescent="0.3">
      <c r="A1436" s="1">
        <v>1</v>
      </c>
      <c r="B1436" s="1">
        <v>24</v>
      </c>
      <c r="C1436" s="1">
        <v>11</v>
      </c>
      <c r="D1436" s="1">
        <v>1</v>
      </c>
      <c r="E1436" s="1">
        <v>22</v>
      </c>
      <c r="F1436" s="1">
        <v>0</v>
      </c>
      <c r="G1436" s="1">
        <v>0</v>
      </c>
      <c r="H1436" s="1">
        <v>0</v>
      </c>
      <c r="I1436" s="1">
        <v>0</v>
      </c>
      <c r="L1436" s="1" t="s">
        <v>15</v>
      </c>
      <c r="M1436" s="2">
        <v>0</v>
      </c>
    </row>
    <row r="1437" spans="1:13" s="1" customFormat="1" hidden="1" x14ac:dyDescent="0.3">
      <c r="A1437" s="1">
        <v>1</v>
      </c>
      <c r="B1437" s="1">
        <v>24</v>
      </c>
      <c r="C1437" s="1">
        <v>11</v>
      </c>
      <c r="D1437" s="1">
        <v>1</v>
      </c>
      <c r="E1437" s="1">
        <v>22</v>
      </c>
      <c r="F1437" s="1">
        <v>1</v>
      </c>
      <c r="G1437" s="1">
        <v>0</v>
      </c>
      <c r="H1437" s="1">
        <v>0</v>
      </c>
      <c r="I1437" s="1">
        <v>0</v>
      </c>
      <c r="L1437" s="1" t="s">
        <v>23</v>
      </c>
      <c r="M1437" s="2">
        <v>0</v>
      </c>
    </row>
    <row r="1438" spans="1:13" hidden="1" x14ac:dyDescent="0.3">
      <c r="A1438">
        <v>0</v>
      </c>
      <c r="B1438">
        <v>24</v>
      </c>
      <c r="C1438">
        <v>11</v>
      </c>
      <c r="D1438">
        <v>1</v>
      </c>
      <c r="E1438">
        <v>22</v>
      </c>
      <c r="F1438">
        <v>1</v>
      </c>
      <c r="G1438">
        <v>1</v>
      </c>
      <c r="H1438">
        <v>0</v>
      </c>
      <c r="I1438">
        <v>1</v>
      </c>
      <c r="J1438" t="s">
        <v>598</v>
      </c>
      <c r="K1438" t="s">
        <v>149</v>
      </c>
      <c r="L1438" t="s">
        <v>599</v>
      </c>
      <c r="M1438" s="3">
        <v>0</v>
      </c>
    </row>
    <row r="1439" spans="1:13" s="1" customFormat="1" hidden="1" x14ac:dyDescent="0.3">
      <c r="A1439" s="1">
        <v>1</v>
      </c>
      <c r="B1439" s="1">
        <v>25</v>
      </c>
      <c r="C1439" s="1">
        <v>0</v>
      </c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L1439" s="1" t="s">
        <v>600</v>
      </c>
      <c r="M1439" s="2">
        <v>148838964865</v>
      </c>
    </row>
    <row r="1440" spans="1:13" s="1" customFormat="1" hidden="1" x14ac:dyDescent="0.3">
      <c r="A1440" s="1">
        <v>1</v>
      </c>
      <c r="B1440" s="1">
        <v>25</v>
      </c>
      <c r="C1440" s="1">
        <v>0</v>
      </c>
      <c r="D1440" s="1">
        <v>0</v>
      </c>
      <c r="E1440" s="1">
        <v>11</v>
      </c>
      <c r="F1440" s="1">
        <v>0</v>
      </c>
      <c r="G1440" s="1">
        <v>0</v>
      </c>
      <c r="H1440" s="1">
        <v>0</v>
      </c>
      <c r="I1440" s="1">
        <v>0</v>
      </c>
      <c r="L1440" s="1" t="s">
        <v>14</v>
      </c>
      <c r="M1440" s="2">
        <v>58664443684</v>
      </c>
    </row>
    <row r="1441" spans="1:13" s="1" customFormat="1" hidden="1" x14ac:dyDescent="0.3">
      <c r="A1441" s="1">
        <v>1</v>
      </c>
      <c r="B1441" s="1">
        <v>25</v>
      </c>
      <c r="C1441" s="1">
        <v>0</v>
      </c>
      <c r="D1441" s="1">
        <v>0</v>
      </c>
      <c r="E1441" s="1">
        <v>22</v>
      </c>
      <c r="F1441" s="1">
        <v>0</v>
      </c>
      <c r="G1441" s="1">
        <v>0</v>
      </c>
      <c r="H1441" s="1">
        <v>0</v>
      </c>
      <c r="I1441" s="1">
        <v>0</v>
      </c>
      <c r="L1441" s="1" t="s">
        <v>15</v>
      </c>
      <c r="M1441" s="2">
        <v>79727059383</v>
      </c>
    </row>
    <row r="1442" spans="1:13" s="1" customFormat="1" hidden="1" x14ac:dyDescent="0.3">
      <c r="A1442" s="1">
        <v>1</v>
      </c>
      <c r="B1442" s="1">
        <v>25</v>
      </c>
      <c r="C1442" s="1">
        <v>0</v>
      </c>
      <c r="D1442" s="1">
        <v>0</v>
      </c>
      <c r="E1442" s="1">
        <v>33</v>
      </c>
      <c r="F1442" s="1">
        <v>0</v>
      </c>
      <c r="G1442" s="1">
        <v>0</v>
      </c>
      <c r="H1442" s="1">
        <v>0</v>
      </c>
      <c r="I1442" s="1">
        <v>0</v>
      </c>
      <c r="L1442" s="1" t="s">
        <v>16</v>
      </c>
      <c r="M1442" s="2">
        <v>8547114322</v>
      </c>
    </row>
    <row r="1443" spans="1:13" s="1" customFormat="1" hidden="1" x14ac:dyDescent="0.3">
      <c r="A1443" s="1">
        <v>1</v>
      </c>
      <c r="B1443" s="1">
        <v>25</v>
      </c>
      <c r="C1443" s="1">
        <v>0</v>
      </c>
      <c r="D1443" s="1">
        <v>0</v>
      </c>
      <c r="E1443" s="1">
        <v>81</v>
      </c>
      <c r="F1443" s="1">
        <v>0</v>
      </c>
      <c r="G1443" s="1">
        <v>0</v>
      </c>
      <c r="H1443" s="1">
        <v>0</v>
      </c>
      <c r="I1443" s="1">
        <v>0</v>
      </c>
      <c r="L1443" s="1" t="s">
        <v>19</v>
      </c>
      <c r="M1443" s="2">
        <v>1900347476</v>
      </c>
    </row>
    <row r="1444" spans="1:13" s="1" customFormat="1" hidden="1" x14ac:dyDescent="0.3">
      <c r="A1444" s="1">
        <v>1</v>
      </c>
      <c r="B1444" s="1">
        <v>25</v>
      </c>
      <c r="C1444" s="1">
        <v>0</v>
      </c>
      <c r="D1444" s="1">
        <v>1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L1444" s="1" t="s">
        <v>22</v>
      </c>
      <c r="M1444" s="2">
        <v>93421494305</v>
      </c>
    </row>
    <row r="1445" spans="1:13" s="1" customFormat="1" hidden="1" x14ac:dyDescent="0.3">
      <c r="A1445" s="1">
        <v>1</v>
      </c>
      <c r="B1445" s="1">
        <v>25</v>
      </c>
      <c r="C1445" s="1">
        <v>0</v>
      </c>
      <c r="D1445" s="1">
        <v>1</v>
      </c>
      <c r="E1445" s="1">
        <v>0</v>
      </c>
      <c r="F1445" s="1">
        <v>1</v>
      </c>
      <c r="G1445" s="1">
        <v>0</v>
      </c>
      <c r="H1445" s="1">
        <v>0</v>
      </c>
      <c r="I1445" s="1">
        <v>0</v>
      </c>
      <c r="L1445" s="1" t="s">
        <v>23</v>
      </c>
      <c r="M1445" s="2">
        <v>406600000</v>
      </c>
    </row>
    <row r="1446" spans="1:13" s="1" customFormat="1" hidden="1" x14ac:dyDescent="0.3">
      <c r="A1446" s="1">
        <v>1</v>
      </c>
      <c r="B1446" s="1">
        <v>25</v>
      </c>
      <c r="C1446" s="1">
        <v>0</v>
      </c>
      <c r="D1446" s="1">
        <v>1</v>
      </c>
      <c r="E1446" s="1">
        <v>0</v>
      </c>
      <c r="F1446" s="1">
        <v>1</v>
      </c>
      <c r="G1446" s="1">
        <v>2</v>
      </c>
      <c r="H1446" s="1">
        <v>0</v>
      </c>
      <c r="I1446" s="1">
        <v>0</v>
      </c>
      <c r="L1446" s="1" t="s">
        <v>25</v>
      </c>
      <c r="M1446" s="2">
        <v>406600000</v>
      </c>
    </row>
    <row r="1447" spans="1:13" s="1" customFormat="1" hidden="1" x14ac:dyDescent="0.3">
      <c r="A1447" s="1">
        <v>1</v>
      </c>
      <c r="B1447" s="1">
        <v>25</v>
      </c>
      <c r="C1447" s="1">
        <v>0</v>
      </c>
      <c r="D1447" s="1">
        <v>1</v>
      </c>
      <c r="E1447" s="1">
        <v>0</v>
      </c>
      <c r="F1447" s="1">
        <v>2</v>
      </c>
      <c r="G1447" s="1">
        <v>0</v>
      </c>
      <c r="H1447" s="1">
        <v>0</v>
      </c>
      <c r="I1447" s="1">
        <v>0</v>
      </c>
      <c r="L1447" s="1" t="s">
        <v>27</v>
      </c>
      <c r="M1447" s="2">
        <v>3891277354</v>
      </c>
    </row>
    <row r="1448" spans="1:13" s="1" customFormat="1" hidden="1" x14ac:dyDescent="0.3">
      <c r="A1448" s="1">
        <v>1</v>
      </c>
      <c r="B1448" s="1">
        <v>25</v>
      </c>
      <c r="C1448" s="1">
        <v>0</v>
      </c>
      <c r="D1448" s="1">
        <v>1</v>
      </c>
      <c r="E1448" s="1">
        <v>0</v>
      </c>
      <c r="F1448" s="1">
        <v>2</v>
      </c>
      <c r="G1448" s="1">
        <v>1</v>
      </c>
      <c r="H1448" s="1">
        <v>0</v>
      </c>
      <c r="I1448" s="1">
        <v>0</v>
      </c>
      <c r="L1448" s="1" t="s">
        <v>28</v>
      </c>
      <c r="M1448" s="2">
        <v>3883629743</v>
      </c>
    </row>
    <row r="1449" spans="1:13" s="1" customFormat="1" hidden="1" x14ac:dyDescent="0.3">
      <c r="A1449" s="1">
        <v>1</v>
      </c>
      <c r="B1449" s="1">
        <v>25</v>
      </c>
      <c r="C1449" s="1">
        <v>0</v>
      </c>
      <c r="D1449" s="1">
        <v>1</v>
      </c>
      <c r="E1449" s="1">
        <v>0</v>
      </c>
      <c r="F1449" s="1">
        <v>2</v>
      </c>
      <c r="G1449" s="1">
        <v>2</v>
      </c>
      <c r="H1449" s="1">
        <v>0</v>
      </c>
      <c r="I1449" s="1">
        <v>0</v>
      </c>
      <c r="L1449" s="1" t="s">
        <v>29</v>
      </c>
      <c r="M1449" s="2">
        <v>7647611</v>
      </c>
    </row>
    <row r="1450" spans="1:13" s="1" customFormat="1" hidden="1" x14ac:dyDescent="0.3">
      <c r="A1450" s="1">
        <v>1</v>
      </c>
      <c r="B1450" s="1">
        <v>25</v>
      </c>
      <c r="C1450" s="1">
        <v>0</v>
      </c>
      <c r="D1450" s="1">
        <v>1</v>
      </c>
      <c r="E1450" s="1">
        <v>0</v>
      </c>
      <c r="F1450" s="1">
        <v>3</v>
      </c>
      <c r="G1450" s="1">
        <v>0</v>
      </c>
      <c r="H1450" s="1">
        <v>0</v>
      </c>
      <c r="I1450" s="1">
        <v>0</v>
      </c>
      <c r="L1450" s="1" t="s">
        <v>30</v>
      </c>
      <c r="M1450" s="2">
        <v>89123616951</v>
      </c>
    </row>
    <row r="1451" spans="1:13" s="1" customFormat="1" hidden="1" x14ac:dyDescent="0.3">
      <c r="A1451" s="1">
        <v>1</v>
      </c>
      <c r="B1451" s="1">
        <v>25</v>
      </c>
      <c r="C1451" s="1">
        <v>0</v>
      </c>
      <c r="D1451" s="1">
        <v>1</v>
      </c>
      <c r="E1451" s="1">
        <v>0</v>
      </c>
      <c r="F1451" s="1">
        <v>3</v>
      </c>
      <c r="G1451" s="1">
        <v>1</v>
      </c>
      <c r="H1451" s="1">
        <v>0</v>
      </c>
      <c r="I1451" s="1">
        <v>0</v>
      </c>
      <c r="L1451" s="1" t="s">
        <v>31</v>
      </c>
      <c r="M1451" s="2">
        <v>17501398007</v>
      </c>
    </row>
    <row r="1452" spans="1:13" s="1" customFormat="1" hidden="1" x14ac:dyDescent="0.3">
      <c r="A1452" s="1">
        <v>1</v>
      </c>
      <c r="B1452" s="1">
        <v>25</v>
      </c>
      <c r="C1452" s="1">
        <v>0</v>
      </c>
      <c r="D1452" s="1">
        <v>1</v>
      </c>
      <c r="E1452" s="1">
        <v>0</v>
      </c>
      <c r="F1452" s="1">
        <v>3</v>
      </c>
      <c r="G1452" s="1">
        <v>2</v>
      </c>
      <c r="H1452" s="1">
        <v>0</v>
      </c>
      <c r="I1452" s="1">
        <v>0</v>
      </c>
      <c r="L1452" s="1" t="s">
        <v>32</v>
      </c>
      <c r="M1452" s="2">
        <v>17322604666</v>
      </c>
    </row>
    <row r="1453" spans="1:13" s="1" customFormat="1" hidden="1" x14ac:dyDescent="0.3">
      <c r="A1453" s="1">
        <v>1</v>
      </c>
      <c r="B1453" s="1">
        <v>25</v>
      </c>
      <c r="C1453" s="1">
        <v>0</v>
      </c>
      <c r="D1453" s="1">
        <v>1</v>
      </c>
      <c r="E1453" s="1">
        <v>0</v>
      </c>
      <c r="F1453" s="1">
        <v>3</v>
      </c>
      <c r="G1453" s="1">
        <v>3</v>
      </c>
      <c r="H1453" s="1">
        <v>0</v>
      </c>
      <c r="I1453" s="1">
        <v>0</v>
      </c>
      <c r="L1453" s="1" t="s">
        <v>33</v>
      </c>
      <c r="M1453" s="2">
        <v>54299614278</v>
      </c>
    </row>
    <row r="1454" spans="1:13" s="1" customFormat="1" hidden="1" x14ac:dyDescent="0.3">
      <c r="A1454" s="1">
        <v>1</v>
      </c>
      <c r="B1454" s="1">
        <v>25</v>
      </c>
      <c r="C1454" s="1">
        <v>0</v>
      </c>
      <c r="D1454" s="1">
        <v>1</v>
      </c>
      <c r="E1454" s="1">
        <v>11</v>
      </c>
      <c r="F1454" s="1">
        <v>0</v>
      </c>
      <c r="G1454" s="1">
        <v>0</v>
      </c>
      <c r="H1454" s="1">
        <v>0</v>
      </c>
      <c r="I1454" s="1">
        <v>0</v>
      </c>
      <c r="L1454" s="1" t="s">
        <v>14</v>
      </c>
      <c r="M1454" s="2">
        <v>24547039719</v>
      </c>
    </row>
    <row r="1455" spans="1:13" s="1" customFormat="1" hidden="1" x14ac:dyDescent="0.3">
      <c r="A1455" s="1">
        <v>1</v>
      </c>
      <c r="B1455" s="1">
        <v>25</v>
      </c>
      <c r="C1455" s="1">
        <v>0</v>
      </c>
      <c r="D1455" s="1">
        <v>1</v>
      </c>
      <c r="E1455" s="1">
        <v>11</v>
      </c>
      <c r="F1455" s="1">
        <v>1</v>
      </c>
      <c r="G1455" s="1">
        <v>0</v>
      </c>
      <c r="H1455" s="1">
        <v>0</v>
      </c>
      <c r="I1455" s="1">
        <v>0</v>
      </c>
      <c r="L1455" s="1" t="s">
        <v>23</v>
      </c>
      <c r="M1455" s="2">
        <v>406600000</v>
      </c>
    </row>
    <row r="1456" spans="1:13" s="1" customFormat="1" hidden="1" x14ac:dyDescent="0.3">
      <c r="A1456" s="1">
        <v>1</v>
      </c>
      <c r="B1456" s="1">
        <v>25</v>
      </c>
      <c r="C1456" s="1">
        <v>0</v>
      </c>
      <c r="D1456" s="1">
        <v>1</v>
      </c>
      <c r="E1456" s="1">
        <v>11</v>
      </c>
      <c r="F1456" s="1">
        <v>1</v>
      </c>
      <c r="G1456" s="1">
        <v>2</v>
      </c>
      <c r="H1456" s="1">
        <v>0</v>
      </c>
      <c r="I1456" s="1">
        <v>0</v>
      </c>
      <c r="L1456" s="1" t="s">
        <v>25</v>
      </c>
      <c r="M1456" s="2">
        <v>406600000</v>
      </c>
    </row>
    <row r="1457" spans="1:13" s="1" customFormat="1" hidden="1" x14ac:dyDescent="0.3">
      <c r="A1457" s="1">
        <v>1</v>
      </c>
      <c r="B1457" s="1">
        <v>25</v>
      </c>
      <c r="C1457" s="1">
        <v>0</v>
      </c>
      <c r="D1457" s="1">
        <v>1</v>
      </c>
      <c r="E1457" s="1">
        <v>11</v>
      </c>
      <c r="F1457" s="1">
        <v>2</v>
      </c>
      <c r="G1457" s="1">
        <v>0</v>
      </c>
      <c r="H1457" s="1">
        <v>0</v>
      </c>
      <c r="I1457" s="1">
        <v>0</v>
      </c>
      <c r="L1457" s="1" t="s">
        <v>27</v>
      </c>
      <c r="M1457" s="2">
        <v>3891277354</v>
      </c>
    </row>
    <row r="1458" spans="1:13" s="1" customFormat="1" hidden="1" x14ac:dyDescent="0.3">
      <c r="A1458" s="1">
        <v>1</v>
      </c>
      <c r="B1458" s="1">
        <v>25</v>
      </c>
      <c r="C1458" s="1">
        <v>0</v>
      </c>
      <c r="D1458" s="1">
        <v>1</v>
      </c>
      <c r="E1458" s="1">
        <v>11</v>
      </c>
      <c r="F1458" s="1">
        <v>2</v>
      </c>
      <c r="G1458" s="1">
        <v>1</v>
      </c>
      <c r="H1458" s="1">
        <v>0</v>
      </c>
      <c r="I1458" s="1">
        <v>0</v>
      </c>
      <c r="L1458" s="1" t="s">
        <v>28</v>
      </c>
      <c r="M1458" s="2">
        <v>3883629743</v>
      </c>
    </row>
    <row r="1459" spans="1:13" s="1" customFormat="1" hidden="1" x14ac:dyDescent="0.3">
      <c r="A1459" s="1">
        <v>1</v>
      </c>
      <c r="B1459" s="1">
        <v>25</v>
      </c>
      <c r="C1459" s="1">
        <v>0</v>
      </c>
      <c r="D1459" s="1">
        <v>1</v>
      </c>
      <c r="E1459" s="1">
        <v>11</v>
      </c>
      <c r="F1459" s="1">
        <v>2</v>
      </c>
      <c r="G1459" s="1">
        <v>2</v>
      </c>
      <c r="H1459" s="1">
        <v>0</v>
      </c>
      <c r="I1459" s="1">
        <v>0</v>
      </c>
      <c r="L1459" s="1" t="s">
        <v>29</v>
      </c>
      <c r="M1459" s="2">
        <v>7647611</v>
      </c>
    </row>
    <row r="1460" spans="1:13" s="1" customFormat="1" hidden="1" x14ac:dyDescent="0.3">
      <c r="A1460" s="1">
        <v>1</v>
      </c>
      <c r="B1460" s="1">
        <v>25</v>
      </c>
      <c r="C1460" s="1">
        <v>0</v>
      </c>
      <c r="D1460" s="1">
        <v>1</v>
      </c>
      <c r="E1460" s="1">
        <v>11</v>
      </c>
      <c r="F1460" s="1">
        <v>3</v>
      </c>
      <c r="G1460" s="1">
        <v>0</v>
      </c>
      <c r="H1460" s="1">
        <v>0</v>
      </c>
      <c r="I1460" s="1">
        <v>0</v>
      </c>
      <c r="L1460" s="1" t="s">
        <v>30</v>
      </c>
      <c r="M1460" s="2">
        <v>20249162365</v>
      </c>
    </row>
    <row r="1461" spans="1:13" s="1" customFormat="1" hidden="1" x14ac:dyDescent="0.3">
      <c r="A1461" s="1">
        <v>1</v>
      </c>
      <c r="B1461" s="1">
        <v>25</v>
      </c>
      <c r="C1461" s="1">
        <v>0</v>
      </c>
      <c r="D1461" s="1">
        <v>1</v>
      </c>
      <c r="E1461" s="1">
        <v>11</v>
      </c>
      <c r="F1461" s="1">
        <v>3</v>
      </c>
      <c r="G1461" s="1">
        <v>1</v>
      </c>
      <c r="H1461" s="1">
        <v>0</v>
      </c>
      <c r="I1461" s="1">
        <v>0</v>
      </c>
      <c r="L1461" s="1" t="s">
        <v>31</v>
      </c>
      <c r="M1461" s="2">
        <v>16020509881</v>
      </c>
    </row>
    <row r="1462" spans="1:13" s="1" customFormat="1" hidden="1" x14ac:dyDescent="0.3">
      <c r="A1462" s="1">
        <v>1</v>
      </c>
      <c r="B1462" s="1">
        <v>25</v>
      </c>
      <c r="C1462" s="1">
        <v>0</v>
      </c>
      <c r="D1462" s="1">
        <v>1</v>
      </c>
      <c r="E1462" s="1">
        <v>11</v>
      </c>
      <c r="F1462" s="1">
        <v>3</v>
      </c>
      <c r="G1462" s="1">
        <v>2</v>
      </c>
      <c r="H1462" s="1">
        <v>0</v>
      </c>
      <c r="I1462" s="1">
        <v>0</v>
      </c>
      <c r="L1462" s="1" t="s">
        <v>32</v>
      </c>
      <c r="M1462" s="2">
        <v>1973968101</v>
      </c>
    </row>
    <row r="1463" spans="1:13" s="1" customFormat="1" hidden="1" x14ac:dyDescent="0.3">
      <c r="A1463" s="1">
        <v>1</v>
      </c>
      <c r="B1463" s="1">
        <v>25</v>
      </c>
      <c r="C1463" s="1">
        <v>0</v>
      </c>
      <c r="D1463" s="1">
        <v>1</v>
      </c>
      <c r="E1463" s="1">
        <v>11</v>
      </c>
      <c r="F1463" s="1">
        <v>3</v>
      </c>
      <c r="G1463" s="1">
        <v>3</v>
      </c>
      <c r="H1463" s="1">
        <v>0</v>
      </c>
      <c r="I1463" s="1">
        <v>0</v>
      </c>
      <c r="L1463" s="1" t="s">
        <v>33</v>
      </c>
      <c r="M1463" s="2">
        <v>2254684383</v>
      </c>
    </row>
    <row r="1464" spans="1:13" s="1" customFormat="1" hidden="1" x14ac:dyDescent="0.3">
      <c r="A1464" s="1">
        <v>1</v>
      </c>
      <c r="B1464" s="1">
        <v>25</v>
      </c>
      <c r="C1464" s="1">
        <v>0</v>
      </c>
      <c r="D1464" s="1">
        <v>1</v>
      </c>
      <c r="E1464" s="1">
        <v>22</v>
      </c>
      <c r="F1464" s="1">
        <v>0</v>
      </c>
      <c r="G1464" s="1">
        <v>0</v>
      </c>
      <c r="H1464" s="1">
        <v>0</v>
      </c>
      <c r="I1464" s="1">
        <v>0</v>
      </c>
      <c r="L1464" s="1" t="s">
        <v>15</v>
      </c>
      <c r="M1464" s="2">
        <v>68874454586</v>
      </c>
    </row>
    <row r="1465" spans="1:13" s="1" customFormat="1" hidden="1" x14ac:dyDescent="0.3">
      <c r="A1465" s="1">
        <v>1</v>
      </c>
      <c r="B1465" s="1">
        <v>25</v>
      </c>
      <c r="C1465" s="1">
        <v>0</v>
      </c>
      <c r="D1465" s="1">
        <v>1</v>
      </c>
      <c r="E1465" s="1">
        <v>22</v>
      </c>
      <c r="F1465" s="1">
        <v>3</v>
      </c>
      <c r="G1465" s="1">
        <v>0</v>
      </c>
      <c r="H1465" s="1">
        <v>0</v>
      </c>
      <c r="I1465" s="1">
        <v>0</v>
      </c>
      <c r="L1465" s="1" t="s">
        <v>30</v>
      </c>
      <c r="M1465" s="2">
        <v>68874454586</v>
      </c>
    </row>
    <row r="1466" spans="1:13" s="1" customFormat="1" hidden="1" x14ac:dyDescent="0.3">
      <c r="A1466" s="1">
        <v>1</v>
      </c>
      <c r="B1466" s="1">
        <v>25</v>
      </c>
      <c r="C1466" s="1">
        <v>0</v>
      </c>
      <c r="D1466" s="1">
        <v>1</v>
      </c>
      <c r="E1466" s="1">
        <v>22</v>
      </c>
      <c r="F1466" s="1">
        <v>3</v>
      </c>
      <c r="G1466" s="1">
        <v>1</v>
      </c>
      <c r="H1466" s="1">
        <v>0</v>
      </c>
      <c r="I1466" s="1">
        <v>0</v>
      </c>
      <c r="L1466" s="1" t="s">
        <v>31</v>
      </c>
      <c r="M1466" s="2">
        <v>1480888126</v>
      </c>
    </row>
    <row r="1467" spans="1:13" s="1" customFormat="1" hidden="1" x14ac:dyDescent="0.3">
      <c r="A1467" s="1">
        <v>1</v>
      </c>
      <c r="B1467" s="1">
        <v>25</v>
      </c>
      <c r="C1467" s="1">
        <v>0</v>
      </c>
      <c r="D1467" s="1">
        <v>1</v>
      </c>
      <c r="E1467" s="1">
        <v>22</v>
      </c>
      <c r="F1467" s="1">
        <v>3</v>
      </c>
      <c r="G1467" s="1">
        <v>2</v>
      </c>
      <c r="H1467" s="1">
        <v>0</v>
      </c>
      <c r="I1467" s="1">
        <v>0</v>
      </c>
      <c r="L1467" s="1" t="s">
        <v>32</v>
      </c>
      <c r="M1467" s="2">
        <v>15348636565</v>
      </c>
    </row>
    <row r="1468" spans="1:13" s="1" customFormat="1" hidden="1" x14ac:dyDescent="0.3">
      <c r="A1468" s="1">
        <v>1</v>
      </c>
      <c r="B1468" s="1">
        <v>25</v>
      </c>
      <c r="C1468" s="1">
        <v>0</v>
      </c>
      <c r="D1468" s="1">
        <v>1</v>
      </c>
      <c r="E1468" s="1">
        <v>22</v>
      </c>
      <c r="F1468" s="1">
        <v>3</v>
      </c>
      <c r="G1468" s="1">
        <v>3</v>
      </c>
      <c r="H1468" s="1">
        <v>0</v>
      </c>
      <c r="I1468" s="1">
        <v>0</v>
      </c>
      <c r="L1468" s="1" t="s">
        <v>33</v>
      </c>
      <c r="M1468" s="2">
        <v>52044929895</v>
      </c>
    </row>
    <row r="1469" spans="1:13" s="1" customFormat="1" hidden="1" x14ac:dyDescent="0.3">
      <c r="A1469" s="1">
        <v>1</v>
      </c>
      <c r="B1469" s="1">
        <v>25</v>
      </c>
      <c r="C1469" s="1">
        <v>0</v>
      </c>
      <c r="D1469" s="1">
        <v>2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L1469" s="1" t="s">
        <v>34</v>
      </c>
      <c r="M1469" s="2">
        <v>43360324583</v>
      </c>
    </row>
    <row r="1470" spans="1:13" s="1" customFormat="1" hidden="1" x14ac:dyDescent="0.3">
      <c r="A1470" s="1">
        <v>1</v>
      </c>
      <c r="B1470" s="1">
        <v>25</v>
      </c>
      <c r="C1470" s="1">
        <v>0</v>
      </c>
      <c r="D1470" s="1">
        <v>2</v>
      </c>
      <c r="E1470" s="1">
        <v>0</v>
      </c>
      <c r="F1470" s="1">
        <v>1</v>
      </c>
      <c r="G1470" s="1">
        <v>0</v>
      </c>
      <c r="H1470" s="1">
        <v>0</v>
      </c>
      <c r="I1470" s="1">
        <v>0</v>
      </c>
      <c r="L1470" s="1" t="s">
        <v>35</v>
      </c>
      <c r="M1470" s="2">
        <v>43360324583</v>
      </c>
    </row>
    <row r="1471" spans="1:13" s="1" customFormat="1" hidden="1" x14ac:dyDescent="0.3">
      <c r="A1471" s="1">
        <v>1</v>
      </c>
      <c r="B1471" s="1">
        <v>25</v>
      </c>
      <c r="C1471" s="1">
        <v>0</v>
      </c>
      <c r="D1471" s="1">
        <v>2</v>
      </c>
      <c r="E1471" s="1">
        <v>0</v>
      </c>
      <c r="F1471" s="1">
        <v>1</v>
      </c>
      <c r="G1471" s="1">
        <v>1</v>
      </c>
      <c r="H1471" s="1">
        <v>0</v>
      </c>
      <c r="I1471" s="1">
        <v>0</v>
      </c>
      <c r="L1471" s="1" t="s">
        <v>36</v>
      </c>
      <c r="M1471" s="2">
        <v>38250174146</v>
      </c>
    </row>
    <row r="1472" spans="1:13" s="1" customFormat="1" hidden="1" x14ac:dyDescent="0.3">
      <c r="A1472" s="1">
        <v>1</v>
      </c>
      <c r="B1472" s="1">
        <v>25</v>
      </c>
      <c r="C1472" s="1">
        <v>0</v>
      </c>
      <c r="D1472" s="1">
        <v>2</v>
      </c>
      <c r="E1472" s="1">
        <v>0</v>
      </c>
      <c r="F1472" s="1">
        <v>1</v>
      </c>
      <c r="G1472" s="1">
        <v>2</v>
      </c>
      <c r="H1472" s="1">
        <v>0</v>
      </c>
      <c r="I1472" s="1">
        <v>0</v>
      </c>
      <c r="L1472" s="1" t="s">
        <v>37</v>
      </c>
      <c r="M1472" s="2">
        <v>4010150437</v>
      </c>
    </row>
    <row r="1473" spans="1:13" s="1" customFormat="1" hidden="1" x14ac:dyDescent="0.3">
      <c r="A1473" s="1">
        <v>1</v>
      </c>
      <c r="B1473" s="1">
        <v>25</v>
      </c>
      <c r="C1473" s="1">
        <v>0</v>
      </c>
      <c r="D1473" s="1">
        <v>2</v>
      </c>
      <c r="E1473" s="1">
        <v>0</v>
      </c>
      <c r="F1473" s="1">
        <v>1</v>
      </c>
      <c r="G1473" s="1">
        <v>3</v>
      </c>
      <c r="H1473" s="1">
        <v>0</v>
      </c>
      <c r="I1473" s="1">
        <v>0</v>
      </c>
      <c r="L1473" s="1" t="s">
        <v>38</v>
      </c>
      <c r="M1473" s="2">
        <v>1100000000</v>
      </c>
    </row>
    <row r="1474" spans="1:13" s="1" customFormat="1" hidden="1" x14ac:dyDescent="0.3">
      <c r="A1474" s="1">
        <v>1</v>
      </c>
      <c r="B1474" s="1">
        <v>25</v>
      </c>
      <c r="C1474" s="1">
        <v>0</v>
      </c>
      <c r="D1474" s="1">
        <v>2</v>
      </c>
      <c r="E1474" s="1">
        <v>11</v>
      </c>
      <c r="F1474" s="1">
        <v>0</v>
      </c>
      <c r="G1474" s="1">
        <v>0</v>
      </c>
      <c r="H1474" s="1">
        <v>0</v>
      </c>
      <c r="I1474" s="1">
        <v>0</v>
      </c>
      <c r="L1474" s="1" t="s">
        <v>14</v>
      </c>
      <c r="M1474" s="2">
        <v>23960605464</v>
      </c>
    </row>
    <row r="1475" spans="1:13" s="1" customFormat="1" hidden="1" x14ac:dyDescent="0.3">
      <c r="A1475" s="1">
        <v>1</v>
      </c>
      <c r="B1475" s="1">
        <v>25</v>
      </c>
      <c r="C1475" s="1">
        <v>0</v>
      </c>
      <c r="D1475" s="1">
        <v>2</v>
      </c>
      <c r="E1475" s="1">
        <v>11</v>
      </c>
      <c r="F1475" s="1">
        <v>1</v>
      </c>
      <c r="G1475" s="1">
        <v>0</v>
      </c>
      <c r="H1475" s="1">
        <v>0</v>
      </c>
      <c r="I1475" s="1">
        <v>0</v>
      </c>
      <c r="L1475" s="1" t="s">
        <v>35</v>
      </c>
      <c r="M1475" s="2">
        <v>23960605464</v>
      </c>
    </row>
    <row r="1476" spans="1:13" s="1" customFormat="1" hidden="1" x14ac:dyDescent="0.3">
      <c r="A1476" s="1">
        <v>1</v>
      </c>
      <c r="B1476" s="1">
        <v>25</v>
      </c>
      <c r="C1476" s="1">
        <v>0</v>
      </c>
      <c r="D1476" s="1">
        <v>2</v>
      </c>
      <c r="E1476" s="1">
        <v>11</v>
      </c>
      <c r="F1476" s="1">
        <v>1</v>
      </c>
      <c r="G1476" s="1">
        <v>1</v>
      </c>
      <c r="H1476" s="1">
        <v>0</v>
      </c>
      <c r="I1476" s="1">
        <v>0</v>
      </c>
      <c r="L1476" s="1" t="s">
        <v>36</v>
      </c>
      <c r="M1476" s="2">
        <v>22527370531</v>
      </c>
    </row>
    <row r="1477" spans="1:13" s="1" customFormat="1" hidden="1" x14ac:dyDescent="0.3">
      <c r="A1477" s="1">
        <v>1</v>
      </c>
      <c r="B1477" s="1">
        <v>25</v>
      </c>
      <c r="C1477" s="1">
        <v>0</v>
      </c>
      <c r="D1477" s="1">
        <v>2</v>
      </c>
      <c r="E1477" s="1">
        <v>11</v>
      </c>
      <c r="F1477" s="1">
        <v>1</v>
      </c>
      <c r="G1477" s="1">
        <v>2</v>
      </c>
      <c r="H1477" s="1">
        <v>0</v>
      </c>
      <c r="I1477" s="1">
        <v>0</v>
      </c>
      <c r="L1477" s="1" t="s">
        <v>37</v>
      </c>
      <c r="M1477" s="2">
        <v>1433234933</v>
      </c>
    </row>
    <row r="1478" spans="1:13" s="1" customFormat="1" hidden="1" x14ac:dyDescent="0.3">
      <c r="A1478" s="1">
        <v>1</v>
      </c>
      <c r="B1478" s="1">
        <v>25</v>
      </c>
      <c r="C1478" s="1">
        <v>0</v>
      </c>
      <c r="D1478" s="1">
        <v>2</v>
      </c>
      <c r="E1478" s="1">
        <v>22</v>
      </c>
      <c r="F1478" s="1">
        <v>0</v>
      </c>
      <c r="G1478" s="1">
        <v>0</v>
      </c>
      <c r="H1478" s="1">
        <v>0</v>
      </c>
      <c r="I1478" s="1">
        <v>0</v>
      </c>
      <c r="L1478" s="1" t="s">
        <v>15</v>
      </c>
      <c r="M1478" s="2">
        <v>10852604797</v>
      </c>
    </row>
    <row r="1479" spans="1:13" s="1" customFormat="1" hidden="1" x14ac:dyDescent="0.3">
      <c r="A1479" s="1">
        <v>1</v>
      </c>
      <c r="B1479" s="1">
        <v>25</v>
      </c>
      <c r="C1479" s="1">
        <v>0</v>
      </c>
      <c r="D1479" s="1">
        <v>2</v>
      </c>
      <c r="E1479" s="1">
        <v>22</v>
      </c>
      <c r="F1479" s="1">
        <v>1</v>
      </c>
      <c r="G1479" s="1">
        <v>0</v>
      </c>
      <c r="H1479" s="1">
        <v>0</v>
      </c>
      <c r="I1479" s="1">
        <v>0</v>
      </c>
      <c r="L1479" s="1" t="s">
        <v>35</v>
      </c>
      <c r="M1479" s="2">
        <v>10852604797</v>
      </c>
    </row>
    <row r="1480" spans="1:13" s="1" customFormat="1" hidden="1" x14ac:dyDescent="0.3">
      <c r="A1480" s="1">
        <v>1</v>
      </c>
      <c r="B1480" s="1">
        <v>25</v>
      </c>
      <c r="C1480" s="1">
        <v>0</v>
      </c>
      <c r="D1480" s="1">
        <v>2</v>
      </c>
      <c r="E1480" s="1">
        <v>22</v>
      </c>
      <c r="F1480" s="1">
        <v>1</v>
      </c>
      <c r="G1480" s="1">
        <v>1</v>
      </c>
      <c r="H1480" s="1">
        <v>0</v>
      </c>
      <c r="I1480" s="1">
        <v>0</v>
      </c>
      <c r="L1480" s="1" t="s">
        <v>36</v>
      </c>
      <c r="M1480" s="2">
        <v>9752604797</v>
      </c>
    </row>
    <row r="1481" spans="1:13" s="1" customFormat="1" hidden="1" x14ac:dyDescent="0.3">
      <c r="A1481" s="1">
        <v>1</v>
      </c>
      <c r="B1481" s="1">
        <v>25</v>
      </c>
      <c r="C1481" s="1">
        <v>0</v>
      </c>
      <c r="D1481" s="1">
        <v>2</v>
      </c>
      <c r="E1481" s="1">
        <v>22</v>
      </c>
      <c r="F1481" s="1">
        <v>1</v>
      </c>
      <c r="G1481" s="1">
        <v>3</v>
      </c>
      <c r="H1481" s="1">
        <v>0</v>
      </c>
      <c r="I1481" s="1">
        <v>0</v>
      </c>
      <c r="L1481" s="1" t="s">
        <v>38</v>
      </c>
      <c r="M1481" s="2">
        <v>1100000000</v>
      </c>
    </row>
    <row r="1482" spans="1:13" s="1" customFormat="1" hidden="1" x14ac:dyDescent="0.3">
      <c r="A1482" s="1">
        <v>1</v>
      </c>
      <c r="B1482" s="1">
        <v>25</v>
      </c>
      <c r="C1482" s="1">
        <v>0</v>
      </c>
      <c r="D1482" s="1">
        <v>2</v>
      </c>
      <c r="E1482" s="1">
        <v>33</v>
      </c>
      <c r="F1482" s="1">
        <v>0</v>
      </c>
      <c r="G1482" s="1">
        <v>0</v>
      </c>
      <c r="H1482" s="1">
        <v>0</v>
      </c>
      <c r="I1482" s="1">
        <v>0</v>
      </c>
      <c r="L1482" s="1" t="s">
        <v>16</v>
      </c>
      <c r="M1482" s="2">
        <v>8547114322</v>
      </c>
    </row>
    <row r="1483" spans="1:13" s="1" customFormat="1" hidden="1" x14ac:dyDescent="0.3">
      <c r="A1483" s="1">
        <v>1</v>
      </c>
      <c r="B1483" s="1">
        <v>25</v>
      </c>
      <c r="C1483" s="1">
        <v>0</v>
      </c>
      <c r="D1483" s="1">
        <v>2</v>
      </c>
      <c r="E1483" s="1">
        <v>33</v>
      </c>
      <c r="F1483" s="1">
        <v>1</v>
      </c>
      <c r="G1483" s="1">
        <v>0</v>
      </c>
      <c r="H1483" s="1">
        <v>0</v>
      </c>
      <c r="I1483" s="1">
        <v>0</v>
      </c>
      <c r="L1483" s="1" t="s">
        <v>35</v>
      </c>
      <c r="M1483" s="2">
        <v>8547114322</v>
      </c>
    </row>
    <row r="1484" spans="1:13" s="1" customFormat="1" hidden="1" x14ac:dyDescent="0.3">
      <c r="A1484" s="1">
        <v>1</v>
      </c>
      <c r="B1484" s="1">
        <v>25</v>
      </c>
      <c r="C1484" s="1">
        <v>0</v>
      </c>
      <c r="D1484" s="1">
        <v>2</v>
      </c>
      <c r="E1484" s="1">
        <v>33</v>
      </c>
      <c r="F1484" s="1">
        <v>1</v>
      </c>
      <c r="G1484" s="1">
        <v>1</v>
      </c>
      <c r="H1484" s="1">
        <v>0</v>
      </c>
      <c r="I1484" s="1">
        <v>0</v>
      </c>
      <c r="L1484" s="1" t="s">
        <v>36</v>
      </c>
      <c r="M1484" s="2">
        <v>5970198818</v>
      </c>
    </row>
    <row r="1485" spans="1:13" s="1" customFormat="1" hidden="1" x14ac:dyDescent="0.3">
      <c r="A1485" s="1">
        <v>1</v>
      </c>
      <c r="B1485" s="1">
        <v>25</v>
      </c>
      <c r="C1485" s="1">
        <v>0</v>
      </c>
      <c r="D1485" s="1">
        <v>2</v>
      </c>
      <c r="E1485" s="1">
        <v>33</v>
      </c>
      <c r="F1485" s="1">
        <v>1</v>
      </c>
      <c r="G1485" s="1">
        <v>2</v>
      </c>
      <c r="H1485" s="1">
        <v>0</v>
      </c>
      <c r="I1485" s="1">
        <v>0</v>
      </c>
      <c r="L1485" s="1" t="s">
        <v>37</v>
      </c>
      <c r="M1485" s="2">
        <v>2576915504</v>
      </c>
    </row>
    <row r="1486" spans="1:13" s="1" customFormat="1" hidden="1" x14ac:dyDescent="0.3">
      <c r="A1486" s="1">
        <v>1</v>
      </c>
      <c r="B1486" s="1">
        <v>25</v>
      </c>
      <c r="C1486" s="1">
        <v>0</v>
      </c>
      <c r="D1486" s="1">
        <v>3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L1486" s="1" t="s">
        <v>39</v>
      </c>
      <c r="M1486" s="2">
        <v>12057145977</v>
      </c>
    </row>
    <row r="1487" spans="1:13" s="1" customFormat="1" hidden="1" x14ac:dyDescent="0.3">
      <c r="A1487" s="1">
        <v>1</v>
      </c>
      <c r="B1487" s="1">
        <v>25</v>
      </c>
      <c r="C1487" s="1">
        <v>0</v>
      </c>
      <c r="D1487" s="1">
        <v>3</v>
      </c>
      <c r="E1487" s="1">
        <v>0</v>
      </c>
      <c r="F1487" s="1">
        <v>4</v>
      </c>
      <c r="G1487" s="1">
        <v>0</v>
      </c>
      <c r="H1487" s="1">
        <v>0</v>
      </c>
      <c r="I1487" s="1">
        <v>0</v>
      </c>
      <c r="L1487" s="1" t="s">
        <v>132</v>
      </c>
      <c r="M1487" s="2">
        <v>12057145977</v>
      </c>
    </row>
    <row r="1488" spans="1:13" s="1" customFormat="1" hidden="1" x14ac:dyDescent="0.3">
      <c r="A1488" s="1">
        <v>1</v>
      </c>
      <c r="B1488" s="1">
        <v>25</v>
      </c>
      <c r="C1488" s="1">
        <v>0</v>
      </c>
      <c r="D1488" s="1">
        <v>3</v>
      </c>
      <c r="E1488" s="1">
        <v>0</v>
      </c>
      <c r="F1488" s="1">
        <v>4</v>
      </c>
      <c r="G1488" s="1">
        <v>201</v>
      </c>
      <c r="H1488" s="1">
        <v>0</v>
      </c>
      <c r="I1488" s="1">
        <v>0</v>
      </c>
      <c r="L1488" s="1" t="s">
        <v>138</v>
      </c>
      <c r="M1488" s="2">
        <v>12057145977</v>
      </c>
    </row>
    <row r="1489" spans="1:13" s="1" customFormat="1" hidden="1" x14ac:dyDescent="0.3">
      <c r="A1489" s="1">
        <v>1</v>
      </c>
      <c r="B1489" s="1">
        <v>25</v>
      </c>
      <c r="C1489" s="1">
        <v>0</v>
      </c>
      <c r="D1489" s="1">
        <v>3</v>
      </c>
      <c r="E1489" s="1">
        <v>0</v>
      </c>
      <c r="F1489" s="1">
        <v>4</v>
      </c>
      <c r="G1489" s="1">
        <v>201</v>
      </c>
      <c r="H1489" s="1">
        <v>26</v>
      </c>
      <c r="I1489" s="1">
        <v>0</v>
      </c>
      <c r="L1489" s="1" t="s">
        <v>139</v>
      </c>
      <c r="M1489" s="2">
        <v>12057145977</v>
      </c>
    </row>
    <row r="1490" spans="1:13" s="1" customFormat="1" hidden="1" x14ac:dyDescent="0.3">
      <c r="A1490" s="1">
        <v>1</v>
      </c>
      <c r="B1490" s="1">
        <v>25</v>
      </c>
      <c r="C1490" s="1">
        <v>0</v>
      </c>
      <c r="D1490" s="1">
        <v>3</v>
      </c>
      <c r="E1490" s="1">
        <v>11</v>
      </c>
      <c r="F1490" s="1">
        <v>0</v>
      </c>
      <c r="G1490" s="1">
        <v>0</v>
      </c>
      <c r="H1490" s="1">
        <v>0</v>
      </c>
      <c r="I1490" s="1">
        <v>0</v>
      </c>
      <c r="L1490" s="1" t="s">
        <v>14</v>
      </c>
      <c r="M1490" s="2">
        <v>10156798501</v>
      </c>
    </row>
    <row r="1491" spans="1:13" s="1" customFormat="1" hidden="1" x14ac:dyDescent="0.3">
      <c r="A1491" s="1">
        <v>1</v>
      </c>
      <c r="B1491" s="1">
        <v>25</v>
      </c>
      <c r="C1491" s="1">
        <v>0</v>
      </c>
      <c r="D1491" s="1">
        <v>3</v>
      </c>
      <c r="E1491" s="1">
        <v>11</v>
      </c>
      <c r="F1491" s="1">
        <v>4</v>
      </c>
      <c r="G1491" s="1">
        <v>0</v>
      </c>
      <c r="H1491" s="1">
        <v>0</v>
      </c>
      <c r="I1491" s="1">
        <v>0</v>
      </c>
      <c r="L1491" s="1" t="s">
        <v>132</v>
      </c>
      <c r="M1491" s="2">
        <v>10156798501</v>
      </c>
    </row>
    <row r="1492" spans="1:13" s="1" customFormat="1" hidden="1" x14ac:dyDescent="0.3">
      <c r="A1492" s="1">
        <v>1</v>
      </c>
      <c r="B1492" s="1">
        <v>25</v>
      </c>
      <c r="C1492" s="1">
        <v>0</v>
      </c>
      <c r="D1492" s="1">
        <v>3</v>
      </c>
      <c r="E1492" s="1">
        <v>11</v>
      </c>
      <c r="F1492" s="1">
        <v>4</v>
      </c>
      <c r="G1492" s="1">
        <v>201</v>
      </c>
      <c r="H1492" s="1">
        <v>0</v>
      </c>
      <c r="I1492" s="1">
        <v>0</v>
      </c>
      <c r="L1492" s="1" t="s">
        <v>138</v>
      </c>
      <c r="M1492" s="2">
        <v>10156798501</v>
      </c>
    </row>
    <row r="1493" spans="1:13" s="1" customFormat="1" hidden="1" x14ac:dyDescent="0.3">
      <c r="A1493" s="1">
        <v>1</v>
      </c>
      <c r="B1493" s="1">
        <v>25</v>
      </c>
      <c r="C1493" s="1">
        <v>0</v>
      </c>
      <c r="D1493" s="1">
        <v>3</v>
      </c>
      <c r="E1493" s="1">
        <v>11</v>
      </c>
      <c r="F1493" s="1">
        <v>4</v>
      </c>
      <c r="G1493" s="1">
        <v>201</v>
      </c>
      <c r="H1493" s="1">
        <v>26</v>
      </c>
      <c r="I1493" s="1">
        <v>0</v>
      </c>
      <c r="L1493" s="1" t="s">
        <v>139</v>
      </c>
      <c r="M1493" s="2">
        <v>10156798501</v>
      </c>
    </row>
    <row r="1494" spans="1:13" s="1" customFormat="1" hidden="1" x14ac:dyDescent="0.3">
      <c r="A1494" s="1">
        <v>1</v>
      </c>
      <c r="B1494" s="1">
        <v>25</v>
      </c>
      <c r="C1494" s="1">
        <v>0</v>
      </c>
      <c r="D1494" s="1">
        <v>3</v>
      </c>
      <c r="E1494" s="1">
        <v>81</v>
      </c>
      <c r="F1494" s="1">
        <v>0</v>
      </c>
      <c r="G1494" s="1">
        <v>0</v>
      </c>
      <c r="H1494" s="1">
        <v>0</v>
      </c>
      <c r="I1494" s="1">
        <v>0</v>
      </c>
      <c r="L1494" s="1" t="s">
        <v>19</v>
      </c>
      <c r="M1494" s="2">
        <v>1900347476</v>
      </c>
    </row>
    <row r="1495" spans="1:13" s="1" customFormat="1" hidden="1" x14ac:dyDescent="0.3">
      <c r="A1495" s="1">
        <v>1</v>
      </c>
      <c r="B1495" s="1">
        <v>25</v>
      </c>
      <c r="C1495" s="1">
        <v>0</v>
      </c>
      <c r="D1495" s="1">
        <v>3</v>
      </c>
      <c r="E1495" s="1">
        <v>81</v>
      </c>
      <c r="F1495" s="1">
        <v>4</v>
      </c>
      <c r="G1495" s="1">
        <v>0</v>
      </c>
      <c r="H1495" s="1">
        <v>0</v>
      </c>
      <c r="I1495" s="1">
        <v>0</v>
      </c>
      <c r="L1495" s="1" t="s">
        <v>132</v>
      </c>
      <c r="M1495" s="2">
        <v>1900347476</v>
      </c>
    </row>
    <row r="1496" spans="1:13" s="1" customFormat="1" hidden="1" x14ac:dyDescent="0.3">
      <c r="A1496" s="1">
        <v>1</v>
      </c>
      <c r="B1496" s="1">
        <v>25</v>
      </c>
      <c r="C1496" s="1">
        <v>0</v>
      </c>
      <c r="D1496" s="1">
        <v>3</v>
      </c>
      <c r="E1496" s="1">
        <v>81</v>
      </c>
      <c r="F1496" s="1">
        <v>4</v>
      </c>
      <c r="G1496" s="1">
        <v>201</v>
      </c>
      <c r="H1496" s="1">
        <v>0</v>
      </c>
      <c r="I1496" s="1">
        <v>0</v>
      </c>
      <c r="L1496" s="1" t="s">
        <v>138</v>
      </c>
      <c r="M1496" s="2">
        <v>1900347476</v>
      </c>
    </row>
    <row r="1497" spans="1:13" s="1" customFormat="1" hidden="1" x14ac:dyDescent="0.3">
      <c r="A1497" s="1">
        <v>1</v>
      </c>
      <c r="B1497" s="1">
        <v>25</v>
      </c>
      <c r="C1497" s="1">
        <v>0</v>
      </c>
      <c r="D1497" s="1">
        <v>3</v>
      </c>
      <c r="E1497" s="1">
        <v>81</v>
      </c>
      <c r="F1497" s="1">
        <v>4</v>
      </c>
      <c r="G1497" s="1">
        <v>201</v>
      </c>
      <c r="H1497" s="1">
        <v>26</v>
      </c>
      <c r="I1497" s="1">
        <v>0</v>
      </c>
      <c r="L1497" s="1" t="s">
        <v>139</v>
      </c>
      <c r="M1497" s="2">
        <v>1900347476</v>
      </c>
    </row>
    <row r="1498" spans="1:13" s="1" customFormat="1" hidden="1" x14ac:dyDescent="0.3">
      <c r="A1498" s="1">
        <v>1</v>
      </c>
      <c r="B1498" s="1">
        <v>25</v>
      </c>
      <c r="C1498" s="1">
        <v>1</v>
      </c>
      <c r="D1498" s="1">
        <v>0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L1498" s="1" t="s">
        <v>601</v>
      </c>
      <c r="M1498" s="2">
        <v>55417470560</v>
      </c>
    </row>
    <row r="1499" spans="1:13" s="1" customFormat="1" hidden="1" x14ac:dyDescent="0.3">
      <c r="A1499" s="1">
        <v>1</v>
      </c>
      <c r="B1499" s="1">
        <v>25</v>
      </c>
      <c r="C1499" s="1">
        <v>1</v>
      </c>
      <c r="D1499" s="1">
        <v>0</v>
      </c>
      <c r="E1499" s="1">
        <v>11</v>
      </c>
      <c r="F1499" s="1">
        <v>0</v>
      </c>
      <c r="G1499" s="1">
        <v>0</v>
      </c>
      <c r="H1499" s="1">
        <v>0</v>
      </c>
      <c r="I1499" s="1">
        <v>0</v>
      </c>
      <c r="L1499" s="1" t="s">
        <v>14</v>
      </c>
      <c r="M1499" s="2">
        <v>34117403965</v>
      </c>
    </row>
    <row r="1500" spans="1:13" s="1" customFormat="1" hidden="1" x14ac:dyDescent="0.3">
      <c r="A1500" s="1">
        <v>1</v>
      </c>
      <c r="B1500" s="1">
        <v>25</v>
      </c>
      <c r="C1500" s="1">
        <v>1</v>
      </c>
      <c r="D1500" s="1">
        <v>0</v>
      </c>
      <c r="E1500" s="1">
        <v>22</v>
      </c>
      <c r="F1500" s="1">
        <v>0</v>
      </c>
      <c r="G1500" s="1">
        <v>0</v>
      </c>
      <c r="H1500" s="1">
        <v>0</v>
      </c>
      <c r="I1500" s="1">
        <v>0</v>
      </c>
      <c r="L1500" s="1" t="s">
        <v>15</v>
      </c>
      <c r="M1500" s="2">
        <v>10852604797</v>
      </c>
    </row>
    <row r="1501" spans="1:13" s="1" customFormat="1" hidden="1" x14ac:dyDescent="0.3">
      <c r="A1501" s="1">
        <v>1</v>
      </c>
      <c r="B1501" s="1">
        <v>25</v>
      </c>
      <c r="C1501" s="1">
        <v>1</v>
      </c>
      <c r="D1501" s="1">
        <v>0</v>
      </c>
      <c r="E1501" s="1">
        <v>33</v>
      </c>
      <c r="F1501" s="1">
        <v>0</v>
      </c>
      <c r="G1501" s="1">
        <v>0</v>
      </c>
      <c r="H1501" s="1">
        <v>0</v>
      </c>
      <c r="I1501" s="1">
        <v>0</v>
      </c>
      <c r="L1501" s="1" t="s">
        <v>16</v>
      </c>
      <c r="M1501" s="2">
        <v>8547114322</v>
      </c>
    </row>
    <row r="1502" spans="1:13" s="1" customFormat="1" hidden="1" x14ac:dyDescent="0.3">
      <c r="A1502" s="1">
        <v>1</v>
      </c>
      <c r="B1502" s="1">
        <v>25</v>
      </c>
      <c r="C1502" s="1">
        <v>1</v>
      </c>
      <c r="D1502" s="1">
        <v>0</v>
      </c>
      <c r="E1502" s="1">
        <v>81</v>
      </c>
      <c r="F1502" s="1">
        <v>0</v>
      </c>
      <c r="G1502" s="1">
        <v>0</v>
      </c>
      <c r="H1502" s="1">
        <v>0</v>
      </c>
      <c r="I1502" s="1">
        <v>0</v>
      </c>
      <c r="L1502" s="1" t="s">
        <v>19</v>
      </c>
      <c r="M1502" s="2">
        <v>1900347476</v>
      </c>
    </row>
    <row r="1503" spans="1:13" s="1" customFormat="1" hidden="1" x14ac:dyDescent="0.3">
      <c r="A1503" s="1">
        <v>1</v>
      </c>
      <c r="B1503" s="1">
        <v>25</v>
      </c>
      <c r="C1503" s="1">
        <v>1</v>
      </c>
      <c r="D1503" s="1">
        <v>2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L1503" s="1" t="s">
        <v>34</v>
      </c>
      <c r="M1503" s="2">
        <v>43360324583</v>
      </c>
    </row>
    <row r="1504" spans="1:13" s="1" customFormat="1" hidden="1" x14ac:dyDescent="0.3">
      <c r="A1504" s="1">
        <v>1</v>
      </c>
      <c r="B1504" s="1">
        <v>25</v>
      </c>
      <c r="C1504" s="1">
        <v>1</v>
      </c>
      <c r="D1504" s="1">
        <v>2</v>
      </c>
      <c r="E1504" s="1">
        <v>0</v>
      </c>
      <c r="F1504" s="1">
        <v>1</v>
      </c>
      <c r="G1504" s="1">
        <v>0</v>
      </c>
      <c r="H1504" s="1">
        <v>0</v>
      </c>
      <c r="I1504" s="1">
        <v>0</v>
      </c>
      <c r="L1504" s="1" t="s">
        <v>35</v>
      </c>
      <c r="M1504" s="2">
        <v>43360324583</v>
      </c>
    </row>
    <row r="1505" spans="1:13" s="1" customFormat="1" hidden="1" x14ac:dyDescent="0.3">
      <c r="A1505" s="1">
        <v>1</v>
      </c>
      <c r="B1505" s="1">
        <v>25</v>
      </c>
      <c r="C1505" s="1">
        <v>1</v>
      </c>
      <c r="D1505" s="1">
        <v>2</v>
      </c>
      <c r="E1505" s="1">
        <v>0</v>
      </c>
      <c r="F1505" s="1">
        <v>1</v>
      </c>
      <c r="G1505" s="1">
        <v>1</v>
      </c>
      <c r="H1505" s="1">
        <v>0</v>
      </c>
      <c r="I1505" s="1">
        <v>0</v>
      </c>
      <c r="L1505" s="1" t="s">
        <v>36</v>
      </c>
      <c r="M1505" s="2">
        <v>38250174146</v>
      </c>
    </row>
    <row r="1506" spans="1:13" s="1" customFormat="1" hidden="1" x14ac:dyDescent="0.3">
      <c r="A1506" s="1">
        <v>1</v>
      </c>
      <c r="B1506" s="1">
        <v>25</v>
      </c>
      <c r="C1506" s="1">
        <v>1</v>
      </c>
      <c r="D1506" s="1">
        <v>2</v>
      </c>
      <c r="E1506" s="1">
        <v>0</v>
      </c>
      <c r="F1506" s="1">
        <v>1</v>
      </c>
      <c r="G1506" s="1">
        <v>2</v>
      </c>
      <c r="H1506" s="1">
        <v>0</v>
      </c>
      <c r="I1506" s="1">
        <v>0</v>
      </c>
      <c r="L1506" s="1" t="s">
        <v>37</v>
      </c>
      <c r="M1506" s="2">
        <v>4010150437</v>
      </c>
    </row>
    <row r="1507" spans="1:13" s="1" customFormat="1" hidden="1" x14ac:dyDescent="0.3">
      <c r="A1507" s="1">
        <v>1</v>
      </c>
      <c r="B1507" s="1">
        <v>25</v>
      </c>
      <c r="C1507" s="1">
        <v>1</v>
      </c>
      <c r="D1507" s="1">
        <v>2</v>
      </c>
      <c r="E1507" s="1">
        <v>0</v>
      </c>
      <c r="F1507" s="1">
        <v>1</v>
      </c>
      <c r="G1507" s="1">
        <v>3</v>
      </c>
      <c r="H1507" s="1">
        <v>0</v>
      </c>
      <c r="I1507" s="1">
        <v>0</v>
      </c>
      <c r="L1507" s="1" t="s">
        <v>38</v>
      </c>
      <c r="M1507" s="2">
        <v>1100000000</v>
      </c>
    </row>
    <row r="1508" spans="1:13" s="1" customFormat="1" hidden="1" x14ac:dyDescent="0.3">
      <c r="A1508" s="1">
        <v>1</v>
      </c>
      <c r="B1508" s="1">
        <v>25</v>
      </c>
      <c r="C1508" s="1">
        <v>1</v>
      </c>
      <c r="D1508" s="1">
        <v>2</v>
      </c>
      <c r="E1508" s="1">
        <v>11</v>
      </c>
      <c r="F1508" s="1">
        <v>0</v>
      </c>
      <c r="G1508" s="1">
        <v>0</v>
      </c>
      <c r="H1508" s="1">
        <v>0</v>
      </c>
      <c r="I1508" s="1">
        <v>0</v>
      </c>
      <c r="L1508" s="1" t="s">
        <v>14</v>
      </c>
      <c r="M1508" s="2">
        <v>23960605464</v>
      </c>
    </row>
    <row r="1509" spans="1:13" s="1" customFormat="1" hidden="1" x14ac:dyDescent="0.3">
      <c r="A1509" s="1">
        <v>1</v>
      </c>
      <c r="B1509" s="1">
        <v>25</v>
      </c>
      <c r="C1509" s="1">
        <v>1</v>
      </c>
      <c r="D1509" s="1">
        <v>2</v>
      </c>
      <c r="E1509" s="1">
        <v>11</v>
      </c>
      <c r="F1509" s="1">
        <v>1</v>
      </c>
      <c r="G1509" s="1">
        <v>0</v>
      </c>
      <c r="H1509" s="1">
        <v>0</v>
      </c>
      <c r="I1509" s="1">
        <v>0</v>
      </c>
      <c r="L1509" s="1" t="s">
        <v>35</v>
      </c>
      <c r="M1509" s="2">
        <v>23960605464</v>
      </c>
    </row>
    <row r="1510" spans="1:13" s="1" customFormat="1" hidden="1" x14ac:dyDescent="0.3">
      <c r="A1510" s="1">
        <v>1</v>
      </c>
      <c r="B1510" s="1">
        <v>25</v>
      </c>
      <c r="C1510" s="1">
        <v>1</v>
      </c>
      <c r="D1510" s="1">
        <v>2</v>
      </c>
      <c r="E1510" s="1">
        <v>11</v>
      </c>
      <c r="F1510" s="1">
        <v>1</v>
      </c>
      <c r="G1510" s="1">
        <v>1</v>
      </c>
      <c r="H1510" s="1">
        <v>0</v>
      </c>
      <c r="I1510" s="1">
        <v>0</v>
      </c>
      <c r="L1510" s="1" t="s">
        <v>36</v>
      </c>
      <c r="M1510" s="2">
        <v>22527370531</v>
      </c>
    </row>
    <row r="1511" spans="1:13" hidden="1" x14ac:dyDescent="0.3">
      <c r="A1511">
        <v>0</v>
      </c>
      <c r="B1511">
        <v>25</v>
      </c>
      <c r="C1511">
        <v>1</v>
      </c>
      <c r="D1511">
        <v>2</v>
      </c>
      <c r="E1511">
        <v>11</v>
      </c>
      <c r="F1511">
        <v>1</v>
      </c>
      <c r="G1511">
        <v>1</v>
      </c>
      <c r="H1511">
        <v>1</v>
      </c>
      <c r="I1511">
        <v>0</v>
      </c>
      <c r="J1511" t="s">
        <v>602</v>
      </c>
      <c r="K1511" t="s">
        <v>149</v>
      </c>
      <c r="L1511" t="s">
        <v>603</v>
      </c>
      <c r="M1511" s="3">
        <v>12451068097</v>
      </c>
    </row>
    <row r="1512" spans="1:13" hidden="1" x14ac:dyDescent="0.3">
      <c r="A1512">
        <v>0</v>
      </c>
      <c r="B1512">
        <v>25</v>
      </c>
      <c r="C1512">
        <v>1</v>
      </c>
      <c r="D1512">
        <v>2</v>
      </c>
      <c r="E1512">
        <v>11</v>
      </c>
      <c r="F1512">
        <v>1</v>
      </c>
      <c r="G1512">
        <v>1</v>
      </c>
      <c r="H1512">
        <v>2</v>
      </c>
      <c r="I1512">
        <v>0</v>
      </c>
      <c r="J1512" t="s">
        <v>604</v>
      </c>
      <c r="K1512" t="s">
        <v>149</v>
      </c>
      <c r="L1512" t="s">
        <v>605</v>
      </c>
      <c r="M1512" s="3">
        <v>10076302434</v>
      </c>
    </row>
    <row r="1513" spans="1:13" s="1" customFormat="1" hidden="1" x14ac:dyDescent="0.3">
      <c r="A1513" s="1">
        <v>1</v>
      </c>
      <c r="B1513" s="1">
        <v>25</v>
      </c>
      <c r="C1513" s="1">
        <v>1</v>
      </c>
      <c r="D1513" s="1">
        <v>2</v>
      </c>
      <c r="E1513" s="1">
        <v>11</v>
      </c>
      <c r="F1513" s="1">
        <v>1</v>
      </c>
      <c r="G1513" s="1">
        <v>2</v>
      </c>
      <c r="H1513" s="1">
        <v>0</v>
      </c>
      <c r="I1513" s="1">
        <v>0</v>
      </c>
      <c r="L1513" s="1" t="s">
        <v>37</v>
      </c>
      <c r="M1513" s="2">
        <v>1433234933</v>
      </c>
    </row>
    <row r="1514" spans="1:13" hidden="1" x14ac:dyDescent="0.3">
      <c r="A1514">
        <v>0</v>
      </c>
      <c r="B1514">
        <v>25</v>
      </c>
      <c r="C1514">
        <v>1</v>
      </c>
      <c r="D1514">
        <v>2</v>
      </c>
      <c r="E1514">
        <v>11</v>
      </c>
      <c r="F1514">
        <v>1</v>
      </c>
      <c r="G1514">
        <v>2</v>
      </c>
      <c r="H1514">
        <v>1</v>
      </c>
      <c r="I1514">
        <v>0</v>
      </c>
      <c r="J1514" t="s">
        <v>606</v>
      </c>
      <c r="K1514" t="s">
        <v>149</v>
      </c>
      <c r="L1514" t="s">
        <v>607</v>
      </c>
      <c r="M1514" s="3">
        <v>1258467272</v>
      </c>
    </row>
    <row r="1515" spans="1:13" hidden="1" x14ac:dyDescent="0.3">
      <c r="A1515">
        <v>0</v>
      </c>
      <c r="B1515">
        <v>25</v>
      </c>
      <c r="C1515">
        <v>1</v>
      </c>
      <c r="D1515">
        <v>2</v>
      </c>
      <c r="E1515">
        <v>11</v>
      </c>
      <c r="F1515">
        <v>1</v>
      </c>
      <c r="G1515">
        <v>2</v>
      </c>
      <c r="H1515">
        <v>2</v>
      </c>
      <c r="I1515">
        <v>0</v>
      </c>
      <c r="J1515" t="s">
        <v>608</v>
      </c>
      <c r="K1515" t="s">
        <v>149</v>
      </c>
      <c r="L1515" t="s">
        <v>609</v>
      </c>
      <c r="M1515" s="3">
        <v>174767661</v>
      </c>
    </row>
    <row r="1516" spans="1:13" s="1" customFormat="1" hidden="1" x14ac:dyDescent="0.3">
      <c r="A1516" s="1">
        <v>1</v>
      </c>
      <c r="B1516" s="1">
        <v>25</v>
      </c>
      <c r="C1516" s="1">
        <v>1</v>
      </c>
      <c r="D1516" s="1">
        <v>2</v>
      </c>
      <c r="E1516" s="1">
        <v>22</v>
      </c>
      <c r="F1516" s="1">
        <v>0</v>
      </c>
      <c r="G1516" s="1">
        <v>0</v>
      </c>
      <c r="H1516" s="1">
        <v>0</v>
      </c>
      <c r="I1516" s="1">
        <v>0</v>
      </c>
      <c r="L1516" s="1" t="s">
        <v>15</v>
      </c>
      <c r="M1516" s="2">
        <v>10852604797</v>
      </c>
    </row>
    <row r="1517" spans="1:13" s="1" customFormat="1" hidden="1" x14ac:dyDescent="0.3">
      <c r="A1517" s="1">
        <v>1</v>
      </c>
      <c r="B1517" s="1">
        <v>25</v>
      </c>
      <c r="C1517" s="1">
        <v>1</v>
      </c>
      <c r="D1517" s="1">
        <v>2</v>
      </c>
      <c r="E1517" s="1">
        <v>22</v>
      </c>
      <c r="F1517" s="1">
        <v>1</v>
      </c>
      <c r="G1517" s="1">
        <v>0</v>
      </c>
      <c r="H1517" s="1">
        <v>0</v>
      </c>
      <c r="I1517" s="1">
        <v>0</v>
      </c>
      <c r="L1517" s="1" t="s">
        <v>35</v>
      </c>
      <c r="M1517" s="2">
        <v>10852604797</v>
      </c>
    </row>
    <row r="1518" spans="1:13" s="1" customFormat="1" hidden="1" x14ac:dyDescent="0.3">
      <c r="A1518" s="1">
        <v>1</v>
      </c>
      <c r="B1518" s="1">
        <v>25</v>
      </c>
      <c r="C1518" s="1">
        <v>1</v>
      </c>
      <c r="D1518" s="1">
        <v>2</v>
      </c>
      <c r="E1518" s="1">
        <v>22</v>
      </c>
      <c r="F1518" s="1">
        <v>1</v>
      </c>
      <c r="G1518" s="1">
        <v>1</v>
      </c>
      <c r="H1518" s="1">
        <v>0</v>
      </c>
      <c r="I1518" s="1">
        <v>0</v>
      </c>
      <c r="L1518" s="1" t="s">
        <v>36</v>
      </c>
      <c r="M1518" s="2">
        <v>9752604797</v>
      </c>
    </row>
    <row r="1519" spans="1:13" hidden="1" x14ac:dyDescent="0.3">
      <c r="A1519">
        <v>0</v>
      </c>
      <c r="B1519">
        <v>25</v>
      </c>
      <c r="C1519">
        <v>1</v>
      </c>
      <c r="D1519">
        <v>2</v>
      </c>
      <c r="E1519">
        <v>22</v>
      </c>
      <c r="F1519">
        <v>1</v>
      </c>
      <c r="G1519">
        <v>1</v>
      </c>
      <c r="H1519">
        <v>1</v>
      </c>
      <c r="I1519">
        <v>0</v>
      </c>
      <c r="J1519" t="s">
        <v>602</v>
      </c>
      <c r="K1519" t="s">
        <v>149</v>
      </c>
      <c r="L1519" t="s">
        <v>610</v>
      </c>
      <c r="M1519" s="3">
        <v>9752604797</v>
      </c>
    </row>
    <row r="1520" spans="1:13" s="1" customFormat="1" hidden="1" x14ac:dyDescent="0.3">
      <c r="A1520" s="1">
        <v>1</v>
      </c>
      <c r="B1520" s="1">
        <v>25</v>
      </c>
      <c r="C1520" s="1">
        <v>1</v>
      </c>
      <c r="D1520" s="1">
        <v>2</v>
      </c>
      <c r="E1520" s="1">
        <v>22</v>
      </c>
      <c r="F1520" s="1">
        <v>1</v>
      </c>
      <c r="G1520" s="1">
        <v>3</v>
      </c>
      <c r="H1520" s="1">
        <v>0</v>
      </c>
      <c r="I1520" s="1">
        <v>0</v>
      </c>
      <c r="L1520" s="1" t="s">
        <v>38</v>
      </c>
      <c r="M1520" s="2">
        <v>1100000000</v>
      </c>
    </row>
    <row r="1521" spans="1:13" hidden="1" x14ac:dyDescent="0.3">
      <c r="A1521">
        <v>0</v>
      </c>
      <c r="B1521">
        <v>25</v>
      </c>
      <c r="C1521">
        <v>1</v>
      </c>
      <c r="D1521">
        <v>2</v>
      </c>
      <c r="E1521">
        <v>22</v>
      </c>
      <c r="F1521">
        <v>1</v>
      </c>
      <c r="G1521">
        <v>3</v>
      </c>
      <c r="H1521">
        <v>1</v>
      </c>
      <c r="I1521">
        <v>1</v>
      </c>
      <c r="J1521" t="s">
        <v>611</v>
      </c>
      <c r="K1521" t="s">
        <v>149</v>
      </c>
      <c r="L1521" t="s">
        <v>612</v>
      </c>
      <c r="M1521" s="3">
        <v>440000000</v>
      </c>
    </row>
    <row r="1522" spans="1:13" hidden="1" x14ac:dyDescent="0.3">
      <c r="A1522">
        <v>0</v>
      </c>
      <c r="B1522">
        <v>25</v>
      </c>
      <c r="C1522">
        <v>1</v>
      </c>
      <c r="D1522">
        <v>2</v>
      </c>
      <c r="E1522">
        <v>22</v>
      </c>
      <c r="F1522">
        <v>1</v>
      </c>
      <c r="G1522">
        <v>3</v>
      </c>
      <c r="H1522">
        <v>1</v>
      </c>
      <c r="I1522">
        <v>2</v>
      </c>
      <c r="J1522" t="s">
        <v>613</v>
      </c>
      <c r="K1522" t="s">
        <v>149</v>
      </c>
      <c r="L1522" t="s">
        <v>614</v>
      </c>
      <c r="M1522" s="3">
        <v>660000000</v>
      </c>
    </row>
    <row r="1523" spans="1:13" s="1" customFormat="1" hidden="1" x14ac:dyDescent="0.3">
      <c r="A1523" s="1">
        <v>1</v>
      </c>
      <c r="B1523" s="1">
        <v>25</v>
      </c>
      <c r="C1523" s="1">
        <v>1</v>
      </c>
      <c r="D1523" s="1">
        <v>2</v>
      </c>
      <c r="E1523" s="1">
        <v>33</v>
      </c>
      <c r="F1523" s="1">
        <v>0</v>
      </c>
      <c r="G1523" s="1">
        <v>0</v>
      </c>
      <c r="H1523" s="1">
        <v>0</v>
      </c>
      <c r="I1523" s="1">
        <v>0</v>
      </c>
      <c r="L1523" s="1" t="s">
        <v>16</v>
      </c>
      <c r="M1523" s="2">
        <v>8547114322</v>
      </c>
    </row>
    <row r="1524" spans="1:13" s="1" customFormat="1" hidden="1" x14ac:dyDescent="0.3">
      <c r="A1524" s="1">
        <v>1</v>
      </c>
      <c r="B1524" s="1">
        <v>25</v>
      </c>
      <c r="C1524" s="1">
        <v>1</v>
      </c>
      <c r="D1524" s="1">
        <v>2</v>
      </c>
      <c r="E1524" s="1">
        <v>33</v>
      </c>
      <c r="F1524" s="1">
        <v>1</v>
      </c>
      <c r="G1524" s="1">
        <v>0</v>
      </c>
      <c r="H1524" s="1">
        <v>0</v>
      </c>
      <c r="I1524" s="1">
        <v>0</v>
      </c>
      <c r="L1524" s="1" t="s">
        <v>35</v>
      </c>
      <c r="M1524" s="2">
        <v>8547114322</v>
      </c>
    </row>
    <row r="1525" spans="1:13" s="1" customFormat="1" hidden="1" x14ac:dyDescent="0.3">
      <c r="A1525" s="1">
        <v>1</v>
      </c>
      <c r="B1525" s="1">
        <v>25</v>
      </c>
      <c r="C1525" s="1">
        <v>1</v>
      </c>
      <c r="D1525" s="1">
        <v>2</v>
      </c>
      <c r="E1525" s="1">
        <v>33</v>
      </c>
      <c r="F1525" s="1">
        <v>1</v>
      </c>
      <c r="G1525" s="1">
        <v>1</v>
      </c>
      <c r="H1525" s="1">
        <v>0</v>
      </c>
      <c r="I1525" s="1">
        <v>0</v>
      </c>
      <c r="L1525" s="1" t="s">
        <v>36</v>
      </c>
      <c r="M1525" s="2">
        <v>5970198818</v>
      </c>
    </row>
    <row r="1526" spans="1:13" hidden="1" x14ac:dyDescent="0.3">
      <c r="A1526">
        <v>0</v>
      </c>
      <c r="B1526">
        <v>25</v>
      </c>
      <c r="C1526">
        <v>1</v>
      </c>
      <c r="D1526">
        <v>2</v>
      </c>
      <c r="E1526">
        <v>33</v>
      </c>
      <c r="F1526">
        <v>1</v>
      </c>
      <c r="G1526">
        <v>1</v>
      </c>
      <c r="H1526">
        <v>2</v>
      </c>
      <c r="I1526">
        <v>0</v>
      </c>
      <c r="J1526" t="s">
        <v>604</v>
      </c>
      <c r="K1526" t="s">
        <v>149</v>
      </c>
      <c r="L1526" t="s">
        <v>605</v>
      </c>
      <c r="M1526" s="3">
        <v>5970198818</v>
      </c>
    </row>
    <row r="1527" spans="1:13" s="1" customFormat="1" hidden="1" x14ac:dyDescent="0.3">
      <c r="A1527" s="1">
        <v>1</v>
      </c>
      <c r="B1527" s="1">
        <v>25</v>
      </c>
      <c r="C1527" s="1">
        <v>1</v>
      </c>
      <c r="D1527" s="1">
        <v>2</v>
      </c>
      <c r="E1527" s="1">
        <v>33</v>
      </c>
      <c r="F1527" s="1">
        <v>1</v>
      </c>
      <c r="G1527" s="1">
        <v>2</v>
      </c>
      <c r="H1527" s="1">
        <v>0</v>
      </c>
      <c r="I1527" s="1">
        <v>0</v>
      </c>
      <c r="L1527" s="1" t="s">
        <v>37</v>
      </c>
      <c r="M1527" s="2">
        <v>2576915504</v>
      </c>
    </row>
    <row r="1528" spans="1:13" hidden="1" x14ac:dyDescent="0.3">
      <c r="A1528">
        <v>0</v>
      </c>
      <c r="B1528">
        <v>25</v>
      </c>
      <c r="C1528">
        <v>1</v>
      </c>
      <c r="D1528">
        <v>2</v>
      </c>
      <c r="E1528">
        <v>33</v>
      </c>
      <c r="F1528">
        <v>1</v>
      </c>
      <c r="G1528">
        <v>2</v>
      </c>
      <c r="H1528">
        <v>1</v>
      </c>
      <c r="I1528">
        <v>0</v>
      </c>
      <c r="J1528" t="s">
        <v>606</v>
      </c>
      <c r="K1528" t="s">
        <v>149</v>
      </c>
      <c r="L1528" t="s">
        <v>607</v>
      </c>
      <c r="M1528" s="3">
        <v>955076171</v>
      </c>
    </row>
    <row r="1529" spans="1:13" hidden="1" x14ac:dyDescent="0.3">
      <c r="A1529">
        <v>0</v>
      </c>
      <c r="B1529">
        <v>25</v>
      </c>
      <c r="C1529">
        <v>1</v>
      </c>
      <c r="D1529">
        <v>2</v>
      </c>
      <c r="E1529">
        <v>33</v>
      </c>
      <c r="F1529">
        <v>1</v>
      </c>
      <c r="G1529">
        <v>2</v>
      </c>
      <c r="H1529">
        <v>2</v>
      </c>
      <c r="I1529">
        <v>0</v>
      </c>
      <c r="J1529" t="s">
        <v>608</v>
      </c>
      <c r="K1529" t="s">
        <v>149</v>
      </c>
      <c r="L1529" t="s">
        <v>609</v>
      </c>
      <c r="M1529" s="3">
        <v>1505027333</v>
      </c>
    </row>
    <row r="1530" spans="1:13" hidden="1" x14ac:dyDescent="0.3">
      <c r="A1530">
        <v>0</v>
      </c>
      <c r="B1530">
        <v>25</v>
      </c>
      <c r="C1530">
        <v>1</v>
      </c>
      <c r="D1530">
        <v>2</v>
      </c>
      <c r="E1530">
        <v>33</v>
      </c>
      <c r="F1530">
        <v>1</v>
      </c>
      <c r="G1530">
        <v>2</v>
      </c>
      <c r="H1530">
        <v>2</v>
      </c>
      <c r="I1530">
        <v>1</v>
      </c>
      <c r="J1530" t="s">
        <v>608</v>
      </c>
      <c r="K1530" t="s">
        <v>149</v>
      </c>
      <c r="L1530" t="s">
        <v>615</v>
      </c>
      <c r="M1530" s="3">
        <v>116812000</v>
      </c>
    </row>
    <row r="1531" spans="1:13" s="1" customFormat="1" hidden="1" x14ac:dyDescent="0.3">
      <c r="A1531" s="1">
        <v>1</v>
      </c>
      <c r="B1531" s="1">
        <v>25</v>
      </c>
      <c r="C1531" s="1">
        <v>1</v>
      </c>
      <c r="D1531" s="1">
        <v>3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L1531" s="1" t="s">
        <v>39</v>
      </c>
      <c r="M1531" s="2">
        <v>12057145977</v>
      </c>
    </row>
    <row r="1532" spans="1:13" s="1" customFormat="1" hidden="1" x14ac:dyDescent="0.3">
      <c r="A1532" s="1">
        <v>1</v>
      </c>
      <c r="B1532" s="1">
        <v>25</v>
      </c>
      <c r="C1532" s="1">
        <v>1</v>
      </c>
      <c r="D1532" s="1">
        <v>3</v>
      </c>
      <c r="E1532" s="1">
        <v>0</v>
      </c>
      <c r="F1532" s="1">
        <v>4</v>
      </c>
      <c r="G1532" s="1">
        <v>0</v>
      </c>
      <c r="H1532" s="1">
        <v>0</v>
      </c>
      <c r="I1532" s="1">
        <v>0</v>
      </c>
      <c r="L1532" s="1" t="s">
        <v>132</v>
      </c>
      <c r="M1532" s="2">
        <v>12057145977</v>
      </c>
    </row>
    <row r="1533" spans="1:13" s="1" customFormat="1" hidden="1" x14ac:dyDescent="0.3">
      <c r="A1533" s="1">
        <v>1</v>
      </c>
      <c r="B1533" s="1">
        <v>25</v>
      </c>
      <c r="C1533" s="1">
        <v>1</v>
      </c>
      <c r="D1533" s="1">
        <v>3</v>
      </c>
      <c r="E1533" s="1">
        <v>0</v>
      </c>
      <c r="F1533" s="1">
        <v>4</v>
      </c>
      <c r="G1533" s="1">
        <v>201</v>
      </c>
      <c r="H1533" s="1">
        <v>0</v>
      </c>
      <c r="I1533" s="1">
        <v>0</v>
      </c>
      <c r="L1533" s="1" t="s">
        <v>138</v>
      </c>
      <c r="M1533" s="2">
        <v>12057145977</v>
      </c>
    </row>
    <row r="1534" spans="1:13" s="1" customFormat="1" hidden="1" x14ac:dyDescent="0.3">
      <c r="A1534" s="1">
        <v>1</v>
      </c>
      <c r="B1534" s="1">
        <v>25</v>
      </c>
      <c r="C1534" s="1">
        <v>1</v>
      </c>
      <c r="D1534" s="1">
        <v>3</v>
      </c>
      <c r="E1534" s="1">
        <v>0</v>
      </c>
      <c r="F1534" s="1">
        <v>4</v>
      </c>
      <c r="G1534" s="1">
        <v>201</v>
      </c>
      <c r="H1534" s="1">
        <v>26</v>
      </c>
      <c r="I1534" s="1">
        <v>0</v>
      </c>
      <c r="L1534" s="1" t="s">
        <v>139</v>
      </c>
      <c r="M1534" s="2">
        <v>12057145977</v>
      </c>
    </row>
    <row r="1535" spans="1:13" s="1" customFormat="1" hidden="1" x14ac:dyDescent="0.3">
      <c r="A1535" s="1">
        <v>1</v>
      </c>
      <c r="B1535" s="1">
        <v>25</v>
      </c>
      <c r="C1535" s="1">
        <v>1</v>
      </c>
      <c r="D1535" s="1">
        <v>3</v>
      </c>
      <c r="E1535" s="1">
        <v>11</v>
      </c>
      <c r="F1535" s="1">
        <v>0</v>
      </c>
      <c r="G1535" s="1">
        <v>0</v>
      </c>
      <c r="H1535" s="1">
        <v>0</v>
      </c>
      <c r="I1535" s="1">
        <v>0</v>
      </c>
      <c r="L1535" s="1" t="s">
        <v>14</v>
      </c>
      <c r="M1535" s="2">
        <v>10156798501</v>
      </c>
    </row>
    <row r="1536" spans="1:13" s="1" customFormat="1" hidden="1" x14ac:dyDescent="0.3">
      <c r="A1536" s="1">
        <v>1</v>
      </c>
      <c r="B1536" s="1">
        <v>25</v>
      </c>
      <c r="C1536" s="1">
        <v>1</v>
      </c>
      <c r="D1536" s="1">
        <v>3</v>
      </c>
      <c r="E1536" s="1">
        <v>11</v>
      </c>
      <c r="F1536" s="1">
        <v>4</v>
      </c>
      <c r="G1536" s="1">
        <v>0</v>
      </c>
      <c r="H1536" s="1">
        <v>0</v>
      </c>
      <c r="I1536" s="1">
        <v>0</v>
      </c>
      <c r="L1536" s="1" t="s">
        <v>132</v>
      </c>
      <c r="M1536" s="2">
        <v>10156798501</v>
      </c>
    </row>
    <row r="1537" spans="1:13" s="1" customFormat="1" x14ac:dyDescent="0.3">
      <c r="A1537" s="1">
        <v>1</v>
      </c>
      <c r="B1537" s="1">
        <v>25</v>
      </c>
      <c r="C1537" s="1">
        <v>1</v>
      </c>
      <c r="D1537" s="1">
        <v>3</v>
      </c>
      <c r="E1537" s="1">
        <v>11</v>
      </c>
      <c r="F1537" s="1">
        <v>4</v>
      </c>
      <c r="G1537" s="1">
        <v>201</v>
      </c>
      <c r="H1537" s="1">
        <v>0</v>
      </c>
      <c r="I1537" s="1">
        <v>0</v>
      </c>
      <c r="L1537" s="1" t="s">
        <v>138</v>
      </c>
      <c r="M1537" s="2">
        <v>10156798501</v>
      </c>
    </row>
    <row r="1538" spans="1:13" s="1" customFormat="1" x14ac:dyDescent="0.3">
      <c r="A1538" s="1">
        <v>1</v>
      </c>
      <c r="B1538" s="1">
        <v>25</v>
      </c>
      <c r="C1538" s="1">
        <v>1</v>
      </c>
      <c r="D1538" s="1">
        <v>3</v>
      </c>
      <c r="E1538" s="1">
        <v>11</v>
      </c>
      <c r="F1538" s="1">
        <v>4</v>
      </c>
      <c r="G1538" s="1">
        <v>201</v>
      </c>
      <c r="H1538" s="1">
        <v>26</v>
      </c>
      <c r="I1538" s="1">
        <v>0</v>
      </c>
      <c r="L1538" s="1" t="s">
        <v>139</v>
      </c>
      <c r="M1538" s="2">
        <v>10156798501</v>
      </c>
    </row>
    <row r="1539" spans="1:13" hidden="1" x14ac:dyDescent="0.3">
      <c r="A1539">
        <v>0</v>
      </c>
      <c r="B1539">
        <v>25</v>
      </c>
      <c r="C1539">
        <v>1</v>
      </c>
      <c r="D1539">
        <v>3</v>
      </c>
      <c r="E1539">
        <v>11</v>
      </c>
      <c r="F1539">
        <v>4</v>
      </c>
      <c r="G1539">
        <v>201</v>
      </c>
      <c r="H1539">
        <v>26</v>
      </c>
      <c r="I1539">
        <v>4</v>
      </c>
      <c r="J1539" t="s">
        <v>149</v>
      </c>
      <c r="K1539" t="s">
        <v>616</v>
      </c>
      <c r="L1539" t="s">
        <v>617</v>
      </c>
      <c r="M1539" s="3">
        <v>17382263</v>
      </c>
    </row>
    <row r="1540" spans="1:13" hidden="1" x14ac:dyDescent="0.3">
      <c r="A1540">
        <v>0</v>
      </c>
      <c r="B1540">
        <v>25</v>
      </c>
      <c r="C1540">
        <v>1</v>
      </c>
      <c r="D1540">
        <v>3</v>
      </c>
      <c r="E1540">
        <v>11</v>
      </c>
      <c r="F1540">
        <v>4</v>
      </c>
      <c r="G1540">
        <v>201</v>
      </c>
      <c r="H1540">
        <v>26</v>
      </c>
      <c r="I1540">
        <v>5</v>
      </c>
      <c r="J1540" t="s">
        <v>149</v>
      </c>
      <c r="K1540" t="s">
        <v>616</v>
      </c>
      <c r="L1540" t="s">
        <v>618</v>
      </c>
      <c r="M1540" s="3">
        <v>27781454</v>
      </c>
    </row>
    <row r="1541" spans="1:13" hidden="1" x14ac:dyDescent="0.3">
      <c r="A1541">
        <v>0</v>
      </c>
      <c r="B1541">
        <v>25</v>
      </c>
      <c r="C1541">
        <v>1</v>
      </c>
      <c r="D1541">
        <v>3</v>
      </c>
      <c r="E1541">
        <v>11</v>
      </c>
      <c r="F1541">
        <v>4</v>
      </c>
      <c r="G1541">
        <v>201</v>
      </c>
      <c r="H1541">
        <v>26</v>
      </c>
      <c r="I1541">
        <v>6</v>
      </c>
      <c r="J1541" t="s">
        <v>149</v>
      </c>
      <c r="K1541" t="s">
        <v>616</v>
      </c>
      <c r="L1541" t="s">
        <v>619</v>
      </c>
      <c r="M1541" s="3">
        <v>2990170216</v>
      </c>
    </row>
    <row r="1542" spans="1:13" hidden="1" x14ac:dyDescent="0.3">
      <c r="A1542">
        <v>0</v>
      </c>
      <c r="B1542">
        <v>25</v>
      </c>
      <c r="C1542">
        <v>1</v>
      </c>
      <c r="D1542">
        <v>3</v>
      </c>
      <c r="E1542">
        <v>11</v>
      </c>
      <c r="F1542">
        <v>4</v>
      </c>
      <c r="G1542">
        <v>201</v>
      </c>
      <c r="H1542">
        <v>26</v>
      </c>
      <c r="I1542">
        <v>7</v>
      </c>
      <c r="J1542" t="s">
        <v>149</v>
      </c>
      <c r="K1542" t="s">
        <v>620</v>
      </c>
      <c r="L1542" t="s">
        <v>618</v>
      </c>
      <c r="M1542" s="3">
        <v>37898666</v>
      </c>
    </row>
    <row r="1543" spans="1:13" hidden="1" x14ac:dyDescent="0.3">
      <c r="A1543">
        <v>0</v>
      </c>
      <c r="B1543">
        <v>25</v>
      </c>
      <c r="C1543">
        <v>1</v>
      </c>
      <c r="D1543">
        <v>3</v>
      </c>
      <c r="E1543">
        <v>11</v>
      </c>
      <c r="F1543">
        <v>4</v>
      </c>
      <c r="G1543">
        <v>201</v>
      </c>
      <c r="H1543">
        <v>26</v>
      </c>
      <c r="I1543">
        <v>8</v>
      </c>
      <c r="J1543" t="s">
        <v>149</v>
      </c>
      <c r="K1543" t="s">
        <v>345</v>
      </c>
      <c r="L1543" t="s">
        <v>621</v>
      </c>
      <c r="M1543" s="3">
        <v>3000000000</v>
      </c>
    </row>
    <row r="1544" spans="1:13" hidden="1" x14ac:dyDescent="0.3">
      <c r="A1544">
        <v>0</v>
      </c>
      <c r="B1544">
        <v>25</v>
      </c>
      <c r="C1544">
        <v>1</v>
      </c>
      <c r="D1544">
        <v>3</v>
      </c>
      <c r="E1544">
        <v>11</v>
      </c>
      <c r="F1544">
        <v>4</v>
      </c>
      <c r="G1544">
        <v>201</v>
      </c>
      <c r="H1544">
        <v>26</v>
      </c>
      <c r="I1544">
        <v>9</v>
      </c>
      <c r="J1544" t="s">
        <v>149</v>
      </c>
      <c r="K1544" t="s">
        <v>331</v>
      </c>
      <c r="L1544" t="s">
        <v>622</v>
      </c>
      <c r="M1544" s="3">
        <v>22400000</v>
      </c>
    </row>
    <row r="1545" spans="1:13" hidden="1" x14ac:dyDescent="0.3">
      <c r="A1545">
        <v>0</v>
      </c>
      <c r="B1545">
        <v>25</v>
      </c>
      <c r="C1545">
        <v>1</v>
      </c>
      <c r="D1545">
        <v>3</v>
      </c>
      <c r="E1545">
        <v>11</v>
      </c>
      <c r="F1545">
        <v>4</v>
      </c>
      <c r="G1545">
        <v>201</v>
      </c>
      <c r="H1545">
        <v>26</v>
      </c>
      <c r="I1545">
        <v>10</v>
      </c>
      <c r="J1545" t="s">
        <v>149</v>
      </c>
      <c r="K1545" t="s">
        <v>623</v>
      </c>
      <c r="L1545" t="s">
        <v>624</v>
      </c>
      <c r="M1545" s="3">
        <v>54219168</v>
      </c>
    </row>
    <row r="1546" spans="1:13" hidden="1" x14ac:dyDescent="0.3">
      <c r="A1546">
        <v>0</v>
      </c>
      <c r="B1546">
        <v>25</v>
      </c>
      <c r="C1546">
        <v>1</v>
      </c>
      <c r="D1546">
        <v>3</v>
      </c>
      <c r="E1546">
        <v>11</v>
      </c>
      <c r="F1546">
        <v>4</v>
      </c>
      <c r="G1546">
        <v>201</v>
      </c>
      <c r="H1546">
        <v>26</v>
      </c>
      <c r="I1546">
        <v>11</v>
      </c>
      <c r="J1546" t="s">
        <v>149</v>
      </c>
      <c r="K1546" t="s">
        <v>616</v>
      </c>
      <c r="L1546" t="s">
        <v>625</v>
      </c>
      <c r="M1546" s="3">
        <v>1000000000</v>
      </c>
    </row>
    <row r="1547" spans="1:13" hidden="1" x14ac:dyDescent="0.3">
      <c r="A1547">
        <v>0</v>
      </c>
      <c r="B1547">
        <v>25</v>
      </c>
      <c r="C1547">
        <v>1</v>
      </c>
      <c r="D1547">
        <v>3</v>
      </c>
      <c r="E1547">
        <v>11</v>
      </c>
      <c r="F1547">
        <v>4</v>
      </c>
      <c r="G1547">
        <v>201</v>
      </c>
      <c r="H1547">
        <v>26</v>
      </c>
      <c r="I1547">
        <v>12</v>
      </c>
      <c r="J1547" t="s">
        <v>149</v>
      </c>
      <c r="K1547" t="s">
        <v>616</v>
      </c>
      <c r="L1547" t="s">
        <v>626</v>
      </c>
      <c r="M1547" s="3">
        <v>611168546</v>
      </c>
    </row>
    <row r="1548" spans="1:13" hidden="1" x14ac:dyDescent="0.3">
      <c r="A1548">
        <v>0</v>
      </c>
      <c r="B1548">
        <v>25</v>
      </c>
      <c r="C1548">
        <v>1</v>
      </c>
      <c r="D1548">
        <v>3</v>
      </c>
      <c r="E1548">
        <v>11</v>
      </c>
      <c r="F1548">
        <v>4</v>
      </c>
      <c r="G1548">
        <v>201</v>
      </c>
      <c r="H1548">
        <v>26</v>
      </c>
      <c r="I1548">
        <v>13</v>
      </c>
      <c r="J1548" t="s">
        <v>149</v>
      </c>
      <c r="K1548" t="s">
        <v>620</v>
      </c>
      <c r="L1548" t="s">
        <v>627</v>
      </c>
      <c r="M1548" s="3">
        <v>400000000</v>
      </c>
    </row>
    <row r="1549" spans="1:13" hidden="1" x14ac:dyDescent="0.3">
      <c r="A1549">
        <v>0</v>
      </c>
      <c r="B1549">
        <v>25</v>
      </c>
      <c r="C1549">
        <v>1</v>
      </c>
      <c r="D1549">
        <v>3</v>
      </c>
      <c r="E1549">
        <v>11</v>
      </c>
      <c r="F1549">
        <v>4</v>
      </c>
      <c r="G1549">
        <v>201</v>
      </c>
      <c r="H1549">
        <v>26</v>
      </c>
      <c r="I1549">
        <v>14</v>
      </c>
      <c r="J1549" t="s">
        <v>149</v>
      </c>
      <c r="K1549" t="s">
        <v>620</v>
      </c>
      <c r="L1549" t="s">
        <v>628</v>
      </c>
      <c r="M1549" s="3">
        <v>600000000</v>
      </c>
    </row>
    <row r="1550" spans="1:13" hidden="1" x14ac:dyDescent="0.3">
      <c r="A1550">
        <v>0</v>
      </c>
      <c r="B1550">
        <v>25</v>
      </c>
      <c r="C1550">
        <v>1</v>
      </c>
      <c r="D1550">
        <v>3</v>
      </c>
      <c r="E1550">
        <v>11</v>
      </c>
      <c r="F1550">
        <v>4</v>
      </c>
      <c r="G1550">
        <v>201</v>
      </c>
      <c r="H1550">
        <v>26</v>
      </c>
      <c r="I1550">
        <v>15</v>
      </c>
      <c r="J1550" t="s">
        <v>149</v>
      </c>
      <c r="K1550" t="s">
        <v>331</v>
      </c>
      <c r="L1550" t="s">
        <v>618</v>
      </c>
      <c r="M1550" s="3">
        <v>139004470</v>
      </c>
    </row>
    <row r="1551" spans="1:13" hidden="1" x14ac:dyDescent="0.3">
      <c r="A1551">
        <v>0</v>
      </c>
      <c r="B1551">
        <v>25</v>
      </c>
      <c r="C1551">
        <v>1</v>
      </c>
      <c r="D1551">
        <v>3</v>
      </c>
      <c r="E1551">
        <v>11</v>
      </c>
      <c r="F1551">
        <v>4</v>
      </c>
      <c r="G1551">
        <v>201</v>
      </c>
      <c r="H1551">
        <v>26</v>
      </c>
      <c r="I1551">
        <v>16</v>
      </c>
      <c r="J1551" t="s">
        <v>149</v>
      </c>
      <c r="K1551" t="s">
        <v>616</v>
      </c>
      <c r="L1551" t="s">
        <v>629</v>
      </c>
      <c r="M1551" s="3">
        <v>59976000</v>
      </c>
    </row>
    <row r="1552" spans="1:13" hidden="1" x14ac:dyDescent="0.3">
      <c r="A1552">
        <v>0</v>
      </c>
      <c r="B1552">
        <v>25</v>
      </c>
      <c r="C1552">
        <v>1</v>
      </c>
      <c r="D1552">
        <v>3</v>
      </c>
      <c r="E1552">
        <v>11</v>
      </c>
      <c r="F1552">
        <v>4</v>
      </c>
      <c r="G1552">
        <v>201</v>
      </c>
      <c r="H1552">
        <v>26</v>
      </c>
      <c r="I1552">
        <v>17</v>
      </c>
      <c r="J1552" t="s">
        <v>149</v>
      </c>
      <c r="K1552" t="s">
        <v>620</v>
      </c>
      <c r="L1552" t="s">
        <v>630</v>
      </c>
      <c r="M1552" s="3">
        <v>50000000</v>
      </c>
    </row>
    <row r="1553" spans="1:13" hidden="1" x14ac:dyDescent="0.3">
      <c r="A1553">
        <v>0</v>
      </c>
      <c r="B1553">
        <v>25</v>
      </c>
      <c r="C1553">
        <v>1</v>
      </c>
      <c r="D1553">
        <v>3</v>
      </c>
      <c r="E1553">
        <v>11</v>
      </c>
      <c r="F1553">
        <v>4</v>
      </c>
      <c r="G1553">
        <v>201</v>
      </c>
      <c r="H1553">
        <v>26</v>
      </c>
      <c r="I1553">
        <v>18</v>
      </c>
      <c r="J1553" t="s">
        <v>149</v>
      </c>
      <c r="K1553" t="s">
        <v>345</v>
      </c>
      <c r="L1553" t="s">
        <v>618</v>
      </c>
      <c r="M1553" s="3">
        <v>71445000</v>
      </c>
    </row>
    <row r="1554" spans="1:13" hidden="1" x14ac:dyDescent="0.3">
      <c r="A1554">
        <v>0</v>
      </c>
      <c r="B1554">
        <v>25</v>
      </c>
      <c r="C1554">
        <v>1</v>
      </c>
      <c r="D1554">
        <v>3</v>
      </c>
      <c r="E1554">
        <v>11</v>
      </c>
      <c r="F1554">
        <v>4</v>
      </c>
      <c r="G1554">
        <v>201</v>
      </c>
      <c r="H1554">
        <v>26</v>
      </c>
      <c r="I1554">
        <v>20</v>
      </c>
      <c r="J1554" t="s">
        <v>149</v>
      </c>
      <c r="K1554" t="s">
        <v>623</v>
      </c>
      <c r="L1554" t="s">
        <v>618</v>
      </c>
      <c r="M1554" s="3">
        <v>370598434</v>
      </c>
    </row>
    <row r="1555" spans="1:13" hidden="1" x14ac:dyDescent="0.3">
      <c r="A1555">
        <v>0</v>
      </c>
      <c r="B1555">
        <v>25</v>
      </c>
      <c r="C1555">
        <v>1</v>
      </c>
      <c r="D1555">
        <v>3</v>
      </c>
      <c r="E1555">
        <v>11</v>
      </c>
      <c r="F1555">
        <v>4</v>
      </c>
      <c r="G1555">
        <v>201</v>
      </c>
      <c r="H1555">
        <v>26</v>
      </c>
      <c r="I1555">
        <v>21</v>
      </c>
      <c r="J1555" t="s">
        <v>149</v>
      </c>
      <c r="K1555" t="s">
        <v>350</v>
      </c>
      <c r="L1555" t="s">
        <v>618</v>
      </c>
      <c r="M1555" s="3">
        <v>462754284</v>
      </c>
    </row>
    <row r="1556" spans="1:13" hidden="1" x14ac:dyDescent="0.3">
      <c r="A1556">
        <v>0</v>
      </c>
      <c r="B1556">
        <v>25</v>
      </c>
      <c r="C1556">
        <v>1</v>
      </c>
      <c r="D1556">
        <v>3</v>
      </c>
      <c r="E1556">
        <v>11</v>
      </c>
      <c r="F1556">
        <v>4</v>
      </c>
      <c r="G1556">
        <v>201</v>
      </c>
      <c r="H1556">
        <v>26</v>
      </c>
      <c r="I1556">
        <v>22</v>
      </c>
      <c r="J1556" t="s">
        <v>149</v>
      </c>
      <c r="K1556" t="s">
        <v>331</v>
      </c>
      <c r="L1556" t="s">
        <v>631</v>
      </c>
      <c r="M1556" s="3">
        <v>140000000</v>
      </c>
    </row>
    <row r="1557" spans="1:13" hidden="1" x14ac:dyDescent="0.3">
      <c r="A1557">
        <v>0</v>
      </c>
      <c r="B1557">
        <v>25</v>
      </c>
      <c r="C1557">
        <v>1</v>
      </c>
      <c r="D1557">
        <v>3</v>
      </c>
      <c r="E1557">
        <v>11</v>
      </c>
      <c r="F1557">
        <v>4</v>
      </c>
      <c r="G1557">
        <v>201</v>
      </c>
      <c r="H1557">
        <v>26</v>
      </c>
      <c r="I1557">
        <v>80</v>
      </c>
      <c r="J1557" t="s">
        <v>149</v>
      </c>
      <c r="K1557" t="s">
        <v>331</v>
      </c>
      <c r="L1557" t="s">
        <v>632</v>
      </c>
      <c r="M1557" s="3">
        <v>102000000</v>
      </c>
    </row>
    <row r="1558" spans="1:13" s="1" customFormat="1" hidden="1" x14ac:dyDescent="0.3">
      <c r="A1558" s="1">
        <v>1</v>
      </c>
      <c r="B1558" s="1">
        <v>25</v>
      </c>
      <c r="C1558" s="1">
        <v>1</v>
      </c>
      <c r="D1558" s="1">
        <v>3</v>
      </c>
      <c r="E1558" s="1">
        <v>81</v>
      </c>
      <c r="F1558" s="1">
        <v>0</v>
      </c>
      <c r="G1558" s="1">
        <v>0</v>
      </c>
      <c r="H1558" s="1">
        <v>0</v>
      </c>
      <c r="I1558" s="1">
        <v>0</v>
      </c>
      <c r="L1558" s="1" t="s">
        <v>19</v>
      </c>
      <c r="M1558" s="2">
        <v>1900347476</v>
      </c>
    </row>
    <row r="1559" spans="1:13" s="1" customFormat="1" hidden="1" x14ac:dyDescent="0.3">
      <c r="A1559" s="1">
        <v>1</v>
      </c>
      <c r="B1559" s="1">
        <v>25</v>
      </c>
      <c r="C1559" s="1">
        <v>1</v>
      </c>
      <c r="D1559" s="1">
        <v>3</v>
      </c>
      <c r="E1559" s="1">
        <v>81</v>
      </c>
      <c r="F1559" s="1">
        <v>4</v>
      </c>
      <c r="G1559" s="1">
        <v>0</v>
      </c>
      <c r="H1559" s="1">
        <v>0</v>
      </c>
      <c r="I1559" s="1">
        <v>0</v>
      </c>
      <c r="L1559" s="1" t="s">
        <v>132</v>
      </c>
      <c r="M1559" s="2">
        <v>1900347476</v>
      </c>
    </row>
    <row r="1560" spans="1:13" s="1" customFormat="1" x14ac:dyDescent="0.3">
      <c r="A1560" s="1">
        <v>1</v>
      </c>
      <c r="B1560" s="1">
        <v>25</v>
      </c>
      <c r="C1560" s="1">
        <v>1</v>
      </c>
      <c r="D1560" s="1">
        <v>3</v>
      </c>
      <c r="E1560" s="1">
        <v>81</v>
      </c>
      <c r="F1560" s="1">
        <v>4</v>
      </c>
      <c r="G1560" s="1">
        <v>201</v>
      </c>
      <c r="H1560" s="1">
        <v>0</v>
      </c>
      <c r="I1560" s="1">
        <v>0</v>
      </c>
      <c r="L1560" s="1" t="s">
        <v>138</v>
      </c>
      <c r="M1560" s="2">
        <v>1900347476</v>
      </c>
    </row>
    <row r="1561" spans="1:13" hidden="1" x14ac:dyDescent="0.3">
      <c r="A1561">
        <v>0</v>
      </c>
      <c r="B1561">
        <v>25</v>
      </c>
      <c r="C1561">
        <v>1</v>
      </c>
      <c r="D1561">
        <v>3</v>
      </c>
      <c r="E1561">
        <v>81</v>
      </c>
      <c r="F1561">
        <v>4</v>
      </c>
      <c r="G1561">
        <v>201</v>
      </c>
      <c r="H1561">
        <v>26</v>
      </c>
      <c r="I1561">
        <v>0</v>
      </c>
      <c r="J1561" t="s">
        <v>149</v>
      </c>
      <c r="K1561" t="s">
        <v>616</v>
      </c>
      <c r="L1561" t="s">
        <v>619</v>
      </c>
      <c r="M1561" s="3">
        <v>1809829784</v>
      </c>
    </row>
    <row r="1562" spans="1:13" hidden="1" x14ac:dyDescent="0.3">
      <c r="A1562">
        <v>0</v>
      </c>
      <c r="B1562">
        <v>25</v>
      </c>
      <c r="C1562">
        <v>1</v>
      </c>
      <c r="D1562">
        <v>3</v>
      </c>
      <c r="E1562">
        <v>81</v>
      </c>
      <c r="F1562">
        <v>4</v>
      </c>
      <c r="G1562">
        <v>201</v>
      </c>
      <c r="H1562">
        <v>26</v>
      </c>
      <c r="I1562">
        <v>1</v>
      </c>
      <c r="J1562" t="s">
        <v>149</v>
      </c>
      <c r="K1562" t="s">
        <v>350</v>
      </c>
      <c r="L1562" t="s">
        <v>618</v>
      </c>
      <c r="M1562" s="3">
        <v>90517692</v>
      </c>
    </row>
    <row r="1563" spans="1:13" s="1" customFormat="1" hidden="1" x14ac:dyDescent="0.3">
      <c r="A1563" s="1">
        <v>1</v>
      </c>
      <c r="B1563" s="1">
        <v>25</v>
      </c>
      <c r="C1563" s="1">
        <v>11</v>
      </c>
      <c r="D1563" s="1">
        <v>0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L1563" s="1" t="s">
        <v>22</v>
      </c>
      <c r="M1563" s="2">
        <v>93421494305</v>
      </c>
    </row>
    <row r="1564" spans="1:13" s="1" customFormat="1" hidden="1" x14ac:dyDescent="0.3">
      <c r="A1564" s="1">
        <v>1</v>
      </c>
      <c r="B1564" s="1">
        <v>25</v>
      </c>
      <c r="C1564" s="1">
        <v>11</v>
      </c>
      <c r="D1564" s="1">
        <v>0</v>
      </c>
      <c r="E1564" s="1">
        <v>11</v>
      </c>
      <c r="F1564" s="1">
        <v>0</v>
      </c>
      <c r="G1564" s="1">
        <v>0</v>
      </c>
      <c r="H1564" s="1">
        <v>0</v>
      </c>
      <c r="I1564" s="1">
        <v>0</v>
      </c>
      <c r="L1564" s="1" t="s">
        <v>14</v>
      </c>
      <c r="M1564" s="2">
        <v>24547039719</v>
      </c>
    </row>
    <row r="1565" spans="1:13" s="1" customFormat="1" hidden="1" x14ac:dyDescent="0.3">
      <c r="A1565" s="1">
        <v>1</v>
      </c>
      <c r="B1565" s="1">
        <v>25</v>
      </c>
      <c r="C1565" s="1">
        <v>11</v>
      </c>
      <c r="D1565" s="1">
        <v>0</v>
      </c>
      <c r="E1565" s="1">
        <v>22</v>
      </c>
      <c r="F1565" s="1">
        <v>0</v>
      </c>
      <c r="G1565" s="1">
        <v>0</v>
      </c>
      <c r="H1565" s="1">
        <v>0</v>
      </c>
      <c r="I1565" s="1">
        <v>0</v>
      </c>
      <c r="L1565" s="1" t="s">
        <v>15</v>
      </c>
      <c r="M1565" s="2">
        <v>68874454586</v>
      </c>
    </row>
    <row r="1566" spans="1:13" s="1" customFormat="1" hidden="1" x14ac:dyDescent="0.3">
      <c r="A1566" s="1">
        <v>1</v>
      </c>
      <c r="B1566" s="1">
        <v>25</v>
      </c>
      <c r="C1566" s="1">
        <v>11</v>
      </c>
      <c r="D1566" s="1">
        <v>1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L1566" s="1" t="s">
        <v>22</v>
      </c>
      <c r="M1566" s="2">
        <v>93421494305</v>
      </c>
    </row>
    <row r="1567" spans="1:13" s="1" customFormat="1" hidden="1" x14ac:dyDescent="0.3">
      <c r="A1567" s="1">
        <v>1</v>
      </c>
      <c r="B1567" s="1">
        <v>25</v>
      </c>
      <c r="C1567" s="1">
        <v>11</v>
      </c>
      <c r="D1567" s="1">
        <v>1</v>
      </c>
      <c r="E1567" s="1">
        <v>0</v>
      </c>
      <c r="F1567" s="1">
        <v>1</v>
      </c>
      <c r="G1567" s="1">
        <v>0</v>
      </c>
      <c r="H1567" s="1">
        <v>0</v>
      </c>
      <c r="I1567" s="1">
        <v>0</v>
      </c>
      <c r="L1567" s="1" t="s">
        <v>23</v>
      </c>
      <c r="M1567" s="2">
        <v>406600000</v>
      </c>
    </row>
    <row r="1568" spans="1:13" s="1" customFormat="1" hidden="1" x14ac:dyDescent="0.3">
      <c r="A1568" s="1">
        <v>1</v>
      </c>
      <c r="B1568" s="1">
        <v>25</v>
      </c>
      <c r="C1568" s="1">
        <v>11</v>
      </c>
      <c r="D1568" s="1">
        <v>1</v>
      </c>
      <c r="E1568" s="1">
        <v>0</v>
      </c>
      <c r="F1568" s="1">
        <v>1</v>
      </c>
      <c r="G1568" s="1">
        <v>2</v>
      </c>
      <c r="H1568" s="1">
        <v>0</v>
      </c>
      <c r="I1568" s="1">
        <v>0</v>
      </c>
      <c r="L1568" s="1" t="s">
        <v>25</v>
      </c>
      <c r="M1568" s="2">
        <v>406600000</v>
      </c>
    </row>
    <row r="1569" spans="1:13" s="1" customFormat="1" hidden="1" x14ac:dyDescent="0.3">
      <c r="A1569" s="1">
        <v>1</v>
      </c>
      <c r="B1569" s="1">
        <v>25</v>
      </c>
      <c r="C1569" s="1">
        <v>11</v>
      </c>
      <c r="D1569" s="1">
        <v>1</v>
      </c>
      <c r="E1569" s="1">
        <v>0</v>
      </c>
      <c r="F1569" s="1">
        <v>2</v>
      </c>
      <c r="G1569" s="1">
        <v>0</v>
      </c>
      <c r="H1569" s="1">
        <v>0</v>
      </c>
      <c r="I1569" s="1">
        <v>0</v>
      </c>
      <c r="L1569" s="1" t="s">
        <v>27</v>
      </c>
      <c r="M1569" s="2">
        <v>3891277354</v>
      </c>
    </row>
    <row r="1570" spans="1:13" s="1" customFormat="1" hidden="1" x14ac:dyDescent="0.3">
      <c r="A1570" s="1">
        <v>1</v>
      </c>
      <c r="B1570" s="1">
        <v>25</v>
      </c>
      <c r="C1570" s="1">
        <v>11</v>
      </c>
      <c r="D1570" s="1">
        <v>1</v>
      </c>
      <c r="E1570" s="1">
        <v>0</v>
      </c>
      <c r="F1570" s="1">
        <v>2</v>
      </c>
      <c r="G1570" s="1">
        <v>1</v>
      </c>
      <c r="H1570" s="1">
        <v>0</v>
      </c>
      <c r="I1570" s="1">
        <v>0</v>
      </c>
      <c r="L1570" s="1" t="s">
        <v>28</v>
      </c>
      <c r="M1570" s="2">
        <v>3883629743</v>
      </c>
    </row>
    <row r="1571" spans="1:13" s="1" customFormat="1" hidden="1" x14ac:dyDescent="0.3">
      <c r="A1571" s="1">
        <v>1</v>
      </c>
      <c r="B1571" s="1">
        <v>25</v>
      </c>
      <c r="C1571" s="1">
        <v>11</v>
      </c>
      <c r="D1571" s="1">
        <v>1</v>
      </c>
      <c r="E1571" s="1">
        <v>0</v>
      </c>
      <c r="F1571" s="1">
        <v>2</v>
      </c>
      <c r="G1571" s="1">
        <v>2</v>
      </c>
      <c r="H1571" s="1">
        <v>0</v>
      </c>
      <c r="I1571" s="1">
        <v>0</v>
      </c>
      <c r="L1571" s="1" t="s">
        <v>29</v>
      </c>
      <c r="M1571" s="2">
        <v>7647611</v>
      </c>
    </row>
    <row r="1572" spans="1:13" s="1" customFormat="1" hidden="1" x14ac:dyDescent="0.3">
      <c r="A1572" s="1">
        <v>1</v>
      </c>
      <c r="B1572" s="1">
        <v>25</v>
      </c>
      <c r="C1572" s="1">
        <v>11</v>
      </c>
      <c r="D1572" s="1">
        <v>1</v>
      </c>
      <c r="E1572" s="1">
        <v>0</v>
      </c>
      <c r="F1572" s="1">
        <v>3</v>
      </c>
      <c r="G1572" s="1">
        <v>0</v>
      </c>
      <c r="H1572" s="1">
        <v>0</v>
      </c>
      <c r="I1572" s="1">
        <v>0</v>
      </c>
      <c r="L1572" s="1" t="s">
        <v>30</v>
      </c>
      <c r="M1572" s="2">
        <v>89123616951</v>
      </c>
    </row>
    <row r="1573" spans="1:13" s="1" customFormat="1" hidden="1" x14ac:dyDescent="0.3">
      <c r="A1573" s="1">
        <v>1</v>
      </c>
      <c r="B1573" s="1">
        <v>25</v>
      </c>
      <c r="C1573" s="1">
        <v>11</v>
      </c>
      <c r="D1573" s="1">
        <v>1</v>
      </c>
      <c r="E1573" s="1">
        <v>0</v>
      </c>
      <c r="F1573" s="1">
        <v>3</v>
      </c>
      <c r="G1573" s="1">
        <v>1</v>
      </c>
      <c r="H1573" s="1">
        <v>0</v>
      </c>
      <c r="I1573" s="1">
        <v>0</v>
      </c>
      <c r="L1573" s="1" t="s">
        <v>31</v>
      </c>
      <c r="M1573" s="2">
        <v>17501398007</v>
      </c>
    </row>
    <row r="1574" spans="1:13" s="1" customFormat="1" hidden="1" x14ac:dyDescent="0.3">
      <c r="A1574" s="1">
        <v>1</v>
      </c>
      <c r="B1574" s="1">
        <v>25</v>
      </c>
      <c r="C1574" s="1">
        <v>11</v>
      </c>
      <c r="D1574" s="1">
        <v>1</v>
      </c>
      <c r="E1574" s="1">
        <v>0</v>
      </c>
      <c r="F1574" s="1">
        <v>3</v>
      </c>
      <c r="G1574" s="1">
        <v>2</v>
      </c>
      <c r="H1574" s="1">
        <v>0</v>
      </c>
      <c r="I1574" s="1">
        <v>0</v>
      </c>
      <c r="L1574" s="1" t="s">
        <v>32</v>
      </c>
      <c r="M1574" s="2">
        <v>17322604666</v>
      </c>
    </row>
    <row r="1575" spans="1:13" s="1" customFormat="1" hidden="1" x14ac:dyDescent="0.3">
      <c r="A1575" s="1">
        <v>1</v>
      </c>
      <c r="B1575" s="1">
        <v>25</v>
      </c>
      <c r="C1575" s="1">
        <v>11</v>
      </c>
      <c r="D1575" s="1">
        <v>1</v>
      </c>
      <c r="E1575" s="1">
        <v>0</v>
      </c>
      <c r="F1575" s="1">
        <v>3</v>
      </c>
      <c r="G1575" s="1">
        <v>3</v>
      </c>
      <c r="H1575" s="1">
        <v>0</v>
      </c>
      <c r="I1575" s="1">
        <v>0</v>
      </c>
      <c r="L1575" s="1" t="s">
        <v>33</v>
      </c>
      <c r="M1575" s="2">
        <v>54299614278</v>
      </c>
    </row>
    <row r="1576" spans="1:13" s="1" customFormat="1" hidden="1" x14ac:dyDescent="0.3">
      <c r="A1576" s="1">
        <v>1</v>
      </c>
      <c r="B1576" s="1">
        <v>25</v>
      </c>
      <c r="C1576" s="1">
        <v>11</v>
      </c>
      <c r="D1576" s="1">
        <v>1</v>
      </c>
      <c r="E1576" s="1">
        <v>11</v>
      </c>
      <c r="F1576" s="1">
        <v>0</v>
      </c>
      <c r="G1576" s="1">
        <v>0</v>
      </c>
      <c r="H1576" s="1">
        <v>0</v>
      </c>
      <c r="I1576" s="1">
        <v>0</v>
      </c>
      <c r="L1576" s="1" t="s">
        <v>14</v>
      </c>
      <c r="M1576" s="2">
        <v>24547039719</v>
      </c>
    </row>
    <row r="1577" spans="1:13" s="1" customFormat="1" hidden="1" x14ac:dyDescent="0.3">
      <c r="A1577" s="1">
        <v>1</v>
      </c>
      <c r="B1577" s="1">
        <v>25</v>
      </c>
      <c r="C1577" s="1">
        <v>11</v>
      </c>
      <c r="D1577" s="1">
        <v>1</v>
      </c>
      <c r="E1577" s="1">
        <v>11</v>
      </c>
      <c r="F1577" s="1">
        <v>1</v>
      </c>
      <c r="G1577" s="1">
        <v>0</v>
      </c>
      <c r="H1577" s="1">
        <v>0</v>
      </c>
      <c r="I1577" s="1">
        <v>0</v>
      </c>
      <c r="L1577" s="1" t="s">
        <v>23</v>
      </c>
      <c r="M1577" s="2">
        <v>406600000</v>
      </c>
    </row>
    <row r="1578" spans="1:13" s="1" customFormat="1" hidden="1" x14ac:dyDescent="0.3">
      <c r="A1578" s="1">
        <v>1</v>
      </c>
      <c r="B1578" s="1">
        <v>25</v>
      </c>
      <c r="C1578" s="1">
        <v>11</v>
      </c>
      <c r="D1578" s="1">
        <v>1</v>
      </c>
      <c r="E1578" s="1">
        <v>11</v>
      </c>
      <c r="F1578" s="1">
        <v>1</v>
      </c>
      <c r="G1578" s="1">
        <v>2</v>
      </c>
      <c r="H1578" s="1">
        <v>0</v>
      </c>
      <c r="I1578" s="1">
        <v>0</v>
      </c>
      <c r="L1578" s="1" t="s">
        <v>25</v>
      </c>
      <c r="M1578" s="2">
        <v>406600000</v>
      </c>
    </row>
    <row r="1579" spans="1:13" hidden="1" x14ac:dyDescent="0.3">
      <c r="A1579">
        <v>0</v>
      </c>
      <c r="B1579">
        <v>25</v>
      </c>
      <c r="C1579">
        <v>11</v>
      </c>
      <c r="D1579">
        <v>1</v>
      </c>
      <c r="E1579">
        <v>11</v>
      </c>
      <c r="F1579">
        <v>1</v>
      </c>
      <c r="G1579">
        <v>2</v>
      </c>
      <c r="H1579">
        <v>2</v>
      </c>
      <c r="I1579">
        <v>0</v>
      </c>
      <c r="J1579" t="s">
        <v>318</v>
      </c>
      <c r="K1579" t="s">
        <v>149</v>
      </c>
      <c r="L1579" t="s">
        <v>633</v>
      </c>
      <c r="M1579" s="3">
        <v>406600000</v>
      </c>
    </row>
    <row r="1580" spans="1:13" s="1" customFormat="1" hidden="1" x14ac:dyDescent="0.3">
      <c r="A1580" s="1">
        <v>1</v>
      </c>
      <c r="B1580" s="1">
        <v>25</v>
      </c>
      <c r="C1580" s="1">
        <v>11</v>
      </c>
      <c r="D1580" s="1">
        <v>1</v>
      </c>
      <c r="E1580" s="1">
        <v>11</v>
      </c>
      <c r="F1580" s="1">
        <v>2</v>
      </c>
      <c r="G1580" s="1">
        <v>0</v>
      </c>
      <c r="H1580" s="1">
        <v>0</v>
      </c>
      <c r="I1580" s="1">
        <v>0</v>
      </c>
      <c r="L1580" s="1" t="s">
        <v>27</v>
      </c>
      <c r="M1580" s="2">
        <v>3891277354</v>
      </c>
    </row>
    <row r="1581" spans="1:13" s="1" customFormat="1" hidden="1" x14ac:dyDescent="0.3">
      <c r="A1581" s="1">
        <v>1</v>
      </c>
      <c r="B1581" s="1">
        <v>25</v>
      </c>
      <c r="C1581" s="1">
        <v>11</v>
      </c>
      <c r="D1581" s="1">
        <v>1</v>
      </c>
      <c r="E1581" s="1">
        <v>11</v>
      </c>
      <c r="F1581" s="1">
        <v>2</v>
      </c>
      <c r="G1581" s="1">
        <v>1</v>
      </c>
      <c r="H1581" s="1">
        <v>0</v>
      </c>
      <c r="I1581" s="1">
        <v>0</v>
      </c>
      <c r="L1581" s="1" t="s">
        <v>28</v>
      </c>
      <c r="M1581" s="2">
        <v>3883629743</v>
      </c>
    </row>
    <row r="1582" spans="1:13" hidden="1" x14ac:dyDescent="0.3">
      <c r="A1582">
        <v>0</v>
      </c>
      <c r="B1582">
        <v>25</v>
      </c>
      <c r="C1582">
        <v>11</v>
      </c>
      <c r="D1582">
        <v>1</v>
      </c>
      <c r="E1582">
        <v>11</v>
      </c>
      <c r="F1582">
        <v>2</v>
      </c>
      <c r="G1582">
        <v>1</v>
      </c>
      <c r="H1582">
        <v>22</v>
      </c>
      <c r="I1582">
        <v>80</v>
      </c>
      <c r="J1582" t="s">
        <v>410</v>
      </c>
      <c r="K1582" t="s">
        <v>149</v>
      </c>
      <c r="L1582" t="s">
        <v>634</v>
      </c>
      <c r="M1582" s="3">
        <v>3622480977</v>
      </c>
    </row>
    <row r="1583" spans="1:13" hidden="1" x14ac:dyDescent="0.3">
      <c r="A1583">
        <v>0</v>
      </c>
      <c r="B1583">
        <v>25</v>
      </c>
      <c r="C1583">
        <v>11</v>
      </c>
      <c r="D1583">
        <v>1</v>
      </c>
      <c r="E1583">
        <v>11</v>
      </c>
      <c r="F1583">
        <v>2</v>
      </c>
      <c r="G1583">
        <v>1</v>
      </c>
      <c r="H1583">
        <v>24</v>
      </c>
      <c r="I1583">
        <v>0</v>
      </c>
      <c r="J1583" t="s">
        <v>635</v>
      </c>
      <c r="K1583" t="s">
        <v>149</v>
      </c>
      <c r="L1583" t="s">
        <v>636</v>
      </c>
      <c r="M1583" s="3">
        <v>127224340</v>
      </c>
    </row>
    <row r="1584" spans="1:13" hidden="1" x14ac:dyDescent="0.3">
      <c r="A1584">
        <v>0</v>
      </c>
      <c r="B1584">
        <v>25</v>
      </c>
      <c r="C1584">
        <v>11</v>
      </c>
      <c r="D1584">
        <v>1</v>
      </c>
      <c r="E1584">
        <v>11</v>
      </c>
      <c r="F1584">
        <v>2</v>
      </c>
      <c r="G1584">
        <v>1</v>
      </c>
      <c r="H1584">
        <v>25</v>
      </c>
      <c r="I1584">
        <v>0</v>
      </c>
      <c r="J1584" t="s">
        <v>416</v>
      </c>
      <c r="K1584" t="s">
        <v>149</v>
      </c>
      <c r="L1584" t="s">
        <v>637</v>
      </c>
      <c r="M1584" s="3">
        <v>82710144</v>
      </c>
    </row>
    <row r="1585" spans="1:13" hidden="1" x14ac:dyDescent="0.3">
      <c r="A1585">
        <v>0</v>
      </c>
      <c r="B1585">
        <v>25</v>
      </c>
      <c r="C1585">
        <v>11</v>
      </c>
      <c r="D1585">
        <v>1</v>
      </c>
      <c r="E1585">
        <v>11</v>
      </c>
      <c r="F1585">
        <v>2</v>
      </c>
      <c r="G1585">
        <v>1</v>
      </c>
      <c r="H1585">
        <v>26</v>
      </c>
      <c r="I1585">
        <v>0</v>
      </c>
      <c r="J1585" t="s">
        <v>410</v>
      </c>
      <c r="K1585" t="s">
        <v>149</v>
      </c>
      <c r="L1585" t="s">
        <v>638</v>
      </c>
      <c r="M1585" s="3">
        <v>23497200</v>
      </c>
    </row>
    <row r="1586" spans="1:13" hidden="1" x14ac:dyDescent="0.3">
      <c r="A1586">
        <v>0</v>
      </c>
      <c r="B1586">
        <v>25</v>
      </c>
      <c r="C1586">
        <v>11</v>
      </c>
      <c r="D1586">
        <v>1</v>
      </c>
      <c r="E1586">
        <v>11</v>
      </c>
      <c r="F1586">
        <v>2</v>
      </c>
      <c r="G1586">
        <v>1</v>
      </c>
      <c r="H1586">
        <v>39</v>
      </c>
      <c r="I1586">
        <v>0</v>
      </c>
      <c r="J1586" t="s">
        <v>639</v>
      </c>
      <c r="K1586" t="s">
        <v>149</v>
      </c>
      <c r="L1586" t="s">
        <v>640</v>
      </c>
      <c r="M1586" s="3">
        <v>27717082</v>
      </c>
    </row>
    <row r="1587" spans="1:13" s="1" customFormat="1" hidden="1" x14ac:dyDescent="0.3">
      <c r="A1587" s="1">
        <v>1</v>
      </c>
      <c r="B1587" s="1">
        <v>25</v>
      </c>
      <c r="C1587" s="1">
        <v>11</v>
      </c>
      <c r="D1587" s="1">
        <v>1</v>
      </c>
      <c r="E1587" s="1">
        <v>11</v>
      </c>
      <c r="F1587" s="1">
        <v>2</v>
      </c>
      <c r="G1587" s="1">
        <v>2</v>
      </c>
      <c r="H1587" s="1">
        <v>0</v>
      </c>
      <c r="I1587" s="1">
        <v>0</v>
      </c>
      <c r="L1587" s="1" t="s">
        <v>29</v>
      </c>
      <c r="M1587" s="2">
        <v>7647611</v>
      </c>
    </row>
    <row r="1588" spans="1:13" hidden="1" x14ac:dyDescent="0.3">
      <c r="A1588">
        <v>0</v>
      </c>
      <c r="B1588">
        <v>25</v>
      </c>
      <c r="C1588">
        <v>11</v>
      </c>
      <c r="D1588">
        <v>1</v>
      </c>
      <c r="E1588">
        <v>11</v>
      </c>
      <c r="F1588">
        <v>2</v>
      </c>
      <c r="G1588">
        <v>2</v>
      </c>
      <c r="H1588">
        <v>3</v>
      </c>
      <c r="I1588">
        <v>0</v>
      </c>
      <c r="J1588" t="s">
        <v>214</v>
      </c>
      <c r="K1588" t="s">
        <v>149</v>
      </c>
      <c r="L1588" t="s">
        <v>215</v>
      </c>
      <c r="M1588" s="3">
        <v>7647611</v>
      </c>
    </row>
    <row r="1589" spans="1:13" s="1" customFormat="1" hidden="1" x14ac:dyDescent="0.3">
      <c r="A1589" s="1">
        <v>1</v>
      </c>
      <c r="B1589" s="1">
        <v>25</v>
      </c>
      <c r="C1589" s="1">
        <v>11</v>
      </c>
      <c r="D1589" s="1">
        <v>1</v>
      </c>
      <c r="E1589" s="1">
        <v>11</v>
      </c>
      <c r="F1589" s="1">
        <v>3</v>
      </c>
      <c r="G1589" s="1">
        <v>0</v>
      </c>
      <c r="H1589" s="1">
        <v>0</v>
      </c>
      <c r="I1589" s="1">
        <v>0</v>
      </c>
      <c r="L1589" s="1" t="s">
        <v>30</v>
      </c>
      <c r="M1589" s="2">
        <v>20249162365</v>
      </c>
    </row>
    <row r="1590" spans="1:13" s="1" customFormat="1" hidden="1" x14ac:dyDescent="0.3">
      <c r="A1590" s="1">
        <v>1</v>
      </c>
      <c r="B1590" s="1">
        <v>25</v>
      </c>
      <c r="C1590" s="1">
        <v>11</v>
      </c>
      <c r="D1590" s="1">
        <v>1</v>
      </c>
      <c r="E1590" s="1">
        <v>11</v>
      </c>
      <c r="F1590" s="1">
        <v>3</v>
      </c>
      <c r="G1590" s="1">
        <v>1</v>
      </c>
      <c r="H1590" s="1">
        <v>0</v>
      </c>
      <c r="I1590" s="1">
        <v>0</v>
      </c>
      <c r="L1590" s="1" t="s">
        <v>31</v>
      </c>
      <c r="M1590" s="2">
        <v>16020509881</v>
      </c>
    </row>
    <row r="1591" spans="1:13" hidden="1" x14ac:dyDescent="0.3">
      <c r="A1591">
        <v>0</v>
      </c>
      <c r="B1591">
        <v>25</v>
      </c>
      <c r="C1591">
        <v>11</v>
      </c>
      <c r="D1591">
        <v>1</v>
      </c>
      <c r="E1591">
        <v>11</v>
      </c>
      <c r="F1591">
        <v>3</v>
      </c>
      <c r="G1591">
        <v>1</v>
      </c>
      <c r="H1591">
        <v>1</v>
      </c>
      <c r="I1591">
        <v>0</v>
      </c>
      <c r="J1591" t="s">
        <v>641</v>
      </c>
      <c r="K1591" t="s">
        <v>149</v>
      </c>
      <c r="L1591" t="s">
        <v>642</v>
      </c>
      <c r="M1591" s="3">
        <v>2803388601</v>
      </c>
    </row>
    <row r="1592" spans="1:13" hidden="1" x14ac:dyDescent="0.3">
      <c r="A1592">
        <v>0</v>
      </c>
      <c r="B1592">
        <v>25</v>
      </c>
      <c r="C1592">
        <v>11</v>
      </c>
      <c r="D1592">
        <v>1</v>
      </c>
      <c r="E1592">
        <v>11</v>
      </c>
      <c r="F1592">
        <v>3</v>
      </c>
      <c r="G1592">
        <v>1</v>
      </c>
      <c r="H1592">
        <v>2</v>
      </c>
      <c r="I1592">
        <v>0</v>
      </c>
      <c r="J1592" t="s">
        <v>641</v>
      </c>
      <c r="K1592" t="s">
        <v>149</v>
      </c>
      <c r="L1592" t="s">
        <v>643</v>
      </c>
      <c r="M1592" s="3">
        <v>5134236298</v>
      </c>
    </row>
    <row r="1593" spans="1:13" hidden="1" x14ac:dyDescent="0.3">
      <c r="A1593">
        <v>0</v>
      </c>
      <c r="B1593">
        <v>25</v>
      </c>
      <c r="C1593">
        <v>11</v>
      </c>
      <c r="D1593">
        <v>1</v>
      </c>
      <c r="E1593">
        <v>11</v>
      </c>
      <c r="F1593">
        <v>3</v>
      </c>
      <c r="G1593">
        <v>1</v>
      </c>
      <c r="H1593">
        <v>3</v>
      </c>
      <c r="I1593">
        <v>0</v>
      </c>
      <c r="J1593" t="s">
        <v>644</v>
      </c>
      <c r="K1593" t="s">
        <v>149</v>
      </c>
      <c r="L1593" t="s">
        <v>645</v>
      </c>
      <c r="M1593" s="3">
        <v>1787434614</v>
      </c>
    </row>
    <row r="1594" spans="1:13" hidden="1" x14ac:dyDescent="0.3">
      <c r="A1594">
        <v>0</v>
      </c>
      <c r="B1594">
        <v>25</v>
      </c>
      <c r="C1594">
        <v>11</v>
      </c>
      <c r="D1594">
        <v>1</v>
      </c>
      <c r="E1594">
        <v>11</v>
      </c>
      <c r="F1594">
        <v>3</v>
      </c>
      <c r="G1594">
        <v>1</v>
      </c>
      <c r="H1594">
        <v>4</v>
      </c>
      <c r="I1594">
        <v>0</v>
      </c>
      <c r="J1594" t="s">
        <v>644</v>
      </c>
      <c r="K1594" t="s">
        <v>149</v>
      </c>
      <c r="L1594" t="s">
        <v>646</v>
      </c>
      <c r="M1594" s="3">
        <v>476649230</v>
      </c>
    </row>
    <row r="1595" spans="1:13" hidden="1" x14ac:dyDescent="0.3">
      <c r="A1595">
        <v>0</v>
      </c>
      <c r="B1595">
        <v>25</v>
      </c>
      <c r="C1595">
        <v>11</v>
      </c>
      <c r="D1595">
        <v>1</v>
      </c>
      <c r="E1595">
        <v>11</v>
      </c>
      <c r="F1595">
        <v>3</v>
      </c>
      <c r="G1595">
        <v>1</v>
      </c>
      <c r="H1595">
        <v>5</v>
      </c>
      <c r="I1595">
        <v>0</v>
      </c>
      <c r="J1595" t="s">
        <v>641</v>
      </c>
      <c r="K1595" t="s">
        <v>149</v>
      </c>
      <c r="L1595" t="s">
        <v>647</v>
      </c>
      <c r="M1595" s="3">
        <v>5818801138</v>
      </c>
    </row>
    <row r="1596" spans="1:13" s="1" customFormat="1" hidden="1" x14ac:dyDescent="0.3">
      <c r="A1596" s="1">
        <v>1</v>
      </c>
      <c r="B1596" s="1">
        <v>25</v>
      </c>
      <c r="C1596" s="1">
        <v>11</v>
      </c>
      <c r="D1596" s="1">
        <v>1</v>
      </c>
      <c r="E1596" s="1">
        <v>11</v>
      </c>
      <c r="F1596" s="1">
        <v>3</v>
      </c>
      <c r="G1596" s="1">
        <v>2</v>
      </c>
      <c r="H1596" s="1">
        <v>0</v>
      </c>
      <c r="I1596" s="1">
        <v>0</v>
      </c>
      <c r="L1596" s="1" t="s">
        <v>32</v>
      </c>
      <c r="M1596" s="2">
        <v>1973968101</v>
      </c>
    </row>
    <row r="1597" spans="1:13" hidden="1" x14ac:dyDescent="0.3">
      <c r="A1597">
        <v>0</v>
      </c>
      <c r="B1597">
        <v>25</v>
      </c>
      <c r="C1597">
        <v>11</v>
      </c>
      <c r="D1597">
        <v>1</v>
      </c>
      <c r="E1597">
        <v>11</v>
      </c>
      <c r="F1597">
        <v>3</v>
      </c>
      <c r="G1597">
        <v>2</v>
      </c>
      <c r="H1597">
        <v>1</v>
      </c>
      <c r="I1597">
        <v>0</v>
      </c>
      <c r="J1597" t="s">
        <v>648</v>
      </c>
      <c r="K1597" t="s">
        <v>149</v>
      </c>
      <c r="L1597" t="s">
        <v>649</v>
      </c>
      <c r="M1597" s="3">
        <v>1654142666</v>
      </c>
    </row>
    <row r="1598" spans="1:13" hidden="1" x14ac:dyDescent="0.3">
      <c r="A1598">
        <v>0</v>
      </c>
      <c r="B1598">
        <v>25</v>
      </c>
      <c r="C1598">
        <v>11</v>
      </c>
      <c r="D1598">
        <v>1</v>
      </c>
      <c r="E1598">
        <v>11</v>
      </c>
      <c r="F1598">
        <v>3</v>
      </c>
      <c r="G1598">
        <v>2</v>
      </c>
      <c r="H1598">
        <v>3</v>
      </c>
      <c r="I1598">
        <v>0</v>
      </c>
      <c r="J1598" t="s">
        <v>650</v>
      </c>
      <c r="K1598" t="s">
        <v>149</v>
      </c>
      <c r="L1598" t="s">
        <v>651</v>
      </c>
      <c r="M1598" s="3">
        <v>319825435</v>
      </c>
    </row>
    <row r="1599" spans="1:13" hidden="1" x14ac:dyDescent="0.3">
      <c r="A1599">
        <v>0</v>
      </c>
      <c r="B1599">
        <v>25</v>
      </c>
      <c r="C1599">
        <v>11</v>
      </c>
      <c r="D1599">
        <v>1</v>
      </c>
      <c r="E1599">
        <v>11</v>
      </c>
      <c r="F1599">
        <v>3</v>
      </c>
      <c r="G1599">
        <v>2</v>
      </c>
      <c r="H1599">
        <v>5</v>
      </c>
      <c r="I1599">
        <v>0</v>
      </c>
      <c r="J1599" t="s">
        <v>652</v>
      </c>
      <c r="K1599" t="s">
        <v>149</v>
      </c>
      <c r="L1599" t="s">
        <v>653</v>
      </c>
      <c r="M1599" s="3">
        <v>0</v>
      </c>
    </row>
    <row r="1600" spans="1:13" s="1" customFormat="1" hidden="1" x14ac:dyDescent="0.3">
      <c r="A1600" s="1">
        <v>1</v>
      </c>
      <c r="B1600" s="1">
        <v>25</v>
      </c>
      <c r="C1600" s="1">
        <v>11</v>
      </c>
      <c r="D1600" s="1">
        <v>1</v>
      </c>
      <c r="E1600" s="1">
        <v>11</v>
      </c>
      <c r="F1600" s="1">
        <v>3</v>
      </c>
      <c r="G1600" s="1">
        <v>3</v>
      </c>
      <c r="H1600" s="1">
        <v>0</v>
      </c>
      <c r="I1600" s="1">
        <v>0</v>
      </c>
      <c r="L1600" s="1" t="s">
        <v>33</v>
      </c>
      <c r="M1600" s="2">
        <v>2254684383</v>
      </c>
    </row>
    <row r="1601" spans="1:13" hidden="1" x14ac:dyDescent="0.3">
      <c r="A1601">
        <v>0</v>
      </c>
      <c r="B1601">
        <v>25</v>
      </c>
      <c r="C1601">
        <v>11</v>
      </c>
      <c r="D1601">
        <v>1</v>
      </c>
      <c r="E1601">
        <v>11</v>
      </c>
      <c r="F1601">
        <v>3</v>
      </c>
      <c r="G1601">
        <v>3</v>
      </c>
      <c r="H1601">
        <v>1</v>
      </c>
      <c r="I1601">
        <v>0</v>
      </c>
      <c r="J1601" t="s">
        <v>654</v>
      </c>
      <c r="K1601" t="s">
        <v>149</v>
      </c>
      <c r="L1601" t="s">
        <v>655</v>
      </c>
      <c r="M1601" s="3">
        <v>753021324</v>
      </c>
    </row>
    <row r="1602" spans="1:13" hidden="1" x14ac:dyDescent="0.3">
      <c r="A1602">
        <v>0</v>
      </c>
      <c r="B1602">
        <v>25</v>
      </c>
      <c r="C1602">
        <v>11</v>
      </c>
      <c r="D1602">
        <v>1</v>
      </c>
      <c r="E1602">
        <v>11</v>
      </c>
      <c r="F1602">
        <v>3</v>
      </c>
      <c r="G1602">
        <v>3</v>
      </c>
      <c r="H1602">
        <v>30</v>
      </c>
      <c r="I1602">
        <v>0</v>
      </c>
      <c r="J1602" t="s">
        <v>385</v>
      </c>
      <c r="K1602" t="s">
        <v>149</v>
      </c>
      <c r="L1602" t="s">
        <v>415</v>
      </c>
      <c r="M1602" s="3">
        <v>1501663059</v>
      </c>
    </row>
    <row r="1603" spans="1:13" s="1" customFormat="1" hidden="1" x14ac:dyDescent="0.3">
      <c r="A1603" s="1">
        <v>1</v>
      </c>
      <c r="B1603" s="1">
        <v>25</v>
      </c>
      <c r="C1603" s="1">
        <v>11</v>
      </c>
      <c r="D1603" s="1">
        <v>1</v>
      </c>
      <c r="E1603" s="1">
        <v>22</v>
      </c>
      <c r="F1603" s="1">
        <v>0</v>
      </c>
      <c r="G1603" s="1">
        <v>0</v>
      </c>
      <c r="H1603" s="1">
        <v>0</v>
      </c>
      <c r="I1603" s="1">
        <v>0</v>
      </c>
      <c r="L1603" s="1" t="s">
        <v>15</v>
      </c>
      <c r="M1603" s="2">
        <v>68874454586</v>
      </c>
    </row>
    <row r="1604" spans="1:13" s="1" customFormat="1" hidden="1" x14ac:dyDescent="0.3">
      <c r="A1604" s="1">
        <v>1</v>
      </c>
      <c r="B1604" s="1">
        <v>25</v>
      </c>
      <c r="C1604" s="1">
        <v>11</v>
      </c>
      <c r="D1604" s="1">
        <v>1</v>
      </c>
      <c r="E1604" s="1">
        <v>22</v>
      </c>
      <c r="F1604" s="1">
        <v>3</v>
      </c>
      <c r="G1604" s="1">
        <v>0</v>
      </c>
      <c r="H1604" s="1">
        <v>0</v>
      </c>
      <c r="I1604" s="1">
        <v>0</v>
      </c>
      <c r="L1604" s="1" t="s">
        <v>30</v>
      </c>
      <c r="M1604" s="2">
        <v>68874454586</v>
      </c>
    </row>
    <row r="1605" spans="1:13" s="1" customFormat="1" hidden="1" x14ac:dyDescent="0.3">
      <c r="A1605" s="1">
        <v>1</v>
      </c>
      <c r="B1605" s="1">
        <v>25</v>
      </c>
      <c r="C1605" s="1">
        <v>11</v>
      </c>
      <c r="D1605" s="1">
        <v>1</v>
      </c>
      <c r="E1605" s="1">
        <v>22</v>
      </c>
      <c r="F1605" s="1">
        <v>3</v>
      </c>
      <c r="G1605" s="1">
        <v>1</v>
      </c>
      <c r="H1605" s="1">
        <v>0</v>
      </c>
      <c r="I1605" s="1">
        <v>0</v>
      </c>
      <c r="L1605" s="1" t="s">
        <v>31</v>
      </c>
      <c r="M1605" s="2">
        <v>1480888126</v>
      </c>
    </row>
    <row r="1606" spans="1:13" hidden="1" x14ac:dyDescent="0.3">
      <c r="A1606">
        <v>0</v>
      </c>
      <c r="B1606">
        <v>25</v>
      </c>
      <c r="C1606">
        <v>11</v>
      </c>
      <c r="D1606">
        <v>1</v>
      </c>
      <c r="E1606">
        <v>22</v>
      </c>
      <c r="F1606">
        <v>3</v>
      </c>
      <c r="G1606">
        <v>1</v>
      </c>
      <c r="H1606">
        <v>1</v>
      </c>
      <c r="I1606">
        <v>0</v>
      </c>
      <c r="J1606" t="s">
        <v>641</v>
      </c>
      <c r="K1606" t="s">
        <v>149</v>
      </c>
      <c r="L1606" t="s">
        <v>656</v>
      </c>
      <c r="M1606" s="3">
        <v>1480888126</v>
      </c>
    </row>
    <row r="1607" spans="1:13" s="1" customFormat="1" hidden="1" x14ac:dyDescent="0.3">
      <c r="A1607" s="1">
        <v>1</v>
      </c>
      <c r="B1607" s="1">
        <v>25</v>
      </c>
      <c r="C1607" s="1">
        <v>11</v>
      </c>
      <c r="D1607" s="1">
        <v>1</v>
      </c>
      <c r="E1607" s="1">
        <v>22</v>
      </c>
      <c r="F1607" s="1">
        <v>3</v>
      </c>
      <c r="G1607" s="1">
        <v>2</v>
      </c>
      <c r="H1607" s="1">
        <v>0</v>
      </c>
      <c r="I1607" s="1">
        <v>0</v>
      </c>
      <c r="L1607" s="1" t="s">
        <v>32</v>
      </c>
      <c r="M1607" s="2">
        <v>15348636565</v>
      </c>
    </row>
    <row r="1608" spans="1:13" hidden="1" x14ac:dyDescent="0.3">
      <c r="A1608">
        <v>0</v>
      </c>
      <c r="B1608">
        <v>25</v>
      </c>
      <c r="C1608">
        <v>11</v>
      </c>
      <c r="D1608">
        <v>1</v>
      </c>
      <c r="E1608">
        <v>22</v>
      </c>
      <c r="F1608">
        <v>3</v>
      </c>
      <c r="G1608">
        <v>2</v>
      </c>
      <c r="H1608">
        <v>1</v>
      </c>
      <c r="I1608">
        <v>0</v>
      </c>
      <c r="J1608" t="s">
        <v>657</v>
      </c>
      <c r="K1608" t="s">
        <v>149</v>
      </c>
      <c r="L1608" t="s">
        <v>658</v>
      </c>
      <c r="M1608" s="3">
        <v>207439354</v>
      </c>
    </row>
    <row r="1609" spans="1:13" hidden="1" x14ac:dyDescent="0.3">
      <c r="A1609">
        <v>0</v>
      </c>
      <c r="B1609">
        <v>25</v>
      </c>
      <c r="C1609">
        <v>11</v>
      </c>
      <c r="D1609">
        <v>1</v>
      </c>
      <c r="E1609">
        <v>22</v>
      </c>
      <c r="F1609">
        <v>3</v>
      </c>
      <c r="G1609">
        <v>2</v>
      </c>
      <c r="H1609">
        <v>1</v>
      </c>
      <c r="I1609">
        <v>1</v>
      </c>
      <c r="J1609" t="s">
        <v>657</v>
      </c>
      <c r="K1609" t="s">
        <v>149</v>
      </c>
      <c r="L1609" t="s">
        <v>659</v>
      </c>
      <c r="M1609" s="3">
        <v>5967030332</v>
      </c>
    </row>
    <row r="1610" spans="1:13" hidden="1" x14ac:dyDescent="0.3">
      <c r="A1610">
        <v>0</v>
      </c>
      <c r="B1610">
        <v>25</v>
      </c>
      <c r="C1610">
        <v>11</v>
      </c>
      <c r="D1610">
        <v>1</v>
      </c>
      <c r="E1610">
        <v>22</v>
      </c>
      <c r="F1610">
        <v>3</v>
      </c>
      <c r="G1610">
        <v>2</v>
      </c>
      <c r="H1610">
        <v>2</v>
      </c>
      <c r="I1610">
        <v>0</v>
      </c>
      <c r="J1610" t="s">
        <v>648</v>
      </c>
      <c r="K1610" t="s">
        <v>149</v>
      </c>
      <c r="L1610" t="s">
        <v>660</v>
      </c>
      <c r="M1610" s="3">
        <v>213967741</v>
      </c>
    </row>
    <row r="1611" spans="1:13" hidden="1" x14ac:dyDescent="0.3">
      <c r="A1611">
        <v>0</v>
      </c>
      <c r="B1611">
        <v>25</v>
      </c>
      <c r="C1611">
        <v>11</v>
      </c>
      <c r="D1611">
        <v>1</v>
      </c>
      <c r="E1611">
        <v>22</v>
      </c>
      <c r="F1611">
        <v>3</v>
      </c>
      <c r="G1611">
        <v>2</v>
      </c>
      <c r="H1611">
        <v>3</v>
      </c>
      <c r="I1611">
        <v>0</v>
      </c>
      <c r="J1611" t="s">
        <v>650</v>
      </c>
      <c r="K1611" t="s">
        <v>149</v>
      </c>
      <c r="L1611" t="s">
        <v>651</v>
      </c>
      <c r="M1611" s="3">
        <v>748108235</v>
      </c>
    </row>
    <row r="1612" spans="1:13" hidden="1" x14ac:dyDescent="0.3">
      <c r="A1612">
        <v>0</v>
      </c>
      <c r="B1612">
        <v>25</v>
      </c>
      <c r="C1612">
        <v>11</v>
      </c>
      <c r="D1612">
        <v>1</v>
      </c>
      <c r="E1612">
        <v>22</v>
      </c>
      <c r="F1612">
        <v>3</v>
      </c>
      <c r="G1612">
        <v>2</v>
      </c>
      <c r="H1612">
        <v>4</v>
      </c>
      <c r="I1612">
        <v>0</v>
      </c>
      <c r="J1612" t="s">
        <v>650</v>
      </c>
      <c r="K1612" t="s">
        <v>149</v>
      </c>
      <c r="L1612" t="s">
        <v>661</v>
      </c>
      <c r="M1612" s="3">
        <v>232718090</v>
      </c>
    </row>
    <row r="1613" spans="1:13" hidden="1" x14ac:dyDescent="0.3">
      <c r="A1613">
        <v>0</v>
      </c>
      <c r="B1613">
        <v>25</v>
      </c>
      <c r="C1613">
        <v>11</v>
      </c>
      <c r="D1613">
        <v>1</v>
      </c>
      <c r="E1613">
        <v>22</v>
      </c>
      <c r="F1613">
        <v>3</v>
      </c>
      <c r="G1613">
        <v>2</v>
      </c>
      <c r="H1613">
        <v>7</v>
      </c>
      <c r="I1613">
        <v>0</v>
      </c>
      <c r="J1613" t="s">
        <v>648</v>
      </c>
      <c r="K1613" t="s">
        <v>149</v>
      </c>
      <c r="L1613" t="s">
        <v>662</v>
      </c>
      <c r="M1613" s="3">
        <v>10320160</v>
      </c>
    </row>
    <row r="1614" spans="1:13" hidden="1" x14ac:dyDescent="0.3">
      <c r="A1614">
        <v>0</v>
      </c>
      <c r="B1614">
        <v>25</v>
      </c>
      <c r="C1614">
        <v>11</v>
      </c>
      <c r="D1614">
        <v>1</v>
      </c>
      <c r="E1614">
        <v>22</v>
      </c>
      <c r="F1614">
        <v>3</v>
      </c>
      <c r="G1614">
        <v>2</v>
      </c>
      <c r="H1614">
        <v>12</v>
      </c>
      <c r="I1614">
        <v>0</v>
      </c>
      <c r="J1614" t="s">
        <v>650</v>
      </c>
      <c r="K1614" t="s">
        <v>149</v>
      </c>
      <c r="L1614" t="s">
        <v>663</v>
      </c>
      <c r="M1614" s="3">
        <v>3710000</v>
      </c>
    </row>
    <row r="1615" spans="1:13" hidden="1" x14ac:dyDescent="0.3">
      <c r="A1615">
        <v>0</v>
      </c>
      <c r="B1615">
        <v>25</v>
      </c>
      <c r="C1615">
        <v>11</v>
      </c>
      <c r="D1615">
        <v>1</v>
      </c>
      <c r="E1615">
        <v>22</v>
      </c>
      <c r="F1615">
        <v>3</v>
      </c>
      <c r="G1615">
        <v>2</v>
      </c>
      <c r="H1615">
        <v>12</v>
      </c>
      <c r="I1615">
        <v>1</v>
      </c>
      <c r="J1615" t="s">
        <v>648</v>
      </c>
      <c r="K1615" t="s">
        <v>149</v>
      </c>
      <c r="L1615" t="s">
        <v>664</v>
      </c>
      <c r="M1615" s="3">
        <v>2076303853</v>
      </c>
    </row>
    <row r="1616" spans="1:13" hidden="1" x14ac:dyDescent="0.3">
      <c r="A1616">
        <v>0</v>
      </c>
      <c r="B1616">
        <v>25</v>
      </c>
      <c r="C1616">
        <v>11</v>
      </c>
      <c r="D1616">
        <v>1</v>
      </c>
      <c r="E1616">
        <v>22</v>
      </c>
      <c r="F1616">
        <v>3</v>
      </c>
      <c r="G1616">
        <v>2</v>
      </c>
      <c r="H1616">
        <v>13</v>
      </c>
      <c r="I1616">
        <v>0</v>
      </c>
      <c r="J1616" t="s">
        <v>650</v>
      </c>
      <c r="K1616" t="s">
        <v>149</v>
      </c>
      <c r="L1616" t="s">
        <v>665</v>
      </c>
      <c r="M1616" s="3">
        <v>1440374800</v>
      </c>
    </row>
    <row r="1617" spans="1:13" hidden="1" x14ac:dyDescent="0.3">
      <c r="A1617">
        <v>0</v>
      </c>
      <c r="B1617">
        <v>25</v>
      </c>
      <c r="C1617">
        <v>11</v>
      </c>
      <c r="D1617">
        <v>1</v>
      </c>
      <c r="E1617">
        <v>22</v>
      </c>
      <c r="F1617">
        <v>3</v>
      </c>
      <c r="G1617">
        <v>2</v>
      </c>
      <c r="H1617">
        <v>14</v>
      </c>
      <c r="I1617">
        <v>0</v>
      </c>
      <c r="J1617" t="s">
        <v>657</v>
      </c>
      <c r="K1617" t="s">
        <v>149</v>
      </c>
      <c r="L1617" t="s">
        <v>666</v>
      </c>
      <c r="M1617" s="3">
        <v>1000000000</v>
      </c>
    </row>
    <row r="1618" spans="1:13" hidden="1" x14ac:dyDescent="0.3">
      <c r="A1618">
        <v>0</v>
      </c>
      <c r="B1618">
        <v>25</v>
      </c>
      <c r="C1618">
        <v>11</v>
      </c>
      <c r="D1618">
        <v>1</v>
      </c>
      <c r="E1618">
        <v>22</v>
      </c>
      <c r="F1618">
        <v>3</v>
      </c>
      <c r="G1618">
        <v>2</v>
      </c>
      <c r="H1618">
        <v>14</v>
      </c>
      <c r="I1618">
        <v>1</v>
      </c>
      <c r="J1618" t="s">
        <v>657</v>
      </c>
      <c r="K1618" t="s">
        <v>149</v>
      </c>
      <c r="L1618" t="s">
        <v>667</v>
      </c>
      <c r="M1618" s="3">
        <v>8289200</v>
      </c>
    </row>
    <row r="1619" spans="1:13" hidden="1" x14ac:dyDescent="0.3">
      <c r="A1619">
        <v>0</v>
      </c>
      <c r="B1619">
        <v>25</v>
      </c>
      <c r="C1619">
        <v>11</v>
      </c>
      <c r="D1619">
        <v>1</v>
      </c>
      <c r="E1619">
        <v>22</v>
      </c>
      <c r="F1619">
        <v>3</v>
      </c>
      <c r="G1619">
        <v>2</v>
      </c>
      <c r="H1619">
        <v>15</v>
      </c>
      <c r="I1619">
        <v>0</v>
      </c>
      <c r="J1619" t="s">
        <v>657</v>
      </c>
      <c r="K1619" t="s">
        <v>149</v>
      </c>
      <c r="L1619" t="s">
        <v>668</v>
      </c>
      <c r="M1619" s="3">
        <v>2000000000</v>
      </c>
    </row>
    <row r="1620" spans="1:13" hidden="1" x14ac:dyDescent="0.3">
      <c r="A1620">
        <v>0</v>
      </c>
      <c r="B1620">
        <v>25</v>
      </c>
      <c r="C1620">
        <v>11</v>
      </c>
      <c r="D1620">
        <v>1</v>
      </c>
      <c r="E1620">
        <v>22</v>
      </c>
      <c r="F1620">
        <v>3</v>
      </c>
      <c r="G1620">
        <v>2</v>
      </c>
      <c r="H1620">
        <v>16</v>
      </c>
      <c r="I1620">
        <v>1</v>
      </c>
      <c r="J1620" t="s">
        <v>648</v>
      </c>
      <c r="K1620" t="s">
        <v>149</v>
      </c>
      <c r="L1620" t="s">
        <v>669</v>
      </c>
      <c r="M1620" s="3">
        <v>1440374800</v>
      </c>
    </row>
    <row r="1621" spans="1:13" s="1" customFormat="1" hidden="1" x14ac:dyDescent="0.3">
      <c r="A1621" s="1">
        <v>1</v>
      </c>
      <c r="B1621" s="1">
        <v>25</v>
      </c>
      <c r="C1621" s="1">
        <v>11</v>
      </c>
      <c r="D1621" s="1">
        <v>1</v>
      </c>
      <c r="E1621" s="1">
        <v>22</v>
      </c>
      <c r="F1621" s="1">
        <v>3</v>
      </c>
      <c r="G1621" s="1">
        <v>3</v>
      </c>
      <c r="H1621" s="1">
        <v>0</v>
      </c>
      <c r="I1621" s="1">
        <v>0</v>
      </c>
      <c r="L1621" s="1" t="s">
        <v>33</v>
      </c>
      <c r="M1621" s="2">
        <v>52044929895</v>
      </c>
    </row>
    <row r="1622" spans="1:13" hidden="1" x14ac:dyDescent="0.3">
      <c r="A1622">
        <v>0</v>
      </c>
      <c r="B1622">
        <v>25</v>
      </c>
      <c r="C1622">
        <v>11</v>
      </c>
      <c r="D1622">
        <v>1</v>
      </c>
      <c r="E1622">
        <v>22</v>
      </c>
      <c r="F1622">
        <v>3</v>
      </c>
      <c r="G1622">
        <v>3</v>
      </c>
      <c r="H1622">
        <v>1</v>
      </c>
      <c r="I1622">
        <v>0</v>
      </c>
      <c r="J1622" t="s">
        <v>670</v>
      </c>
      <c r="K1622" t="s">
        <v>149</v>
      </c>
      <c r="L1622" t="s">
        <v>671</v>
      </c>
      <c r="M1622" s="3">
        <v>2203466773</v>
      </c>
    </row>
    <row r="1623" spans="1:13" hidden="1" x14ac:dyDescent="0.3">
      <c r="A1623">
        <v>0</v>
      </c>
      <c r="B1623">
        <v>25</v>
      </c>
      <c r="C1623">
        <v>11</v>
      </c>
      <c r="D1623">
        <v>1</v>
      </c>
      <c r="E1623">
        <v>22</v>
      </c>
      <c r="F1623">
        <v>3</v>
      </c>
      <c r="G1623">
        <v>3</v>
      </c>
      <c r="H1623">
        <v>2</v>
      </c>
      <c r="I1623">
        <v>0</v>
      </c>
      <c r="J1623" t="s">
        <v>672</v>
      </c>
      <c r="K1623" t="s">
        <v>149</v>
      </c>
      <c r="L1623" t="s">
        <v>673</v>
      </c>
      <c r="M1623" s="3">
        <v>10396509114</v>
      </c>
    </row>
    <row r="1624" spans="1:13" hidden="1" x14ac:dyDescent="0.3">
      <c r="A1624">
        <v>0</v>
      </c>
      <c r="B1624">
        <v>25</v>
      </c>
      <c r="C1624">
        <v>11</v>
      </c>
      <c r="D1624">
        <v>1</v>
      </c>
      <c r="E1624">
        <v>22</v>
      </c>
      <c r="F1624">
        <v>3</v>
      </c>
      <c r="G1624">
        <v>3</v>
      </c>
      <c r="H1624">
        <v>2</v>
      </c>
      <c r="I1624">
        <v>1</v>
      </c>
      <c r="J1624" t="s">
        <v>672</v>
      </c>
      <c r="K1624" t="s">
        <v>149</v>
      </c>
      <c r="L1624" t="s">
        <v>674</v>
      </c>
      <c r="M1624" s="3">
        <v>15900000</v>
      </c>
    </row>
    <row r="1625" spans="1:13" hidden="1" x14ac:dyDescent="0.3">
      <c r="A1625">
        <v>0</v>
      </c>
      <c r="B1625">
        <v>25</v>
      </c>
      <c r="C1625">
        <v>11</v>
      </c>
      <c r="D1625">
        <v>1</v>
      </c>
      <c r="E1625">
        <v>22</v>
      </c>
      <c r="F1625">
        <v>3</v>
      </c>
      <c r="G1625">
        <v>3</v>
      </c>
      <c r="H1625">
        <v>3</v>
      </c>
      <c r="I1625">
        <v>0</v>
      </c>
      <c r="J1625" t="s">
        <v>670</v>
      </c>
      <c r="K1625" t="s">
        <v>149</v>
      </c>
      <c r="L1625" t="s">
        <v>675</v>
      </c>
      <c r="M1625" s="3">
        <v>39429054008</v>
      </c>
    </row>
    <row r="1626" spans="1:13" s="1" customFormat="1" hidden="1" x14ac:dyDescent="0.3">
      <c r="A1626" s="1">
        <v>1</v>
      </c>
      <c r="B1626" s="1">
        <v>26</v>
      </c>
      <c r="C1626" s="1">
        <v>0</v>
      </c>
      <c r="D1626" s="1">
        <v>0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L1626" s="1" t="s">
        <v>676</v>
      </c>
      <c r="M1626" s="2">
        <v>170381818877</v>
      </c>
    </row>
    <row r="1627" spans="1:13" s="1" customFormat="1" hidden="1" x14ac:dyDescent="0.3">
      <c r="A1627" s="1">
        <v>1</v>
      </c>
      <c r="B1627" s="1">
        <v>26</v>
      </c>
      <c r="C1627" s="1">
        <v>0</v>
      </c>
      <c r="D1627" s="1">
        <v>0</v>
      </c>
      <c r="E1627" s="1">
        <v>11</v>
      </c>
      <c r="F1627" s="1">
        <v>0</v>
      </c>
      <c r="G1627" s="1">
        <v>0</v>
      </c>
      <c r="H1627" s="1">
        <v>0</v>
      </c>
      <c r="I1627" s="1">
        <v>0</v>
      </c>
      <c r="L1627" s="1" t="s">
        <v>14</v>
      </c>
      <c r="M1627" s="2">
        <v>90779340791</v>
      </c>
    </row>
    <row r="1628" spans="1:13" s="1" customFormat="1" hidden="1" x14ac:dyDescent="0.3">
      <c r="A1628" s="1">
        <v>1</v>
      </c>
      <c r="B1628" s="1">
        <v>26</v>
      </c>
      <c r="C1628" s="1">
        <v>0</v>
      </c>
      <c r="D1628" s="1">
        <v>0</v>
      </c>
      <c r="E1628" s="1">
        <v>22</v>
      </c>
      <c r="F1628" s="1">
        <v>0</v>
      </c>
      <c r="G1628" s="1">
        <v>0</v>
      </c>
      <c r="H1628" s="1">
        <v>0</v>
      </c>
      <c r="I1628" s="1">
        <v>0</v>
      </c>
      <c r="L1628" s="1" t="s">
        <v>15</v>
      </c>
      <c r="M1628" s="2">
        <v>8460555301</v>
      </c>
    </row>
    <row r="1629" spans="1:13" s="1" customFormat="1" hidden="1" x14ac:dyDescent="0.3">
      <c r="A1629" s="1">
        <v>1</v>
      </c>
      <c r="B1629" s="1">
        <v>26</v>
      </c>
      <c r="C1629" s="1">
        <v>0</v>
      </c>
      <c r="D1629" s="1">
        <v>0</v>
      </c>
      <c r="E1629" s="1">
        <v>33</v>
      </c>
      <c r="F1629" s="1">
        <v>0</v>
      </c>
      <c r="G1629" s="1">
        <v>0</v>
      </c>
      <c r="H1629" s="1">
        <v>0</v>
      </c>
      <c r="I1629" s="1">
        <v>0</v>
      </c>
      <c r="L1629" s="1" t="s">
        <v>16</v>
      </c>
      <c r="M1629" s="2">
        <v>5111763137</v>
      </c>
    </row>
    <row r="1630" spans="1:13" s="1" customFormat="1" hidden="1" x14ac:dyDescent="0.3">
      <c r="A1630" s="1">
        <v>1</v>
      </c>
      <c r="B1630" s="1">
        <v>26</v>
      </c>
      <c r="C1630" s="1">
        <v>0</v>
      </c>
      <c r="D1630" s="1">
        <v>0</v>
      </c>
      <c r="E1630" s="1">
        <v>55</v>
      </c>
      <c r="F1630" s="1">
        <v>0</v>
      </c>
      <c r="G1630" s="1">
        <v>0</v>
      </c>
      <c r="H1630" s="1">
        <v>0</v>
      </c>
      <c r="I1630" s="1">
        <v>0</v>
      </c>
      <c r="L1630" s="1" t="s">
        <v>18</v>
      </c>
      <c r="M1630" s="2">
        <v>48000000000</v>
      </c>
    </row>
    <row r="1631" spans="1:13" s="1" customFormat="1" hidden="1" x14ac:dyDescent="0.3">
      <c r="A1631" s="1">
        <v>1</v>
      </c>
      <c r="B1631" s="1">
        <v>26</v>
      </c>
      <c r="C1631" s="1">
        <v>0</v>
      </c>
      <c r="D1631" s="1">
        <v>0</v>
      </c>
      <c r="E1631" s="1">
        <v>81</v>
      </c>
      <c r="F1631" s="1">
        <v>0</v>
      </c>
      <c r="G1631" s="1">
        <v>0</v>
      </c>
      <c r="H1631" s="1">
        <v>0</v>
      </c>
      <c r="I1631" s="1">
        <v>0</v>
      </c>
      <c r="L1631" s="1" t="s">
        <v>19</v>
      </c>
      <c r="M1631" s="2">
        <v>17316762308</v>
      </c>
    </row>
    <row r="1632" spans="1:13" s="1" customFormat="1" hidden="1" x14ac:dyDescent="0.3">
      <c r="A1632" s="1">
        <v>1</v>
      </c>
      <c r="B1632" s="1">
        <v>26</v>
      </c>
      <c r="C1632" s="1">
        <v>0</v>
      </c>
      <c r="D1632" s="1">
        <v>0</v>
      </c>
      <c r="E1632" s="1">
        <v>82</v>
      </c>
      <c r="F1632" s="1">
        <v>0</v>
      </c>
      <c r="G1632" s="1">
        <v>0</v>
      </c>
      <c r="H1632" s="1">
        <v>0</v>
      </c>
      <c r="I1632" s="1">
        <v>0</v>
      </c>
      <c r="L1632" s="1" t="s">
        <v>20</v>
      </c>
      <c r="M1632" s="2">
        <v>13397340</v>
      </c>
    </row>
    <row r="1633" spans="1:13" s="1" customFormat="1" hidden="1" x14ac:dyDescent="0.3">
      <c r="A1633" s="1">
        <v>1</v>
      </c>
      <c r="B1633" s="1">
        <v>26</v>
      </c>
      <c r="C1633" s="1">
        <v>0</v>
      </c>
      <c r="D1633" s="1">
        <v>0</v>
      </c>
      <c r="E1633" s="1">
        <v>83</v>
      </c>
      <c r="F1633" s="1">
        <v>0</v>
      </c>
      <c r="G1633" s="1">
        <v>0</v>
      </c>
      <c r="H1633" s="1">
        <v>0</v>
      </c>
      <c r="I1633" s="1">
        <v>0</v>
      </c>
      <c r="L1633" s="1" t="s">
        <v>21</v>
      </c>
      <c r="M1633" s="2">
        <v>700000000</v>
      </c>
    </row>
    <row r="1634" spans="1:13" s="1" customFormat="1" hidden="1" x14ac:dyDescent="0.3">
      <c r="A1634" s="1">
        <v>1</v>
      </c>
      <c r="B1634" s="1">
        <v>26</v>
      </c>
      <c r="C1634" s="1">
        <v>0</v>
      </c>
      <c r="D1634" s="1">
        <v>1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L1634" s="1" t="s">
        <v>22</v>
      </c>
      <c r="M1634" s="2">
        <v>2928811</v>
      </c>
    </row>
    <row r="1635" spans="1:13" s="1" customFormat="1" hidden="1" x14ac:dyDescent="0.3">
      <c r="A1635" s="1">
        <v>1</v>
      </c>
      <c r="B1635" s="1">
        <v>26</v>
      </c>
      <c r="C1635" s="1">
        <v>0</v>
      </c>
      <c r="D1635" s="1">
        <v>1</v>
      </c>
      <c r="E1635" s="1">
        <v>0</v>
      </c>
      <c r="F1635" s="1">
        <v>2</v>
      </c>
      <c r="G1635" s="1">
        <v>0</v>
      </c>
      <c r="H1635" s="1">
        <v>0</v>
      </c>
      <c r="I1635" s="1">
        <v>0</v>
      </c>
      <c r="L1635" s="1" t="s">
        <v>27</v>
      </c>
      <c r="M1635" s="2">
        <v>2928811</v>
      </c>
    </row>
    <row r="1636" spans="1:13" s="1" customFormat="1" hidden="1" x14ac:dyDescent="0.3">
      <c r="A1636" s="1">
        <v>1</v>
      </c>
      <c r="B1636" s="1">
        <v>26</v>
      </c>
      <c r="C1636" s="1">
        <v>0</v>
      </c>
      <c r="D1636" s="1">
        <v>1</v>
      </c>
      <c r="E1636" s="1">
        <v>0</v>
      </c>
      <c r="F1636" s="1">
        <v>2</v>
      </c>
      <c r="G1636" s="1">
        <v>2</v>
      </c>
      <c r="H1636" s="1">
        <v>0</v>
      </c>
      <c r="I1636" s="1">
        <v>0</v>
      </c>
      <c r="L1636" s="1" t="s">
        <v>29</v>
      </c>
      <c r="M1636" s="2">
        <v>2928811</v>
      </c>
    </row>
    <row r="1637" spans="1:13" s="1" customFormat="1" hidden="1" x14ac:dyDescent="0.3">
      <c r="A1637" s="1">
        <v>1</v>
      </c>
      <c r="B1637" s="1">
        <v>26</v>
      </c>
      <c r="C1637" s="1">
        <v>0</v>
      </c>
      <c r="D1637" s="1">
        <v>1</v>
      </c>
      <c r="E1637" s="1">
        <v>11</v>
      </c>
      <c r="F1637" s="1">
        <v>0</v>
      </c>
      <c r="G1637" s="1">
        <v>0</v>
      </c>
      <c r="H1637" s="1">
        <v>0</v>
      </c>
      <c r="I1637" s="1">
        <v>0</v>
      </c>
      <c r="L1637" s="1" t="s">
        <v>14</v>
      </c>
      <c r="M1637" s="2">
        <v>2928811</v>
      </c>
    </row>
    <row r="1638" spans="1:13" s="1" customFormat="1" hidden="1" x14ac:dyDescent="0.3">
      <c r="A1638" s="1">
        <v>1</v>
      </c>
      <c r="B1638" s="1">
        <v>26</v>
      </c>
      <c r="C1638" s="1">
        <v>0</v>
      </c>
      <c r="D1638" s="1">
        <v>1</v>
      </c>
      <c r="E1638" s="1">
        <v>11</v>
      </c>
      <c r="F1638" s="1">
        <v>2</v>
      </c>
      <c r="G1638" s="1">
        <v>0</v>
      </c>
      <c r="H1638" s="1">
        <v>0</v>
      </c>
      <c r="I1638" s="1">
        <v>0</v>
      </c>
      <c r="L1638" s="1" t="s">
        <v>27</v>
      </c>
      <c r="M1638" s="2">
        <v>2928811</v>
      </c>
    </row>
    <row r="1639" spans="1:13" s="1" customFormat="1" hidden="1" x14ac:dyDescent="0.3">
      <c r="A1639" s="1">
        <v>1</v>
      </c>
      <c r="B1639" s="1">
        <v>26</v>
      </c>
      <c r="C1639" s="1">
        <v>0</v>
      </c>
      <c r="D1639" s="1">
        <v>1</v>
      </c>
      <c r="E1639" s="1">
        <v>11</v>
      </c>
      <c r="F1639" s="1">
        <v>2</v>
      </c>
      <c r="G1639" s="1">
        <v>2</v>
      </c>
      <c r="H1639" s="1">
        <v>0</v>
      </c>
      <c r="I1639" s="1">
        <v>0</v>
      </c>
      <c r="L1639" s="1" t="s">
        <v>29</v>
      </c>
      <c r="M1639" s="2">
        <v>2928811</v>
      </c>
    </row>
    <row r="1640" spans="1:13" s="1" customFormat="1" hidden="1" x14ac:dyDescent="0.3">
      <c r="A1640" s="1">
        <v>1</v>
      </c>
      <c r="B1640" s="1">
        <v>26</v>
      </c>
      <c r="C1640" s="1">
        <v>0</v>
      </c>
      <c r="D1640" s="1">
        <v>3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L1640" s="1" t="s">
        <v>39</v>
      </c>
      <c r="M1640" s="2">
        <v>170378890066</v>
      </c>
    </row>
    <row r="1641" spans="1:13" s="1" customFormat="1" hidden="1" x14ac:dyDescent="0.3">
      <c r="A1641" s="1">
        <v>1</v>
      </c>
      <c r="B1641" s="1">
        <v>26</v>
      </c>
      <c r="C1641" s="1">
        <v>0</v>
      </c>
      <c r="D1641" s="1">
        <v>3</v>
      </c>
      <c r="E1641" s="1">
        <v>0</v>
      </c>
      <c r="F1641" s="1">
        <v>1</v>
      </c>
      <c r="G1641" s="1">
        <v>0</v>
      </c>
      <c r="H1641" s="1">
        <v>0</v>
      </c>
      <c r="I1641" s="1">
        <v>0</v>
      </c>
      <c r="L1641" s="1" t="s">
        <v>40</v>
      </c>
      <c r="M1641" s="2">
        <v>32449478077</v>
      </c>
    </row>
    <row r="1642" spans="1:13" s="1" customFormat="1" hidden="1" x14ac:dyDescent="0.3">
      <c r="A1642" s="1">
        <v>1</v>
      </c>
      <c r="B1642" s="1">
        <v>26</v>
      </c>
      <c r="C1642" s="1">
        <v>0</v>
      </c>
      <c r="D1642" s="1">
        <v>3</v>
      </c>
      <c r="E1642" s="1">
        <v>0</v>
      </c>
      <c r="F1642" s="1">
        <v>1</v>
      </c>
      <c r="G1642" s="1">
        <v>401</v>
      </c>
      <c r="H1642" s="1">
        <v>0</v>
      </c>
      <c r="I1642" s="1">
        <v>0</v>
      </c>
      <c r="L1642" s="1" t="s">
        <v>74</v>
      </c>
      <c r="M1642" s="2">
        <v>14282811410</v>
      </c>
    </row>
    <row r="1643" spans="1:13" s="1" customFormat="1" hidden="1" x14ac:dyDescent="0.3">
      <c r="A1643" s="1">
        <v>1</v>
      </c>
      <c r="B1643" s="1">
        <v>26</v>
      </c>
      <c r="C1643" s="1">
        <v>0</v>
      </c>
      <c r="D1643" s="1">
        <v>3</v>
      </c>
      <c r="E1643" s="1">
        <v>0</v>
      </c>
      <c r="F1643" s="1">
        <v>1</v>
      </c>
      <c r="G1643" s="1">
        <v>401</v>
      </c>
      <c r="H1643" s="1">
        <v>44</v>
      </c>
      <c r="I1643" s="1">
        <v>0</v>
      </c>
      <c r="L1643" s="1" t="s">
        <v>76</v>
      </c>
      <c r="M1643" s="2">
        <v>14282811410</v>
      </c>
    </row>
    <row r="1644" spans="1:13" s="1" customFormat="1" hidden="1" x14ac:dyDescent="0.3">
      <c r="A1644" s="1">
        <v>1</v>
      </c>
      <c r="B1644" s="1">
        <v>26</v>
      </c>
      <c r="C1644" s="1">
        <v>0</v>
      </c>
      <c r="D1644" s="1">
        <v>3</v>
      </c>
      <c r="E1644" s="1">
        <v>0</v>
      </c>
      <c r="F1644" s="1">
        <v>1</v>
      </c>
      <c r="G1644" s="1">
        <v>501</v>
      </c>
      <c r="H1644" s="1">
        <v>0</v>
      </c>
      <c r="I1644" s="1">
        <v>0</v>
      </c>
      <c r="L1644" s="1" t="s">
        <v>80</v>
      </c>
      <c r="M1644" s="2">
        <v>18166666667</v>
      </c>
    </row>
    <row r="1645" spans="1:13" s="1" customFormat="1" hidden="1" x14ac:dyDescent="0.3">
      <c r="A1645" s="1">
        <v>1</v>
      </c>
      <c r="B1645" s="1">
        <v>26</v>
      </c>
      <c r="C1645" s="1">
        <v>0</v>
      </c>
      <c r="D1645" s="1">
        <v>3</v>
      </c>
      <c r="E1645" s="1">
        <v>0</v>
      </c>
      <c r="F1645" s="1">
        <v>1</v>
      </c>
      <c r="G1645" s="1">
        <v>501</v>
      </c>
      <c r="H1645" s="1">
        <v>62</v>
      </c>
      <c r="I1645" s="1">
        <v>0</v>
      </c>
      <c r="L1645" s="1" t="s">
        <v>82</v>
      </c>
      <c r="M1645" s="2">
        <v>18166666667</v>
      </c>
    </row>
    <row r="1646" spans="1:13" s="1" customFormat="1" hidden="1" x14ac:dyDescent="0.3">
      <c r="A1646" s="1">
        <v>1</v>
      </c>
      <c r="B1646" s="1">
        <v>26</v>
      </c>
      <c r="C1646" s="1">
        <v>0</v>
      </c>
      <c r="D1646" s="1">
        <v>3</v>
      </c>
      <c r="E1646" s="1">
        <v>0</v>
      </c>
      <c r="F1646" s="1">
        <v>2</v>
      </c>
      <c r="G1646" s="1">
        <v>0</v>
      </c>
      <c r="H1646" s="1">
        <v>0</v>
      </c>
      <c r="I1646" s="1">
        <v>0</v>
      </c>
      <c r="L1646" s="1" t="s">
        <v>91</v>
      </c>
      <c r="M1646" s="2">
        <v>12244562500</v>
      </c>
    </row>
    <row r="1647" spans="1:13" s="1" customFormat="1" hidden="1" x14ac:dyDescent="0.3">
      <c r="A1647" s="1">
        <v>1</v>
      </c>
      <c r="B1647" s="1">
        <v>26</v>
      </c>
      <c r="C1647" s="1">
        <v>0</v>
      </c>
      <c r="D1647" s="1">
        <v>3</v>
      </c>
      <c r="E1647" s="1">
        <v>0</v>
      </c>
      <c r="F1647" s="1">
        <v>2</v>
      </c>
      <c r="G1647" s="1">
        <v>302</v>
      </c>
      <c r="H1647" s="1">
        <v>0</v>
      </c>
      <c r="I1647" s="1">
        <v>0</v>
      </c>
      <c r="L1647" s="1" t="s">
        <v>101</v>
      </c>
      <c r="M1647" s="2">
        <v>10000000000</v>
      </c>
    </row>
    <row r="1648" spans="1:13" s="1" customFormat="1" hidden="1" x14ac:dyDescent="0.3">
      <c r="A1648" s="1">
        <v>1</v>
      </c>
      <c r="B1648" s="1">
        <v>26</v>
      </c>
      <c r="C1648" s="1">
        <v>0</v>
      </c>
      <c r="D1648" s="1">
        <v>3</v>
      </c>
      <c r="E1648" s="1">
        <v>0</v>
      </c>
      <c r="F1648" s="1">
        <v>2</v>
      </c>
      <c r="G1648" s="1">
        <v>302</v>
      </c>
      <c r="H1648" s="1">
        <v>56</v>
      </c>
      <c r="I1648" s="1">
        <v>0</v>
      </c>
      <c r="L1648" s="1" t="s">
        <v>102</v>
      </c>
      <c r="M1648" s="2">
        <v>10000000000</v>
      </c>
    </row>
    <row r="1649" spans="1:13" s="1" customFormat="1" hidden="1" x14ac:dyDescent="0.3">
      <c r="A1649" s="1">
        <v>1</v>
      </c>
      <c r="B1649" s="1">
        <v>26</v>
      </c>
      <c r="C1649" s="1">
        <v>0</v>
      </c>
      <c r="D1649" s="1">
        <v>3</v>
      </c>
      <c r="E1649" s="1">
        <v>0</v>
      </c>
      <c r="F1649" s="1">
        <v>2</v>
      </c>
      <c r="G1649" s="1">
        <v>303</v>
      </c>
      <c r="H1649" s="1">
        <v>0</v>
      </c>
      <c r="I1649" s="1">
        <v>0</v>
      </c>
      <c r="L1649" s="1" t="s">
        <v>103</v>
      </c>
      <c r="M1649" s="2">
        <v>2244562500</v>
      </c>
    </row>
    <row r="1650" spans="1:13" s="1" customFormat="1" hidden="1" x14ac:dyDescent="0.3">
      <c r="A1650" s="1">
        <v>1</v>
      </c>
      <c r="B1650" s="1">
        <v>26</v>
      </c>
      <c r="C1650" s="1">
        <v>0</v>
      </c>
      <c r="D1650" s="1">
        <v>3</v>
      </c>
      <c r="E1650" s="1">
        <v>0</v>
      </c>
      <c r="F1650" s="1">
        <v>2</v>
      </c>
      <c r="G1650" s="1">
        <v>303</v>
      </c>
      <c r="H1650" s="1">
        <v>58</v>
      </c>
      <c r="I1650" s="1">
        <v>0</v>
      </c>
      <c r="L1650" s="1" t="s">
        <v>104</v>
      </c>
      <c r="M1650" s="2">
        <v>2244562500</v>
      </c>
    </row>
    <row r="1651" spans="1:13" s="1" customFormat="1" hidden="1" x14ac:dyDescent="0.3">
      <c r="A1651" s="1">
        <v>1</v>
      </c>
      <c r="B1651" s="1">
        <v>26</v>
      </c>
      <c r="C1651" s="1">
        <v>0</v>
      </c>
      <c r="D1651" s="1">
        <v>3</v>
      </c>
      <c r="E1651" s="1">
        <v>0</v>
      </c>
      <c r="F1651" s="1">
        <v>3</v>
      </c>
      <c r="G1651" s="1">
        <v>0</v>
      </c>
      <c r="H1651" s="1">
        <v>0</v>
      </c>
      <c r="I1651" s="1">
        <v>0</v>
      </c>
      <c r="L1651" s="1" t="s">
        <v>107</v>
      </c>
      <c r="M1651" s="2">
        <v>115684849489</v>
      </c>
    </row>
    <row r="1652" spans="1:13" s="1" customFormat="1" hidden="1" x14ac:dyDescent="0.3">
      <c r="A1652" s="1">
        <v>1</v>
      </c>
      <c r="B1652" s="1">
        <v>26</v>
      </c>
      <c r="C1652" s="1">
        <v>0</v>
      </c>
      <c r="D1652" s="1">
        <v>3</v>
      </c>
      <c r="E1652" s="1">
        <v>0</v>
      </c>
      <c r="F1652" s="1">
        <v>3</v>
      </c>
      <c r="G1652" s="1">
        <v>203</v>
      </c>
      <c r="H1652" s="1">
        <v>0</v>
      </c>
      <c r="I1652" s="1">
        <v>0</v>
      </c>
      <c r="L1652" s="1" t="s">
        <v>123</v>
      </c>
      <c r="M1652" s="2">
        <v>95843556062</v>
      </c>
    </row>
    <row r="1653" spans="1:13" s="1" customFormat="1" hidden="1" x14ac:dyDescent="0.3">
      <c r="A1653" s="1">
        <v>1</v>
      </c>
      <c r="B1653" s="1">
        <v>26</v>
      </c>
      <c r="C1653" s="1">
        <v>0</v>
      </c>
      <c r="D1653" s="1">
        <v>3</v>
      </c>
      <c r="E1653" s="1">
        <v>0</v>
      </c>
      <c r="F1653" s="1">
        <v>3</v>
      </c>
      <c r="G1653" s="1">
        <v>203</v>
      </c>
      <c r="H1653" s="1">
        <v>23</v>
      </c>
      <c r="I1653" s="1">
        <v>0</v>
      </c>
      <c r="L1653" s="1" t="s">
        <v>124</v>
      </c>
      <c r="M1653" s="2">
        <v>95843556062</v>
      </c>
    </row>
    <row r="1654" spans="1:13" s="1" customFormat="1" hidden="1" x14ac:dyDescent="0.3">
      <c r="A1654" s="1">
        <v>1</v>
      </c>
      <c r="B1654" s="1">
        <v>26</v>
      </c>
      <c r="C1654" s="1">
        <v>0</v>
      </c>
      <c r="D1654" s="1">
        <v>3</v>
      </c>
      <c r="E1654" s="1">
        <v>0</v>
      </c>
      <c r="F1654" s="1">
        <v>3</v>
      </c>
      <c r="G1654" s="1">
        <v>401</v>
      </c>
      <c r="H1654" s="1">
        <v>0</v>
      </c>
      <c r="I1654" s="1">
        <v>0</v>
      </c>
      <c r="L1654" s="1" t="s">
        <v>127</v>
      </c>
      <c r="M1654" s="2">
        <v>8529830760</v>
      </c>
    </row>
    <row r="1655" spans="1:13" s="1" customFormat="1" hidden="1" x14ac:dyDescent="0.3">
      <c r="A1655" s="1">
        <v>1</v>
      </c>
      <c r="B1655" s="1">
        <v>26</v>
      </c>
      <c r="C1655" s="1">
        <v>0</v>
      </c>
      <c r="D1655" s="1">
        <v>3</v>
      </c>
      <c r="E1655" s="1">
        <v>0</v>
      </c>
      <c r="F1655" s="1">
        <v>3</v>
      </c>
      <c r="G1655" s="1">
        <v>401</v>
      </c>
      <c r="H1655" s="1">
        <v>22</v>
      </c>
      <c r="I1655" s="1">
        <v>0</v>
      </c>
      <c r="L1655" s="1" t="s">
        <v>128</v>
      </c>
      <c r="M1655" s="2">
        <v>8529830760</v>
      </c>
    </row>
    <row r="1656" spans="1:13" s="1" customFormat="1" hidden="1" x14ac:dyDescent="0.3">
      <c r="A1656" s="1">
        <v>1</v>
      </c>
      <c r="B1656" s="1">
        <v>26</v>
      </c>
      <c r="C1656" s="1">
        <v>0</v>
      </c>
      <c r="D1656" s="1">
        <v>3</v>
      </c>
      <c r="E1656" s="1">
        <v>0</v>
      </c>
      <c r="F1656" s="1">
        <v>3</v>
      </c>
      <c r="G1656" s="1">
        <v>402</v>
      </c>
      <c r="H1656" s="1">
        <v>0</v>
      </c>
      <c r="I1656" s="1">
        <v>0</v>
      </c>
      <c r="L1656" s="1" t="s">
        <v>129</v>
      </c>
      <c r="M1656" s="2">
        <v>3014000000</v>
      </c>
    </row>
    <row r="1657" spans="1:13" s="1" customFormat="1" hidden="1" x14ac:dyDescent="0.3">
      <c r="A1657" s="1">
        <v>1</v>
      </c>
      <c r="B1657" s="1">
        <v>26</v>
      </c>
      <c r="C1657" s="1">
        <v>0</v>
      </c>
      <c r="D1657" s="1">
        <v>3</v>
      </c>
      <c r="E1657" s="1">
        <v>0</v>
      </c>
      <c r="F1657" s="1">
        <v>3</v>
      </c>
      <c r="G1657" s="1">
        <v>402</v>
      </c>
      <c r="H1657" s="1">
        <v>22</v>
      </c>
      <c r="I1657" s="1">
        <v>0</v>
      </c>
      <c r="L1657" s="1" t="s">
        <v>128</v>
      </c>
      <c r="M1657" s="2">
        <v>3014000000</v>
      </c>
    </row>
    <row r="1658" spans="1:13" s="1" customFormat="1" hidden="1" x14ac:dyDescent="0.3">
      <c r="A1658" s="1">
        <v>1</v>
      </c>
      <c r="B1658" s="1">
        <v>26</v>
      </c>
      <c r="C1658" s="1">
        <v>0</v>
      </c>
      <c r="D1658" s="1">
        <v>3</v>
      </c>
      <c r="E1658" s="1">
        <v>0</v>
      </c>
      <c r="F1658" s="1">
        <v>3</v>
      </c>
      <c r="G1658" s="1">
        <v>403</v>
      </c>
      <c r="H1658" s="1">
        <v>0</v>
      </c>
      <c r="I1658" s="1">
        <v>0</v>
      </c>
      <c r="L1658" s="1" t="s">
        <v>130</v>
      </c>
      <c r="M1658" s="2">
        <v>1496400000</v>
      </c>
    </row>
    <row r="1659" spans="1:13" s="1" customFormat="1" hidden="1" x14ac:dyDescent="0.3">
      <c r="A1659" s="1">
        <v>1</v>
      </c>
      <c r="B1659" s="1">
        <v>26</v>
      </c>
      <c r="C1659" s="1">
        <v>0</v>
      </c>
      <c r="D1659" s="1">
        <v>3</v>
      </c>
      <c r="E1659" s="1">
        <v>0</v>
      </c>
      <c r="F1659" s="1">
        <v>3</v>
      </c>
      <c r="G1659" s="1">
        <v>403</v>
      </c>
      <c r="H1659" s="1">
        <v>22</v>
      </c>
      <c r="I1659" s="1">
        <v>0</v>
      </c>
      <c r="L1659" s="1" t="s">
        <v>128</v>
      </c>
      <c r="M1659" s="2">
        <v>1496400000</v>
      </c>
    </row>
    <row r="1660" spans="1:13" s="1" customFormat="1" hidden="1" x14ac:dyDescent="0.3">
      <c r="A1660" s="1">
        <v>1</v>
      </c>
      <c r="B1660" s="1">
        <v>26</v>
      </c>
      <c r="C1660" s="1">
        <v>0</v>
      </c>
      <c r="D1660" s="1">
        <v>3</v>
      </c>
      <c r="E1660" s="1">
        <v>0</v>
      </c>
      <c r="F1660" s="1">
        <v>3</v>
      </c>
      <c r="G1660" s="1">
        <v>501</v>
      </c>
      <c r="H1660" s="1">
        <v>0</v>
      </c>
      <c r="I1660" s="1">
        <v>0</v>
      </c>
      <c r="L1660" s="1" t="s">
        <v>131</v>
      </c>
      <c r="M1660" s="2">
        <v>6801062667</v>
      </c>
    </row>
    <row r="1661" spans="1:13" s="1" customFormat="1" hidden="1" x14ac:dyDescent="0.3">
      <c r="A1661" s="1">
        <v>1</v>
      </c>
      <c r="B1661" s="1">
        <v>26</v>
      </c>
      <c r="C1661" s="1">
        <v>0</v>
      </c>
      <c r="D1661" s="1">
        <v>3</v>
      </c>
      <c r="E1661" s="1">
        <v>0</v>
      </c>
      <c r="F1661" s="1">
        <v>3</v>
      </c>
      <c r="G1661" s="1">
        <v>501</v>
      </c>
      <c r="H1661" s="1">
        <v>24</v>
      </c>
      <c r="I1661" s="1">
        <v>0</v>
      </c>
      <c r="L1661" s="1" t="s">
        <v>68</v>
      </c>
      <c r="M1661" s="2">
        <v>6801062667</v>
      </c>
    </row>
    <row r="1662" spans="1:13" s="1" customFormat="1" hidden="1" x14ac:dyDescent="0.3">
      <c r="A1662" s="1">
        <v>1</v>
      </c>
      <c r="B1662" s="1">
        <v>26</v>
      </c>
      <c r="C1662" s="1">
        <v>0</v>
      </c>
      <c r="D1662" s="1">
        <v>3</v>
      </c>
      <c r="E1662" s="1">
        <v>0</v>
      </c>
      <c r="F1662" s="1">
        <v>4</v>
      </c>
      <c r="G1662" s="1">
        <v>0</v>
      </c>
      <c r="H1662" s="1">
        <v>0</v>
      </c>
      <c r="I1662" s="1">
        <v>0</v>
      </c>
      <c r="L1662" s="1" t="s">
        <v>132</v>
      </c>
      <c r="M1662" s="2">
        <v>10000000000</v>
      </c>
    </row>
    <row r="1663" spans="1:13" s="1" customFormat="1" hidden="1" x14ac:dyDescent="0.3">
      <c r="A1663" s="1">
        <v>1</v>
      </c>
      <c r="B1663" s="1">
        <v>26</v>
      </c>
      <c r="C1663" s="1">
        <v>0</v>
      </c>
      <c r="D1663" s="1">
        <v>3</v>
      </c>
      <c r="E1663" s="1">
        <v>0</v>
      </c>
      <c r="F1663" s="1">
        <v>4</v>
      </c>
      <c r="G1663" s="1">
        <v>205</v>
      </c>
      <c r="H1663" s="1">
        <v>0</v>
      </c>
      <c r="I1663" s="1">
        <v>0</v>
      </c>
      <c r="L1663" s="1" t="s">
        <v>146</v>
      </c>
      <c r="M1663" s="2">
        <v>10000000000</v>
      </c>
    </row>
    <row r="1664" spans="1:13" s="1" customFormat="1" hidden="1" x14ac:dyDescent="0.3">
      <c r="A1664" s="1">
        <v>1</v>
      </c>
      <c r="B1664" s="1">
        <v>26</v>
      </c>
      <c r="C1664" s="1">
        <v>0</v>
      </c>
      <c r="D1664" s="1">
        <v>3</v>
      </c>
      <c r="E1664" s="1">
        <v>0</v>
      </c>
      <c r="F1664" s="1">
        <v>4</v>
      </c>
      <c r="G1664" s="1">
        <v>205</v>
      </c>
      <c r="H1664" s="1">
        <v>21</v>
      </c>
      <c r="I1664" s="1">
        <v>0</v>
      </c>
      <c r="L1664" s="1" t="s">
        <v>90</v>
      </c>
      <c r="M1664" s="2">
        <v>10000000000</v>
      </c>
    </row>
    <row r="1665" spans="1:13" s="1" customFormat="1" hidden="1" x14ac:dyDescent="0.3">
      <c r="A1665" s="1">
        <v>1</v>
      </c>
      <c r="B1665" s="1">
        <v>26</v>
      </c>
      <c r="C1665" s="1">
        <v>0</v>
      </c>
      <c r="D1665" s="1">
        <v>3</v>
      </c>
      <c r="E1665" s="1">
        <v>11</v>
      </c>
      <c r="F1665" s="1">
        <v>0</v>
      </c>
      <c r="G1665" s="1">
        <v>0</v>
      </c>
      <c r="H1665" s="1">
        <v>0</v>
      </c>
      <c r="I1665" s="1">
        <v>0</v>
      </c>
      <c r="L1665" s="1" t="s">
        <v>14</v>
      </c>
      <c r="M1665" s="2">
        <v>90776411980</v>
      </c>
    </row>
    <row r="1666" spans="1:13" s="1" customFormat="1" hidden="1" x14ac:dyDescent="0.3">
      <c r="A1666" s="1">
        <v>1</v>
      </c>
      <c r="B1666" s="1">
        <v>26</v>
      </c>
      <c r="C1666" s="1">
        <v>0</v>
      </c>
      <c r="D1666" s="1">
        <v>3</v>
      </c>
      <c r="E1666" s="1">
        <v>11</v>
      </c>
      <c r="F1666" s="1">
        <v>1</v>
      </c>
      <c r="G1666" s="1">
        <v>0</v>
      </c>
      <c r="H1666" s="1">
        <v>0</v>
      </c>
      <c r="I1666" s="1">
        <v>0</v>
      </c>
      <c r="L1666" s="1" t="s">
        <v>40</v>
      </c>
      <c r="M1666" s="2">
        <v>19600000000</v>
      </c>
    </row>
    <row r="1667" spans="1:13" s="1" customFormat="1" hidden="1" x14ac:dyDescent="0.3">
      <c r="A1667" s="1">
        <v>1</v>
      </c>
      <c r="B1667" s="1">
        <v>26</v>
      </c>
      <c r="C1667" s="1">
        <v>0</v>
      </c>
      <c r="D1667" s="1">
        <v>3</v>
      </c>
      <c r="E1667" s="1">
        <v>11</v>
      </c>
      <c r="F1667" s="1">
        <v>1</v>
      </c>
      <c r="G1667" s="1">
        <v>401</v>
      </c>
      <c r="H1667" s="1">
        <v>0</v>
      </c>
      <c r="I1667" s="1">
        <v>0</v>
      </c>
      <c r="L1667" s="1" t="s">
        <v>74</v>
      </c>
      <c r="M1667" s="2">
        <v>14000000000</v>
      </c>
    </row>
    <row r="1668" spans="1:13" s="1" customFormat="1" hidden="1" x14ac:dyDescent="0.3">
      <c r="A1668" s="1">
        <v>1</v>
      </c>
      <c r="B1668" s="1">
        <v>26</v>
      </c>
      <c r="C1668" s="1">
        <v>0</v>
      </c>
      <c r="D1668" s="1">
        <v>3</v>
      </c>
      <c r="E1668" s="1">
        <v>11</v>
      </c>
      <c r="F1668" s="1">
        <v>1</v>
      </c>
      <c r="G1668" s="1">
        <v>401</v>
      </c>
      <c r="H1668" s="1">
        <v>44</v>
      </c>
      <c r="I1668" s="1">
        <v>0</v>
      </c>
      <c r="L1668" s="1" t="s">
        <v>76</v>
      </c>
      <c r="M1668" s="2">
        <v>14000000000</v>
      </c>
    </row>
    <row r="1669" spans="1:13" s="1" customFormat="1" hidden="1" x14ac:dyDescent="0.3">
      <c r="A1669" s="1">
        <v>1</v>
      </c>
      <c r="B1669" s="1">
        <v>26</v>
      </c>
      <c r="C1669" s="1">
        <v>0</v>
      </c>
      <c r="D1669" s="1">
        <v>3</v>
      </c>
      <c r="E1669" s="1">
        <v>11</v>
      </c>
      <c r="F1669" s="1">
        <v>1</v>
      </c>
      <c r="G1669" s="1">
        <v>501</v>
      </c>
      <c r="H1669" s="1">
        <v>0</v>
      </c>
      <c r="I1669" s="1">
        <v>0</v>
      </c>
      <c r="L1669" s="1" t="s">
        <v>80</v>
      </c>
      <c r="M1669" s="2">
        <v>5600000000</v>
      </c>
    </row>
    <row r="1670" spans="1:13" s="1" customFormat="1" hidden="1" x14ac:dyDescent="0.3">
      <c r="A1670" s="1">
        <v>1</v>
      </c>
      <c r="B1670" s="1">
        <v>26</v>
      </c>
      <c r="C1670" s="1">
        <v>0</v>
      </c>
      <c r="D1670" s="1">
        <v>3</v>
      </c>
      <c r="E1670" s="1">
        <v>11</v>
      </c>
      <c r="F1670" s="1">
        <v>1</v>
      </c>
      <c r="G1670" s="1">
        <v>501</v>
      </c>
      <c r="H1670" s="1">
        <v>62</v>
      </c>
      <c r="I1670" s="1">
        <v>0</v>
      </c>
      <c r="L1670" s="1" t="s">
        <v>82</v>
      </c>
      <c r="M1670" s="2">
        <v>5600000000</v>
      </c>
    </row>
    <row r="1671" spans="1:13" s="1" customFormat="1" hidden="1" x14ac:dyDescent="0.3">
      <c r="A1671" s="1">
        <v>1</v>
      </c>
      <c r="B1671" s="1">
        <v>26</v>
      </c>
      <c r="C1671" s="1">
        <v>0</v>
      </c>
      <c r="D1671" s="1">
        <v>3</v>
      </c>
      <c r="E1671" s="1">
        <v>11</v>
      </c>
      <c r="F1671" s="1">
        <v>2</v>
      </c>
      <c r="G1671" s="1">
        <v>0</v>
      </c>
      <c r="H1671" s="1">
        <v>0</v>
      </c>
      <c r="I1671" s="1">
        <v>0</v>
      </c>
      <c r="L1671" s="1" t="s">
        <v>91</v>
      </c>
      <c r="M1671" s="2">
        <v>10000000000</v>
      </c>
    </row>
    <row r="1672" spans="1:13" s="1" customFormat="1" hidden="1" x14ac:dyDescent="0.3">
      <c r="A1672" s="1">
        <v>1</v>
      </c>
      <c r="B1672" s="1">
        <v>26</v>
      </c>
      <c r="C1672" s="1">
        <v>0</v>
      </c>
      <c r="D1672" s="1">
        <v>3</v>
      </c>
      <c r="E1672" s="1">
        <v>11</v>
      </c>
      <c r="F1672" s="1">
        <v>2</v>
      </c>
      <c r="G1672" s="1">
        <v>302</v>
      </c>
      <c r="H1672" s="1">
        <v>0</v>
      </c>
      <c r="I1672" s="1">
        <v>0</v>
      </c>
      <c r="L1672" s="1" t="s">
        <v>101</v>
      </c>
      <c r="M1672" s="2">
        <v>10000000000</v>
      </c>
    </row>
    <row r="1673" spans="1:13" s="1" customFormat="1" hidden="1" x14ac:dyDescent="0.3">
      <c r="A1673" s="1">
        <v>1</v>
      </c>
      <c r="B1673" s="1">
        <v>26</v>
      </c>
      <c r="C1673" s="1">
        <v>0</v>
      </c>
      <c r="D1673" s="1">
        <v>3</v>
      </c>
      <c r="E1673" s="1">
        <v>11</v>
      </c>
      <c r="F1673" s="1">
        <v>2</v>
      </c>
      <c r="G1673" s="1">
        <v>302</v>
      </c>
      <c r="H1673" s="1">
        <v>56</v>
      </c>
      <c r="I1673" s="1">
        <v>0</v>
      </c>
      <c r="L1673" s="1" t="s">
        <v>102</v>
      </c>
      <c r="M1673" s="2">
        <v>10000000000</v>
      </c>
    </row>
    <row r="1674" spans="1:13" s="1" customFormat="1" hidden="1" x14ac:dyDescent="0.3">
      <c r="A1674" s="1">
        <v>1</v>
      </c>
      <c r="B1674" s="1">
        <v>26</v>
      </c>
      <c r="C1674" s="1">
        <v>0</v>
      </c>
      <c r="D1674" s="1">
        <v>3</v>
      </c>
      <c r="E1674" s="1">
        <v>11</v>
      </c>
      <c r="F1674" s="1">
        <v>3</v>
      </c>
      <c r="G1674" s="1">
        <v>0</v>
      </c>
      <c r="H1674" s="1">
        <v>0</v>
      </c>
      <c r="I1674" s="1">
        <v>0</v>
      </c>
      <c r="L1674" s="1" t="s">
        <v>107</v>
      </c>
      <c r="M1674" s="2">
        <v>56176411980</v>
      </c>
    </row>
    <row r="1675" spans="1:13" s="1" customFormat="1" hidden="1" x14ac:dyDescent="0.3">
      <c r="A1675" s="1">
        <v>1</v>
      </c>
      <c r="B1675" s="1">
        <v>26</v>
      </c>
      <c r="C1675" s="1">
        <v>0</v>
      </c>
      <c r="D1675" s="1">
        <v>3</v>
      </c>
      <c r="E1675" s="1">
        <v>11</v>
      </c>
      <c r="F1675" s="1">
        <v>3</v>
      </c>
      <c r="G1675" s="1">
        <v>203</v>
      </c>
      <c r="H1675" s="1">
        <v>0</v>
      </c>
      <c r="I1675" s="1">
        <v>0</v>
      </c>
      <c r="L1675" s="1" t="s">
        <v>123</v>
      </c>
      <c r="M1675" s="2">
        <v>49187112450</v>
      </c>
    </row>
    <row r="1676" spans="1:13" s="1" customFormat="1" hidden="1" x14ac:dyDescent="0.3">
      <c r="A1676" s="1">
        <v>1</v>
      </c>
      <c r="B1676" s="1">
        <v>26</v>
      </c>
      <c r="C1676" s="1">
        <v>0</v>
      </c>
      <c r="D1676" s="1">
        <v>3</v>
      </c>
      <c r="E1676" s="1">
        <v>11</v>
      </c>
      <c r="F1676" s="1">
        <v>3</v>
      </c>
      <c r="G1676" s="1">
        <v>203</v>
      </c>
      <c r="H1676" s="1">
        <v>23</v>
      </c>
      <c r="I1676" s="1">
        <v>0</v>
      </c>
      <c r="L1676" s="1" t="s">
        <v>124</v>
      </c>
      <c r="M1676" s="2">
        <v>49187112450</v>
      </c>
    </row>
    <row r="1677" spans="1:13" s="1" customFormat="1" hidden="1" x14ac:dyDescent="0.3">
      <c r="A1677" s="1">
        <v>1</v>
      </c>
      <c r="B1677" s="1">
        <v>26</v>
      </c>
      <c r="C1677" s="1">
        <v>0</v>
      </c>
      <c r="D1677" s="1">
        <v>3</v>
      </c>
      <c r="E1677" s="1">
        <v>11</v>
      </c>
      <c r="F1677" s="1">
        <v>3</v>
      </c>
      <c r="G1677" s="1">
        <v>401</v>
      </c>
      <c r="H1677" s="1">
        <v>0</v>
      </c>
      <c r="I1677" s="1">
        <v>0</v>
      </c>
      <c r="L1677" s="1" t="s">
        <v>127</v>
      </c>
      <c r="M1677" s="2">
        <v>503600000</v>
      </c>
    </row>
    <row r="1678" spans="1:13" s="1" customFormat="1" hidden="1" x14ac:dyDescent="0.3">
      <c r="A1678" s="1">
        <v>1</v>
      </c>
      <c r="B1678" s="1">
        <v>26</v>
      </c>
      <c r="C1678" s="1">
        <v>0</v>
      </c>
      <c r="D1678" s="1">
        <v>3</v>
      </c>
      <c r="E1678" s="1">
        <v>11</v>
      </c>
      <c r="F1678" s="1">
        <v>3</v>
      </c>
      <c r="G1678" s="1">
        <v>401</v>
      </c>
      <c r="H1678" s="1">
        <v>22</v>
      </c>
      <c r="I1678" s="1">
        <v>0</v>
      </c>
      <c r="L1678" s="1" t="s">
        <v>128</v>
      </c>
      <c r="M1678" s="2">
        <v>503600000</v>
      </c>
    </row>
    <row r="1679" spans="1:13" s="1" customFormat="1" hidden="1" x14ac:dyDescent="0.3">
      <c r="A1679" s="1">
        <v>1</v>
      </c>
      <c r="B1679" s="1">
        <v>26</v>
      </c>
      <c r="C1679" s="1">
        <v>0</v>
      </c>
      <c r="D1679" s="1">
        <v>3</v>
      </c>
      <c r="E1679" s="1">
        <v>11</v>
      </c>
      <c r="F1679" s="1">
        <v>3</v>
      </c>
      <c r="G1679" s="1">
        <v>402</v>
      </c>
      <c r="H1679" s="1">
        <v>0</v>
      </c>
      <c r="I1679" s="1">
        <v>0</v>
      </c>
      <c r="L1679" s="1" t="s">
        <v>129</v>
      </c>
      <c r="M1679" s="2">
        <v>2000000000</v>
      </c>
    </row>
    <row r="1680" spans="1:13" s="1" customFormat="1" hidden="1" x14ac:dyDescent="0.3">
      <c r="A1680" s="1">
        <v>1</v>
      </c>
      <c r="B1680" s="1">
        <v>26</v>
      </c>
      <c r="C1680" s="1">
        <v>0</v>
      </c>
      <c r="D1680" s="1">
        <v>3</v>
      </c>
      <c r="E1680" s="1">
        <v>11</v>
      </c>
      <c r="F1680" s="1">
        <v>3</v>
      </c>
      <c r="G1680" s="1">
        <v>402</v>
      </c>
      <c r="H1680" s="1">
        <v>22</v>
      </c>
      <c r="I1680" s="1">
        <v>0</v>
      </c>
      <c r="L1680" s="1" t="s">
        <v>128</v>
      </c>
      <c r="M1680" s="2">
        <v>2000000000</v>
      </c>
    </row>
    <row r="1681" spans="1:13" s="1" customFormat="1" hidden="1" x14ac:dyDescent="0.3">
      <c r="A1681" s="1">
        <v>1</v>
      </c>
      <c r="B1681" s="1">
        <v>26</v>
      </c>
      <c r="C1681" s="1">
        <v>0</v>
      </c>
      <c r="D1681" s="1">
        <v>3</v>
      </c>
      <c r="E1681" s="1">
        <v>11</v>
      </c>
      <c r="F1681" s="1">
        <v>3</v>
      </c>
      <c r="G1681" s="1">
        <v>403</v>
      </c>
      <c r="H1681" s="1">
        <v>0</v>
      </c>
      <c r="I1681" s="1">
        <v>0</v>
      </c>
      <c r="L1681" s="1" t="s">
        <v>130</v>
      </c>
      <c r="M1681" s="2">
        <v>1496400000</v>
      </c>
    </row>
    <row r="1682" spans="1:13" s="1" customFormat="1" hidden="1" x14ac:dyDescent="0.3">
      <c r="A1682" s="1">
        <v>1</v>
      </c>
      <c r="B1682" s="1">
        <v>26</v>
      </c>
      <c r="C1682" s="1">
        <v>0</v>
      </c>
      <c r="D1682" s="1">
        <v>3</v>
      </c>
      <c r="E1682" s="1">
        <v>11</v>
      </c>
      <c r="F1682" s="1">
        <v>3</v>
      </c>
      <c r="G1682" s="1">
        <v>403</v>
      </c>
      <c r="H1682" s="1">
        <v>22</v>
      </c>
      <c r="I1682" s="1">
        <v>0</v>
      </c>
      <c r="L1682" s="1" t="s">
        <v>128</v>
      </c>
      <c r="M1682" s="2">
        <v>1496400000</v>
      </c>
    </row>
    <row r="1683" spans="1:13" s="1" customFormat="1" hidden="1" x14ac:dyDescent="0.3">
      <c r="A1683" s="1">
        <v>1</v>
      </c>
      <c r="B1683" s="1">
        <v>26</v>
      </c>
      <c r="C1683" s="1">
        <v>0</v>
      </c>
      <c r="D1683" s="1">
        <v>3</v>
      </c>
      <c r="E1683" s="1">
        <v>11</v>
      </c>
      <c r="F1683" s="1">
        <v>3</v>
      </c>
      <c r="G1683" s="1">
        <v>501</v>
      </c>
      <c r="H1683" s="1">
        <v>0</v>
      </c>
      <c r="I1683" s="1">
        <v>0</v>
      </c>
      <c r="L1683" s="1" t="s">
        <v>131</v>
      </c>
      <c r="M1683" s="2">
        <v>2989299530</v>
      </c>
    </row>
    <row r="1684" spans="1:13" s="1" customFormat="1" hidden="1" x14ac:dyDescent="0.3">
      <c r="A1684" s="1">
        <v>1</v>
      </c>
      <c r="B1684" s="1">
        <v>26</v>
      </c>
      <c r="C1684" s="1">
        <v>0</v>
      </c>
      <c r="D1684" s="1">
        <v>3</v>
      </c>
      <c r="E1684" s="1">
        <v>11</v>
      </c>
      <c r="F1684" s="1">
        <v>3</v>
      </c>
      <c r="G1684" s="1">
        <v>501</v>
      </c>
      <c r="H1684" s="1">
        <v>24</v>
      </c>
      <c r="I1684" s="1">
        <v>0</v>
      </c>
      <c r="L1684" s="1" t="s">
        <v>68</v>
      </c>
      <c r="M1684" s="2">
        <v>2989299530</v>
      </c>
    </row>
    <row r="1685" spans="1:13" s="1" customFormat="1" hidden="1" x14ac:dyDescent="0.3">
      <c r="A1685" s="1">
        <v>1</v>
      </c>
      <c r="B1685" s="1">
        <v>26</v>
      </c>
      <c r="C1685" s="1">
        <v>0</v>
      </c>
      <c r="D1685" s="1">
        <v>3</v>
      </c>
      <c r="E1685" s="1">
        <v>11</v>
      </c>
      <c r="F1685" s="1">
        <v>4</v>
      </c>
      <c r="G1685" s="1">
        <v>0</v>
      </c>
      <c r="H1685" s="1">
        <v>0</v>
      </c>
      <c r="I1685" s="1">
        <v>0</v>
      </c>
      <c r="L1685" s="1" t="s">
        <v>132</v>
      </c>
      <c r="M1685" s="2">
        <v>5000000000</v>
      </c>
    </row>
    <row r="1686" spans="1:13" s="1" customFormat="1" hidden="1" x14ac:dyDescent="0.3">
      <c r="A1686" s="1">
        <v>1</v>
      </c>
      <c r="B1686" s="1">
        <v>26</v>
      </c>
      <c r="C1686" s="1">
        <v>0</v>
      </c>
      <c r="D1686" s="1">
        <v>3</v>
      </c>
      <c r="E1686" s="1">
        <v>11</v>
      </c>
      <c r="F1686" s="1">
        <v>4</v>
      </c>
      <c r="G1686" s="1">
        <v>205</v>
      </c>
      <c r="H1686" s="1">
        <v>0</v>
      </c>
      <c r="I1686" s="1">
        <v>0</v>
      </c>
      <c r="L1686" s="1" t="s">
        <v>146</v>
      </c>
      <c r="M1686" s="2">
        <v>5000000000</v>
      </c>
    </row>
    <row r="1687" spans="1:13" s="1" customFormat="1" hidden="1" x14ac:dyDescent="0.3">
      <c r="A1687" s="1">
        <v>1</v>
      </c>
      <c r="B1687" s="1">
        <v>26</v>
      </c>
      <c r="C1687" s="1">
        <v>0</v>
      </c>
      <c r="D1687" s="1">
        <v>3</v>
      </c>
      <c r="E1687" s="1">
        <v>11</v>
      </c>
      <c r="F1687" s="1">
        <v>4</v>
      </c>
      <c r="G1687" s="1">
        <v>205</v>
      </c>
      <c r="H1687" s="1">
        <v>21</v>
      </c>
      <c r="I1687" s="1">
        <v>0</v>
      </c>
      <c r="L1687" s="1" t="s">
        <v>90</v>
      </c>
      <c r="M1687" s="2">
        <v>5000000000</v>
      </c>
    </row>
    <row r="1688" spans="1:13" s="1" customFormat="1" hidden="1" x14ac:dyDescent="0.3">
      <c r="A1688" s="1">
        <v>1</v>
      </c>
      <c r="B1688" s="1">
        <v>26</v>
      </c>
      <c r="C1688" s="1">
        <v>0</v>
      </c>
      <c r="D1688" s="1">
        <v>3</v>
      </c>
      <c r="E1688" s="1">
        <v>22</v>
      </c>
      <c r="F1688" s="1">
        <v>0</v>
      </c>
      <c r="G1688" s="1">
        <v>0</v>
      </c>
      <c r="H1688" s="1">
        <v>0</v>
      </c>
      <c r="I1688" s="1">
        <v>0</v>
      </c>
      <c r="L1688" s="1" t="s">
        <v>15</v>
      </c>
      <c r="M1688" s="2">
        <v>8460555301</v>
      </c>
    </row>
    <row r="1689" spans="1:13" s="1" customFormat="1" hidden="1" x14ac:dyDescent="0.3">
      <c r="A1689" s="1">
        <v>1</v>
      </c>
      <c r="B1689" s="1">
        <v>26</v>
      </c>
      <c r="C1689" s="1">
        <v>0</v>
      </c>
      <c r="D1689" s="1">
        <v>3</v>
      </c>
      <c r="E1689" s="1">
        <v>22</v>
      </c>
      <c r="F1689" s="1">
        <v>1</v>
      </c>
      <c r="G1689" s="1">
        <v>0</v>
      </c>
      <c r="H1689" s="1">
        <v>0</v>
      </c>
      <c r="I1689" s="1">
        <v>0</v>
      </c>
      <c r="L1689" s="1" t="s">
        <v>40</v>
      </c>
      <c r="M1689" s="2">
        <v>7449478077</v>
      </c>
    </row>
    <row r="1690" spans="1:13" s="1" customFormat="1" hidden="1" x14ac:dyDescent="0.3">
      <c r="A1690" s="1">
        <v>1</v>
      </c>
      <c r="B1690" s="1">
        <v>26</v>
      </c>
      <c r="C1690" s="1">
        <v>0</v>
      </c>
      <c r="D1690" s="1">
        <v>3</v>
      </c>
      <c r="E1690" s="1">
        <v>22</v>
      </c>
      <c r="F1690" s="1">
        <v>1</v>
      </c>
      <c r="G1690" s="1">
        <v>401</v>
      </c>
      <c r="H1690" s="1">
        <v>0</v>
      </c>
      <c r="I1690" s="1">
        <v>0</v>
      </c>
      <c r="L1690" s="1" t="s">
        <v>74</v>
      </c>
      <c r="M1690" s="2">
        <v>282811410</v>
      </c>
    </row>
    <row r="1691" spans="1:13" s="1" customFormat="1" hidden="1" x14ac:dyDescent="0.3">
      <c r="A1691" s="1">
        <v>1</v>
      </c>
      <c r="B1691" s="1">
        <v>26</v>
      </c>
      <c r="C1691" s="1">
        <v>0</v>
      </c>
      <c r="D1691" s="1">
        <v>3</v>
      </c>
      <c r="E1691" s="1">
        <v>22</v>
      </c>
      <c r="F1691" s="1">
        <v>1</v>
      </c>
      <c r="G1691" s="1">
        <v>401</v>
      </c>
      <c r="H1691" s="1">
        <v>44</v>
      </c>
      <c r="I1691" s="1">
        <v>0</v>
      </c>
      <c r="L1691" s="1" t="s">
        <v>76</v>
      </c>
      <c r="M1691" s="2">
        <v>282811410</v>
      </c>
    </row>
    <row r="1692" spans="1:13" s="1" customFormat="1" hidden="1" x14ac:dyDescent="0.3">
      <c r="A1692" s="1">
        <v>1</v>
      </c>
      <c r="B1692" s="1">
        <v>26</v>
      </c>
      <c r="C1692" s="1">
        <v>0</v>
      </c>
      <c r="D1692" s="1">
        <v>3</v>
      </c>
      <c r="E1692" s="1">
        <v>22</v>
      </c>
      <c r="F1692" s="1">
        <v>1</v>
      </c>
      <c r="G1692" s="1">
        <v>501</v>
      </c>
      <c r="H1692" s="1">
        <v>0</v>
      </c>
      <c r="I1692" s="1">
        <v>0</v>
      </c>
      <c r="L1692" s="1" t="s">
        <v>80</v>
      </c>
      <c r="M1692" s="2">
        <v>7166666667</v>
      </c>
    </row>
    <row r="1693" spans="1:13" s="1" customFormat="1" hidden="1" x14ac:dyDescent="0.3">
      <c r="A1693" s="1">
        <v>1</v>
      </c>
      <c r="B1693" s="1">
        <v>26</v>
      </c>
      <c r="C1693" s="1">
        <v>0</v>
      </c>
      <c r="D1693" s="1">
        <v>3</v>
      </c>
      <c r="E1693" s="1">
        <v>22</v>
      </c>
      <c r="F1693" s="1">
        <v>1</v>
      </c>
      <c r="G1693" s="1">
        <v>501</v>
      </c>
      <c r="H1693" s="1">
        <v>62</v>
      </c>
      <c r="I1693" s="1">
        <v>0</v>
      </c>
      <c r="L1693" s="1" t="s">
        <v>82</v>
      </c>
      <c r="M1693" s="2">
        <v>7166666667</v>
      </c>
    </row>
    <row r="1694" spans="1:13" s="1" customFormat="1" hidden="1" x14ac:dyDescent="0.3">
      <c r="A1694" s="1">
        <v>1</v>
      </c>
      <c r="B1694" s="1">
        <v>26</v>
      </c>
      <c r="C1694" s="1">
        <v>0</v>
      </c>
      <c r="D1694" s="1">
        <v>3</v>
      </c>
      <c r="E1694" s="1">
        <v>22</v>
      </c>
      <c r="F1694" s="1">
        <v>2</v>
      </c>
      <c r="G1694" s="1">
        <v>0</v>
      </c>
      <c r="H1694" s="1">
        <v>0</v>
      </c>
      <c r="I1694" s="1">
        <v>0</v>
      </c>
      <c r="L1694" s="1" t="s">
        <v>91</v>
      </c>
      <c r="M1694" s="2">
        <v>244562500</v>
      </c>
    </row>
    <row r="1695" spans="1:13" s="1" customFormat="1" hidden="1" x14ac:dyDescent="0.3">
      <c r="A1695" s="1">
        <v>1</v>
      </c>
      <c r="B1695" s="1">
        <v>26</v>
      </c>
      <c r="C1695" s="1">
        <v>0</v>
      </c>
      <c r="D1695" s="1">
        <v>3</v>
      </c>
      <c r="E1695" s="1">
        <v>22</v>
      </c>
      <c r="F1695" s="1">
        <v>2</v>
      </c>
      <c r="G1695" s="1">
        <v>303</v>
      </c>
      <c r="H1695" s="1">
        <v>0</v>
      </c>
      <c r="I1695" s="1">
        <v>0</v>
      </c>
      <c r="L1695" s="1" t="s">
        <v>103</v>
      </c>
      <c r="M1695" s="2">
        <v>244562500</v>
      </c>
    </row>
    <row r="1696" spans="1:13" s="1" customFormat="1" hidden="1" x14ac:dyDescent="0.3">
      <c r="A1696" s="1">
        <v>1</v>
      </c>
      <c r="B1696" s="1">
        <v>26</v>
      </c>
      <c r="C1696" s="1">
        <v>0</v>
      </c>
      <c r="D1696" s="1">
        <v>3</v>
      </c>
      <c r="E1696" s="1">
        <v>22</v>
      </c>
      <c r="F1696" s="1">
        <v>2</v>
      </c>
      <c r="G1696" s="1">
        <v>303</v>
      </c>
      <c r="H1696" s="1">
        <v>58</v>
      </c>
      <c r="I1696" s="1">
        <v>0</v>
      </c>
      <c r="L1696" s="1" t="s">
        <v>104</v>
      </c>
      <c r="M1696" s="2">
        <v>244562500</v>
      </c>
    </row>
    <row r="1697" spans="1:13" s="1" customFormat="1" hidden="1" x14ac:dyDescent="0.3">
      <c r="A1697" s="1">
        <v>1</v>
      </c>
      <c r="B1697" s="1">
        <v>26</v>
      </c>
      <c r="C1697" s="1">
        <v>0</v>
      </c>
      <c r="D1697" s="1">
        <v>3</v>
      </c>
      <c r="E1697" s="1">
        <v>22</v>
      </c>
      <c r="F1697" s="1">
        <v>3</v>
      </c>
      <c r="G1697" s="1">
        <v>0</v>
      </c>
      <c r="H1697" s="1">
        <v>0</v>
      </c>
      <c r="I1697" s="1">
        <v>0</v>
      </c>
      <c r="L1697" s="1" t="s">
        <v>107</v>
      </c>
      <c r="M1697" s="2">
        <v>766514724</v>
      </c>
    </row>
    <row r="1698" spans="1:13" s="1" customFormat="1" hidden="1" x14ac:dyDescent="0.3">
      <c r="A1698" s="1">
        <v>1</v>
      </c>
      <c r="B1698" s="1">
        <v>26</v>
      </c>
      <c r="C1698" s="1">
        <v>0</v>
      </c>
      <c r="D1698" s="1">
        <v>3</v>
      </c>
      <c r="E1698" s="1">
        <v>22</v>
      </c>
      <c r="F1698" s="1">
        <v>3</v>
      </c>
      <c r="G1698" s="1">
        <v>203</v>
      </c>
      <c r="H1698" s="1">
        <v>0</v>
      </c>
      <c r="I1698" s="1">
        <v>0</v>
      </c>
      <c r="L1698" s="1" t="s">
        <v>123</v>
      </c>
      <c r="M1698" s="2">
        <v>740283964</v>
      </c>
    </row>
    <row r="1699" spans="1:13" s="1" customFormat="1" hidden="1" x14ac:dyDescent="0.3">
      <c r="A1699" s="1">
        <v>1</v>
      </c>
      <c r="B1699" s="1">
        <v>26</v>
      </c>
      <c r="C1699" s="1">
        <v>0</v>
      </c>
      <c r="D1699" s="1">
        <v>3</v>
      </c>
      <c r="E1699" s="1">
        <v>22</v>
      </c>
      <c r="F1699" s="1">
        <v>3</v>
      </c>
      <c r="G1699" s="1">
        <v>203</v>
      </c>
      <c r="H1699" s="1">
        <v>23</v>
      </c>
      <c r="I1699" s="1">
        <v>0</v>
      </c>
      <c r="L1699" s="1" t="s">
        <v>124</v>
      </c>
      <c r="M1699" s="2">
        <v>740283964</v>
      </c>
    </row>
    <row r="1700" spans="1:13" s="1" customFormat="1" hidden="1" x14ac:dyDescent="0.3">
      <c r="A1700" s="1">
        <v>1</v>
      </c>
      <c r="B1700" s="1">
        <v>26</v>
      </c>
      <c r="C1700" s="1">
        <v>0</v>
      </c>
      <c r="D1700" s="1">
        <v>3</v>
      </c>
      <c r="E1700" s="1">
        <v>22</v>
      </c>
      <c r="F1700" s="1">
        <v>3</v>
      </c>
      <c r="G1700" s="1">
        <v>401</v>
      </c>
      <c r="H1700" s="1">
        <v>0</v>
      </c>
      <c r="I1700" s="1">
        <v>0</v>
      </c>
      <c r="L1700" s="1" t="s">
        <v>127</v>
      </c>
      <c r="M1700" s="2">
        <v>26230760</v>
      </c>
    </row>
    <row r="1701" spans="1:13" s="1" customFormat="1" hidden="1" x14ac:dyDescent="0.3">
      <c r="A1701" s="1">
        <v>1</v>
      </c>
      <c r="B1701" s="1">
        <v>26</v>
      </c>
      <c r="C1701" s="1">
        <v>0</v>
      </c>
      <c r="D1701" s="1">
        <v>3</v>
      </c>
      <c r="E1701" s="1">
        <v>22</v>
      </c>
      <c r="F1701" s="1">
        <v>3</v>
      </c>
      <c r="G1701" s="1">
        <v>401</v>
      </c>
      <c r="H1701" s="1">
        <v>22</v>
      </c>
      <c r="I1701" s="1">
        <v>0</v>
      </c>
      <c r="L1701" s="1" t="s">
        <v>128</v>
      </c>
      <c r="M1701" s="2">
        <v>26230760</v>
      </c>
    </row>
    <row r="1702" spans="1:13" s="1" customFormat="1" hidden="1" x14ac:dyDescent="0.3">
      <c r="A1702" s="1">
        <v>1</v>
      </c>
      <c r="B1702" s="1">
        <v>26</v>
      </c>
      <c r="C1702" s="1">
        <v>0</v>
      </c>
      <c r="D1702" s="1">
        <v>3</v>
      </c>
      <c r="E1702" s="1">
        <v>33</v>
      </c>
      <c r="F1702" s="1">
        <v>0</v>
      </c>
      <c r="G1702" s="1">
        <v>0</v>
      </c>
      <c r="H1702" s="1">
        <v>0</v>
      </c>
      <c r="I1702" s="1">
        <v>0</v>
      </c>
      <c r="L1702" s="1" t="s">
        <v>16</v>
      </c>
      <c r="M1702" s="2">
        <v>5111763137</v>
      </c>
    </row>
    <row r="1703" spans="1:13" s="1" customFormat="1" hidden="1" x14ac:dyDescent="0.3">
      <c r="A1703" s="1">
        <v>1</v>
      </c>
      <c r="B1703" s="1">
        <v>26</v>
      </c>
      <c r="C1703" s="1">
        <v>0</v>
      </c>
      <c r="D1703" s="1">
        <v>3</v>
      </c>
      <c r="E1703" s="1">
        <v>33</v>
      </c>
      <c r="F1703" s="1">
        <v>2</v>
      </c>
      <c r="G1703" s="1">
        <v>0</v>
      </c>
      <c r="H1703" s="1">
        <v>0</v>
      </c>
      <c r="I1703" s="1">
        <v>0</v>
      </c>
      <c r="L1703" s="1" t="s">
        <v>91</v>
      </c>
      <c r="M1703" s="2">
        <v>2000000000</v>
      </c>
    </row>
    <row r="1704" spans="1:13" s="1" customFormat="1" hidden="1" x14ac:dyDescent="0.3">
      <c r="A1704" s="1">
        <v>1</v>
      </c>
      <c r="B1704" s="1">
        <v>26</v>
      </c>
      <c r="C1704" s="1">
        <v>0</v>
      </c>
      <c r="D1704" s="1">
        <v>3</v>
      </c>
      <c r="E1704" s="1">
        <v>33</v>
      </c>
      <c r="F1704" s="1">
        <v>2</v>
      </c>
      <c r="G1704" s="1">
        <v>303</v>
      </c>
      <c r="H1704" s="1">
        <v>0</v>
      </c>
      <c r="I1704" s="1">
        <v>0</v>
      </c>
      <c r="L1704" s="1" t="s">
        <v>103</v>
      </c>
      <c r="M1704" s="2">
        <v>2000000000</v>
      </c>
    </row>
    <row r="1705" spans="1:13" s="1" customFormat="1" hidden="1" x14ac:dyDescent="0.3">
      <c r="A1705" s="1">
        <v>1</v>
      </c>
      <c r="B1705" s="1">
        <v>26</v>
      </c>
      <c r="C1705" s="1">
        <v>0</v>
      </c>
      <c r="D1705" s="1">
        <v>3</v>
      </c>
      <c r="E1705" s="1">
        <v>33</v>
      </c>
      <c r="F1705" s="1">
        <v>2</v>
      </c>
      <c r="G1705" s="1">
        <v>303</v>
      </c>
      <c r="H1705" s="1">
        <v>58</v>
      </c>
      <c r="I1705" s="1">
        <v>0</v>
      </c>
      <c r="L1705" s="1" t="s">
        <v>104</v>
      </c>
      <c r="M1705" s="2">
        <v>2000000000</v>
      </c>
    </row>
    <row r="1706" spans="1:13" s="1" customFormat="1" hidden="1" x14ac:dyDescent="0.3">
      <c r="A1706" s="1">
        <v>1</v>
      </c>
      <c r="B1706" s="1">
        <v>26</v>
      </c>
      <c r="C1706" s="1">
        <v>0</v>
      </c>
      <c r="D1706" s="1">
        <v>3</v>
      </c>
      <c r="E1706" s="1">
        <v>33</v>
      </c>
      <c r="F1706" s="1">
        <v>3</v>
      </c>
      <c r="G1706" s="1">
        <v>0</v>
      </c>
      <c r="H1706" s="1">
        <v>0</v>
      </c>
      <c r="I1706" s="1">
        <v>0</v>
      </c>
      <c r="L1706" s="1" t="s">
        <v>107</v>
      </c>
      <c r="M1706" s="2">
        <v>3111763137</v>
      </c>
    </row>
    <row r="1707" spans="1:13" s="1" customFormat="1" hidden="1" x14ac:dyDescent="0.3">
      <c r="A1707" s="1">
        <v>1</v>
      </c>
      <c r="B1707" s="1">
        <v>26</v>
      </c>
      <c r="C1707" s="1">
        <v>0</v>
      </c>
      <c r="D1707" s="1">
        <v>3</v>
      </c>
      <c r="E1707" s="1">
        <v>33</v>
      </c>
      <c r="F1707" s="1">
        <v>3</v>
      </c>
      <c r="G1707" s="1">
        <v>501</v>
      </c>
      <c r="H1707" s="1">
        <v>0</v>
      </c>
      <c r="I1707" s="1">
        <v>0</v>
      </c>
      <c r="L1707" s="1" t="s">
        <v>131</v>
      </c>
      <c r="M1707" s="2">
        <v>3111763137</v>
      </c>
    </row>
    <row r="1708" spans="1:13" s="1" customFormat="1" hidden="1" x14ac:dyDescent="0.3">
      <c r="A1708" s="1">
        <v>1</v>
      </c>
      <c r="B1708" s="1">
        <v>26</v>
      </c>
      <c r="C1708" s="1">
        <v>0</v>
      </c>
      <c r="D1708" s="1">
        <v>3</v>
      </c>
      <c r="E1708" s="1">
        <v>33</v>
      </c>
      <c r="F1708" s="1">
        <v>3</v>
      </c>
      <c r="G1708" s="1">
        <v>501</v>
      </c>
      <c r="H1708" s="1">
        <v>24</v>
      </c>
      <c r="I1708" s="1">
        <v>0</v>
      </c>
      <c r="L1708" s="1" t="s">
        <v>68</v>
      </c>
      <c r="M1708" s="2">
        <v>3111763137</v>
      </c>
    </row>
    <row r="1709" spans="1:13" s="1" customFormat="1" hidden="1" x14ac:dyDescent="0.3">
      <c r="A1709" s="1">
        <v>1</v>
      </c>
      <c r="B1709" s="1">
        <v>26</v>
      </c>
      <c r="C1709" s="1">
        <v>0</v>
      </c>
      <c r="D1709" s="1">
        <v>3</v>
      </c>
      <c r="E1709" s="1">
        <v>55</v>
      </c>
      <c r="F1709" s="1">
        <v>0</v>
      </c>
      <c r="G1709" s="1">
        <v>0</v>
      </c>
      <c r="H1709" s="1">
        <v>0</v>
      </c>
      <c r="I1709" s="1">
        <v>0</v>
      </c>
      <c r="L1709" s="1" t="s">
        <v>18</v>
      </c>
      <c r="M1709" s="2">
        <v>48000000000</v>
      </c>
    </row>
    <row r="1710" spans="1:13" s="1" customFormat="1" hidden="1" x14ac:dyDescent="0.3">
      <c r="A1710" s="1">
        <v>1</v>
      </c>
      <c r="B1710" s="1">
        <v>26</v>
      </c>
      <c r="C1710" s="1">
        <v>0</v>
      </c>
      <c r="D1710" s="1">
        <v>3</v>
      </c>
      <c r="E1710" s="1">
        <v>55</v>
      </c>
      <c r="F1710" s="1">
        <v>3</v>
      </c>
      <c r="G1710" s="1">
        <v>0</v>
      </c>
      <c r="H1710" s="1">
        <v>0</v>
      </c>
      <c r="I1710" s="1">
        <v>0</v>
      </c>
      <c r="L1710" s="1" t="s">
        <v>107</v>
      </c>
      <c r="M1710" s="2">
        <v>48000000000</v>
      </c>
    </row>
    <row r="1711" spans="1:13" s="1" customFormat="1" hidden="1" x14ac:dyDescent="0.3">
      <c r="A1711" s="1">
        <v>1</v>
      </c>
      <c r="B1711" s="1">
        <v>26</v>
      </c>
      <c r="C1711" s="1">
        <v>0</v>
      </c>
      <c r="D1711" s="1">
        <v>3</v>
      </c>
      <c r="E1711" s="1">
        <v>55</v>
      </c>
      <c r="F1711" s="1">
        <v>3</v>
      </c>
      <c r="G1711" s="1">
        <v>203</v>
      </c>
      <c r="H1711" s="1">
        <v>0</v>
      </c>
      <c r="I1711" s="1">
        <v>0</v>
      </c>
      <c r="L1711" s="1" t="s">
        <v>123</v>
      </c>
      <c r="M1711" s="2">
        <v>40000000000</v>
      </c>
    </row>
    <row r="1712" spans="1:13" s="1" customFormat="1" hidden="1" x14ac:dyDescent="0.3">
      <c r="A1712" s="1">
        <v>1</v>
      </c>
      <c r="B1712" s="1">
        <v>26</v>
      </c>
      <c r="C1712" s="1">
        <v>0</v>
      </c>
      <c r="D1712" s="1">
        <v>3</v>
      </c>
      <c r="E1712" s="1">
        <v>55</v>
      </c>
      <c r="F1712" s="1">
        <v>3</v>
      </c>
      <c r="G1712" s="1">
        <v>203</v>
      </c>
      <c r="H1712" s="1">
        <v>23</v>
      </c>
      <c r="I1712" s="1">
        <v>0</v>
      </c>
      <c r="L1712" s="1" t="s">
        <v>124</v>
      </c>
      <c r="M1712" s="2">
        <v>40000000000</v>
      </c>
    </row>
    <row r="1713" spans="1:13" s="1" customFormat="1" hidden="1" x14ac:dyDescent="0.3">
      <c r="A1713" s="1">
        <v>1</v>
      </c>
      <c r="B1713" s="1">
        <v>26</v>
      </c>
      <c r="C1713" s="1">
        <v>0</v>
      </c>
      <c r="D1713" s="1">
        <v>3</v>
      </c>
      <c r="E1713" s="1">
        <v>55</v>
      </c>
      <c r="F1713" s="1">
        <v>3</v>
      </c>
      <c r="G1713" s="1">
        <v>401</v>
      </c>
      <c r="H1713" s="1">
        <v>0</v>
      </c>
      <c r="I1713" s="1">
        <v>0</v>
      </c>
      <c r="L1713" s="1" t="s">
        <v>127</v>
      </c>
      <c r="M1713" s="2">
        <v>8000000000</v>
      </c>
    </row>
    <row r="1714" spans="1:13" s="1" customFormat="1" hidden="1" x14ac:dyDescent="0.3">
      <c r="A1714" s="1">
        <v>1</v>
      </c>
      <c r="B1714" s="1">
        <v>26</v>
      </c>
      <c r="C1714" s="1">
        <v>0</v>
      </c>
      <c r="D1714" s="1">
        <v>3</v>
      </c>
      <c r="E1714" s="1">
        <v>55</v>
      </c>
      <c r="F1714" s="1">
        <v>3</v>
      </c>
      <c r="G1714" s="1">
        <v>401</v>
      </c>
      <c r="H1714" s="1">
        <v>22</v>
      </c>
      <c r="I1714" s="1">
        <v>0</v>
      </c>
      <c r="L1714" s="1" t="s">
        <v>128</v>
      </c>
      <c r="M1714" s="2">
        <v>8000000000</v>
      </c>
    </row>
    <row r="1715" spans="1:13" s="1" customFormat="1" hidden="1" x14ac:dyDescent="0.3">
      <c r="A1715" s="1">
        <v>1</v>
      </c>
      <c r="B1715" s="1">
        <v>26</v>
      </c>
      <c r="C1715" s="1">
        <v>0</v>
      </c>
      <c r="D1715" s="1">
        <v>3</v>
      </c>
      <c r="E1715" s="1">
        <v>81</v>
      </c>
      <c r="F1715" s="1">
        <v>0</v>
      </c>
      <c r="G1715" s="1">
        <v>0</v>
      </c>
      <c r="H1715" s="1">
        <v>0</v>
      </c>
      <c r="I1715" s="1">
        <v>0</v>
      </c>
      <c r="L1715" s="1" t="s">
        <v>19</v>
      </c>
      <c r="M1715" s="2">
        <v>17316762308</v>
      </c>
    </row>
    <row r="1716" spans="1:13" s="1" customFormat="1" hidden="1" x14ac:dyDescent="0.3">
      <c r="A1716" s="1">
        <v>1</v>
      </c>
      <c r="B1716" s="1">
        <v>26</v>
      </c>
      <c r="C1716" s="1">
        <v>0</v>
      </c>
      <c r="D1716" s="1">
        <v>3</v>
      </c>
      <c r="E1716" s="1">
        <v>81</v>
      </c>
      <c r="F1716" s="1">
        <v>1</v>
      </c>
      <c r="G1716" s="1">
        <v>0</v>
      </c>
      <c r="H1716" s="1">
        <v>0</v>
      </c>
      <c r="I1716" s="1">
        <v>0</v>
      </c>
      <c r="L1716" s="1" t="s">
        <v>40</v>
      </c>
      <c r="M1716" s="2">
        <v>5400000000</v>
      </c>
    </row>
    <row r="1717" spans="1:13" s="1" customFormat="1" hidden="1" x14ac:dyDescent="0.3">
      <c r="A1717" s="1">
        <v>1</v>
      </c>
      <c r="B1717" s="1">
        <v>26</v>
      </c>
      <c r="C1717" s="1">
        <v>0</v>
      </c>
      <c r="D1717" s="1">
        <v>3</v>
      </c>
      <c r="E1717" s="1">
        <v>81</v>
      </c>
      <c r="F1717" s="1">
        <v>1</v>
      </c>
      <c r="G1717" s="1">
        <v>501</v>
      </c>
      <c r="H1717" s="1">
        <v>0</v>
      </c>
      <c r="I1717" s="1">
        <v>0</v>
      </c>
      <c r="L1717" s="1" t="s">
        <v>80</v>
      </c>
      <c r="M1717" s="2">
        <v>5400000000</v>
      </c>
    </row>
    <row r="1718" spans="1:13" s="1" customFormat="1" hidden="1" x14ac:dyDescent="0.3">
      <c r="A1718" s="1">
        <v>1</v>
      </c>
      <c r="B1718" s="1">
        <v>26</v>
      </c>
      <c r="C1718" s="1">
        <v>0</v>
      </c>
      <c r="D1718" s="1">
        <v>3</v>
      </c>
      <c r="E1718" s="1">
        <v>81</v>
      </c>
      <c r="F1718" s="1">
        <v>1</v>
      </c>
      <c r="G1718" s="1">
        <v>501</v>
      </c>
      <c r="H1718" s="1">
        <v>62</v>
      </c>
      <c r="I1718" s="1">
        <v>0</v>
      </c>
      <c r="L1718" s="1" t="s">
        <v>82</v>
      </c>
      <c r="M1718" s="2">
        <v>5400000000</v>
      </c>
    </row>
    <row r="1719" spans="1:13" s="1" customFormat="1" hidden="1" x14ac:dyDescent="0.3">
      <c r="A1719" s="1">
        <v>1</v>
      </c>
      <c r="B1719" s="1">
        <v>26</v>
      </c>
      <c r="C1719" s="1">
        <v>0</v>
      </c>
      <c r="D1719" s="1">
        <v>3</v>
      </c>
      <c r="E1719" s="1">
        <v>81</v>
      </c>
      <c r="F1719" s="1">
        <v>3</v>
      </c>
      <c r="G1719" s="1">
        <v>0</v>
      </c>
      <c r="H1719" s="1">
        <v>0</v>
      </c>
      <c r="I1719" s="1">
        <v>0</v>
      </c>
      <c r="L1719" s="1" t="s">
        <v>107</v>
      </c>
      <c r="M1719" s="2">
        <v>6916762308</v>
      </c>
    </row>
    <row r="1720" spans="1:13" s="1" customFormat="1" hidden="1" x14ac:dyDescent="0.3">
      <c r="A1720" s="1">
        <v>1</v>
      </c>
      <c r="B1720" s="1">
        <v>26</v>
      </c>
      <c r="C1720" s="1">
        <v>0</v>
      </c>
      <c r="D1720" s="1">
        <v>3</v>
      </c>
      <c r="E1720" s="1">
        <v>81</v>
      </c>
      <c r="F1720" s="1">
        <v>3</v>
      </c>
      <c r="G1720" s="1">
        <v>203</v>
      </c>
      <c r="H1720" s="1">
        <v>0</v>
      </c>
      <c r="I1720" s="1">
        <v>0</v>
      </c>
      <c r="L1720" s="1" t="s">
        <v>123</v>
      </c>
      <c r="M1720" s="2">
        <v>5902762308</v>
      </c>
    </row>
    <row r="1721" spans="1:13" s="1" customFormat="1" hidden="1" x14ac:dyDescent="0.3">
      <c r="A1721" s="1">
        <v>1</v>
      </c>
      <c r="B1721" s="1">
        <v>26</v>
      </c>
      <c r="C1721" s="1">
        <v>0</v>
      </c>
      <c r="D1721" s="1">
        <v>3</v>
      </c>
      <c r="E1721" s="1">
        <v>81</v>
      </c>
      <c r="F1721" s="1">
        <v>3</v>
      </c>
      <c r="G1721" s="1">
        <v>203</v>
      </c>
      <c r="H1721" s="1">
        <v>23</v>
      </c>
      <c r="I1721" s="1">
        <v>0</v>
      </c>
      <c r="L1721" s="1" t="s">
        <v>124</v>
      </c>
      <c r="M1721" s="2">
        <v>5902762308</v>
      </c>
    </row>
    <row r="1722" spans="1:13" s="1" customFormat="1" hidden="1" x14ac:dyDescent="0.3">
      <c r="A1722" s="1">
        <v>1</v>
      </c>
      <c r="B1722" s="1">
        <v>26</v>
      </c>
      <c r="C1722" s="1">
        <v>0</v>
      </c>
      <c r="D1722" s="1">
        <v>3</v>
      </c>
      <c r="E1722" s="1">
        <v>81</v>
      </c>
      <c r="F1722" s="1">
        <v>3</v>
      </c>
      <c r="G1722" s="1">
        <v>402</v>
      </c>
      <c r="H1722" s="1">
        <v>0</v>
      </c>
      <c r="I1722" s="1">
        <v>0</v>
      </c>
      <c r="L1722" s="1" t="s">
        <v>129</v>
      </c>
      <c r="M1722" s="2">
        <v>1014000000</v>
      </c>
    </row>
    <row r="1723" spans="1:13" s="1" customFormat="1" hidden="1" x14ac:dyDescent="0.3">
      <c r="A1723" s="1">
        <v>1</v>
      </c>
      <c r="B1723" s="1">
        <v>26</v>
      </c>
      <c r="C1723" s="1">
        <v>0</v>
      </c>
      <c r="D1723" s="1">
        <v>3</v>
      </c>
      <c r="E1723" s="1">
        <v>81</v>
      </c>
      <c r="F1723" s="1">
        <v>3</v>
      </c>
      <c r="G1723" s="1">
        <v>402</v>
      </c>
      <c r="H1723" s="1">
        <v>22</v>
      </c>
      <c r="I1723" s="1">
        <v>0</v>
      </c>
      <c r="L1723" s="1" t="s">
        <v>128</v>
      </c>
      <c r="M1723" s="2">
        <v>1014000000</v>
      </c>
    </row>
    <row r="1724" spans="1:13" s="1" customFormat="1" hidden="1" x14ac:dyDescent="0.3">
      <c r="A1724" s="1">
        <v>1</v>
      </c>
      <c r="B1724" s="1">
        <v>26</v>
      </c>
      <c r="C1724" s="1">
        <v>0</v>
      </c>
      <c r="D1724" s="1">
        <v>3</v>
      </c>
      <c r="E1724" s="1">
        <v>81</v>
      </c>
      <c r="F1724" s="1">
        <v>4</v>
      </c>
      <c r="G1724" s="1">
        <v>0</v>
      </c>
      <c r="H1724" s="1">
        <v>0</v>
      </c>
      <c r="I1724" s="1">
        <v>0</v>
      </c>
      <c r="L1724" s="1" t="s">
        <v>132</v>
      </c>
      <c r="M1724" s="2">
        <v>5000000000</v>
      </c>
    </row>
    <row r="1725" spans="1:13" s="1" customFormat="1" hidden="1" x14ac:dyDescent="0.3">
      <c r="A1725" s="1">
        <v>1</v>
      </c>
      <c r="B1725" s="1">
        <v>26</v>
      </c>
      <c r="C1725" s="1">
        <v>0</v>
      </c>
      <c r="D1725" s="1">
        <v>3</v>
      </c>
      <c r="E1725" s="1">
        <v>81</v>
      </c>
      <c r="F1725" s="1">
        <v>4</v>
      </c>
      <c r="G1725" s="1">
        <v>205</v>
      </c>
      <c r="H1725" s="1">
        <v>0</v>
      </c>
      <c r="I1725" s="1">
        <v>0</v>
      </c>
      <c r="L1725" s="1" t="s">
        <v>146</v>
      </c>
      <c r="M1725" s="2">
        <v>5000000000</v>
      </c>
    </row>
    <row r="1726" spans="1:13" s="1" customFormat="1" hidden="1" x14ac:dyDescent="0.3">
      <c r="A1726" s="1">
        <v>1</v>
      </c>
      <c r="B1726" s="1">
        <v>26</v>
      </c>
      <c r="C1726" s="1">
        <v>0</v>
      </c>
      <c r="D1726" s="1">
        <v>3</v>
      </c>
      <c r="E1726" s="1">
        <v>81</v>
      </c>
      <c r="F1726" s="1">
        <v>4</v>
      </c>
      <c r="G1726" s="1">
        <v>205</v>
      </c>
      <c r="H1726" s="1">
        <v>21</v>
      </c>
      <c r="I1726" s="1">
        <v>0</v>
      </c>
      <c r="L1726" s="1" t="s">
        <v>90</v>
      </c>
      <c r="M1726" s="2">
        <v>5000000000</v>
      </c>
    </row>
    <row r="1727" spans="1:13" s="1" customFormat="1" hidden="1" x14ac:dyDescent="0.3">
      <c r="A1727" s="1">
        <v>1</v>
      </c>
      <c r="B1727" s="1">
        <v>26</v>
      </c>
      <c r="C1727" s="1">
        <v>0</v>
      </c>
      <c r="D1727" s="1">
        <v>3</v>
      </c>
      <c r="E1727" s="1">
        <v>82</v>
      </c>
      <c r="F1727" s="1">
        <v>0</v>
      </c>
      <c r="G1727" s="1">
        <v>0</v>
      </c>
      <c r="H1727" s="1">
        <v>0</v>
      </c>
      <c r="I1727" s="1">
        <v>0</v>
      </c>
      <c r="L1727" s="1" t="s">
        <v>20</v>
      </c>
      <c r="M1727" s="2">
        <v>13397340</v>
      </c>
    </row>
    <row r="1728" spans="1:13" s="1" customFormat="1" hidden="1" x14ac:dyDescent="0.3">
      <c r="A1728" s="1">
        <v>1</v>
      </c>
      <c r="B1728" s="1">
        <v>26</v>
      </c>
      <c r="C1728" s="1">
        <v>0</v>
      </c>
      <c r="D1728" s="1">
        <v>3</v>
      </c>
      <c r="E1728" s="1">
        <v>82</v>
      </c>
      <c r="F1728" s="1">
        <v>3</v>
      </c>
      <c r="G1728" s="1">
        <v>0</v>
      </c>
      <c r="H1728" s="1">
        <v>0</v>
      </c>
      <c r="I1728" s="1">
        <v>0</v>
      </c>
      <c r="L1728" s="1" t="s">
        <v>107</v>
      </c>
      <c r="M1728" s="2">
        <v>13397340</v>
      </c>
    </row>
    <row r="1729" spans="1:13" s="1" customFormat="1" hidden="1" x14ac:dyDescent="0.3">
      <c r="A1729" s="1">
        <v>1</v>
      </c>
      <c r="B1729" s="1">
        <v>26</v>
      </c>
      <c r="C1729" s="1">
        <v>0</v>
      </c>
      <c r="D1729" s="1">
        <v>3</v>
      </c>
      <c r="E1729" s="1">
        <v>82</v>
      </c>
      <c r="F1729" s="1">
        <v>3</v>
      </c>
      <c r="G1729" s="1">
        <v>203</v>
      </c>
      <c r="H1729" s="1">
        <v>0</v>
      </c>
      <c r="I1729" s="1">
        <v>0</v>
      </c>
      <c r="L1729" s="1" t="s">
        <v>123</v>
      </c>
      <c r="M1729" s="2">
        <v>13397340</v>
      </c>
    </row>
    <row r="1730" spans="1:13" s="1" customFormat="1" hidden="1" x14ac:dyDescent="0.3">
      <c r="A1730" s="1">
        <v>1</v>
      </c>
      <c r="B1730" s="1">
        <v>26</v>
      </c>
      <c r="C1730" s="1">
        <v>0</v>
      </c>
      <c r="D1730" s="1">
        <v>3</v>
      </c>
      <c r="E1730" s="1">
        <v>82</v>
      </c>
      <c r="F1730" s="1">
        <v>3</v>
      </c>
      <c r="G1730" s="1">
        <v>203</v>
      </c>
      <c r="H1730" s="1">
        <v>23</v>
      </c>
      <c r="I1730" s="1">
        <v>0</v>
      </c>
      <c r="L1730" s="1" t="s">
        <v>124</v>
      </c>
      <c r="M1730" s="2">
        <v>13397340</v>
      </c>
    </row>
    <row r="1731" spans="1:13" s="1" customFormat="1" hidden="1" x14ac:dyDescent="0.3">
      <c r="A1731" s="1">
        <v>1</v>
      </c>
      <c r="B1731" s="1">
        <v>26</v>
      </c>
      <c r="C1731" s="1">
        <v>0</v>
      </c>
      <c r="D1731" s="1">
        <v>3</v>
      </c>
      <c r="E1731" s="1">
        <v>83</v>
      </c>
      <c r="F1731" s="1">
        <v>0</v>
      </c>
      <c r="G1731" s="1">
        <v>0</v>
      </c>
      <c r="H1731" s="1">
        <v>0</v>
      </c>
      <c r="I1731" s="1">
        <v>0</v>
      </c>
      <c r="L1731" s="1" t="s">
        <v>21</v>
      </c>
      <c r="M1731" s="2">
        <v>700000000</v>
      </c>
    </row>
    <row r="1732" spans="1:13" s="1" customFormat="1" hidden="1" x14ac:dyDescent="0.3">
      <c r="A1732" s="1">
        <v>1</v>
      </c>
      <c r="B1732" s="1">
        <v>26</v>
      </c>
      <c r="C1732" s="1">
        <v>0</v>
      </c>
      <c r="D1732" s="1">
        <v>3</v>
      </c>
      <c r="E1732" s="1">
        <v>83</v>
      </c>
      <c r="F1732" s="1">
        <v>3</v>
      </c>
      <c r="G1732" s="1">
        <v>0</v>
      </c>
      <c r="H1732" s="1">
        <v>0</v>
      </c>
      <c r="I1732" s="1">
        <v>0</v>
      </c>
      <c r="L1732" s="1" t="s">
        <v>107</v>
      </c>
      <c r="M1732" s="2">
        <v>700000000</v>
      </c>
    </row>
    <row r="1733" spans="1:13" s="1" customFormat="1" hidden="1" x14ac:dyDescent="0.3">
      <c r="A1733" s="1">
        <v>1</v>
      </c>
      <c r="B1733" s="1">
        <v>26</v>
      </c>
      <c r="C1733" s="1">
        <v>0</v>
      </c>
      <c r="D1733" s="1">
        <v>3</v>
      </c>
      <c r="E1733" s="1">
        <v>83</v>
      </c>
      <c r="F1733" s="1">
        <v>3</v>
      </c>
      <c r="G1733" s="1">
        <v>501</v>
      </c>
      <c r="H1733" s="1">
        <v>0</v>
      </c>
      <c r="I1733" s="1">
        <v>0</v>
      </c>
      <c r="L1733" s="1" t="s">
        <v>131</v>
      </c>
      <c r="M1733" s="2">
        <v>700000000</v>
      </c>
    </row>
    <row r="1734" spans="1:13" s="1" customFormat="1" hidden="1" x14ac:dyDescent="0.3">
      <c r="A1734" s="1">
        <v>1</v>
      </c>
      <c r="B1734" s="1">
        <v>26</v>
      </c>
      <c r="C1734" s="1">
        <v>0</v>
      </c>
      <c r="D1734" s="1">
        <v>3</v>
      </c>
      <c r="E1734" s="1">
        <v>83</v>
      </c>
      <c r="F1734" s="1">
        <v>3</v>
      </c>
      <c r="G1734" s="1">
        <v>501</v>
      </c>
      <c r="H1734" s="1">
        <v>24</v>
      </c>
      <c r="I1734" s="1">
        <v>0</v>
      </c>
      <c r="L1734" s="1" t="s">
        <v>68</v>
      </c>
      <c r="M1734" s="2">
        <v>700000000</v>
      </c>
    </row>
    <row r="1735" spans="1:13" s="1" customFormat="1" hidden="1" x14ac:dyDescent="0.3">
      <c r="A1735" s="1">
        <v>1</v>
      </c>
      <c r="B1735" s="1">
        <v>26</v>
      </c>
      <c r="C1735" s="1">
        <v>1</v>
      </c>
      <c r="D1735" s="1">
        <v>0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L1735" s="1" t="s">
        <v>677</v>
      </c>
      <c r="M1735" s="2">
        <v>170378890066</v>
      </c>
    </row>
    <row r="1736" spans="1:13" s="1" customFormat="1" hidden="1" x14ac:dyDescent="0.3">
      <c r="A1736" s="1">
        <v>1</v>
      </c>
      <c r="B1736" s="1">
        <v>26</v>
      </c>
      <c r="C1736" s="1">
        <v>1</v>
      </c>
      <c r="D1736" s="1">
        <v>0</v>
      </c>
      <c r="E1736" s="1">
        <v>11</v>
      </c>
      <c r="F1736" s="1">
        <v>0</v>
      </c>
      <c r="G1736" s="1">
        <v>0</v>
      </c>
      <c r="H1736" s="1">
        <v>0</v>
      </c>
      <c r="I1736" s="1">
        <v>0</v>
      </c>
      <c r="L1736" s="1" t="s">
        <v>14</v>
      </c>
      <c r="M1736" s="2">
        <v>90776411980</v>
      </c>
    </row>
    <row r="1737" spans="1:13" s="1" customFormat="1" hidden="1" x14ac:dyDescent="0.3">
      <c r="A1737" s="1">
        <v>1</v>
      </c>
      <c r="B1737" s="1">
        <v>26</v>
      </c>
      <c r="C1737" s="1">
        <v>1</v>
      </c>
      <c r="D1737" s="1">
        <v>0</v>
      </c>
      <c r="E1737" s="1">
        <v>22</v>
      </c>
      <c r="F1737" s="1">
        <v>0</v>
      </c>
      <c r="G1737" s="1">
        <v>0</v>
      </c>
      <c r="H1737" s="1">
        <v>0</v>
      </c>
      <c r="I1737" s="1">
        <v>0</v>
      </c>
      <c r="L1737" s="1" t="s">
        <v>15</v>
      </c>
      <c r="M1737" s="2">
        <v>8460555301</v>
      </c>
    </row>
    <row r="1738" spans="1:13" s="1" customFormat="1" hidden="1" x14ac:dyDescent="0.3">
      <c r="A1738" s="1">
        <v>1</v>
      </c>
      <c r="B1738" s="1">
        <v>26</v>
      </c>
      <c r="C1738" s="1">
        <v>1</v>
      </c>
      <c r="D1738" s="1">
        <v>0</v>
      </c>
      <c r="E1738" s="1">
        <v>33</v>
      </c>
      <c r="F1738" s="1">
        <v>0</v>
      </c>
      <c r="G1738" s="1">
        <v>0</v>
      </c>
      <c r="H1738" s="1">
        <v>0</v>
      </c>
      <c r="I1738" s="1">
        <v>0</v>
      </c>
      <c r="L1738" s="1" t="s">
        <v>16</v>
      </c>
      <c r="M1738" s="2">
        <v>5111763137</v>
      </c>
    </row>
    <row r="1739" spans="1:13" s="1" customFormat="1" hidden="1" x14ac:dyDescent="0.3">
      <c r="A1739" s="1">
        <v>1</v>
      </c>
      <c r="B1739" s="1">
        <v>26</v>
      </c>
      <c r="C1739" s="1">
        <v>1</v>
      </c>
      <c r="D1739" s="1">
        <v>0</v>
      </c>
      <c r="E1739" s="1">
        <v>55</v>
      </c>
      <c r="F1739" s="1">
        <v>0</v>
      </c>
      <c r="G1739" s="1">
        <v>0</v>
      </c>
      <c r="H1739" s="1">
        <v>0</v>
      </c>
      <c r="I1739" s="1">
        <v>0</v>
      </c>
      <c r="L1739" s="1" t="s">
        <v>18</v>
      </c>
      <c r="M1739" s="2">
        <v>48000000000</v>
      </c>
    </row>
    <row r="1740" spans="1:13" s="1" customFormat="1" hidden="1" x14ac:dyDescent="0.3">
      <c r="A1740" s="1">
        <v>1</v>
      </c>
      <c r="B1740" s="1">
        <v>26</v>
      </c>
      <c r="C1740" s="1">
        <v>1</v>
      </c>
      <c r="D1740" s="1">
        <v>0</v>
      </c>
      <c r="E1740" s="1">
        <v>81</v>
      </c>
      <c r="F1740" s="1">
        <v>0</v>
      </c>
      <c r="G1740" s="1">
        <v>0</v>
      </c>
      <c r="H1740" s="1">
        <v>0</v>
      </c>
      <c r="I1740" s="1">
        <v>0</v>
      </c>
      <c r="L1740" s="1" t="s">
        <v>19</v>
      </c>
      <c r="M1740" s="2">
        <v>17316762308</v>
      </c>
    </row>
    <row r="1741" spans="1:13" s="1" customFormat="1" hidden="1" x14ac:dyDescent="0.3">
      <c r="A1741" s="1">
        <v>1</v>
      </c>
      <c r="B1741" s="1">
        <v>26</v>
      </c>
      <c r="C1741" s="1">
        <v>1</v>
      </c>
      <c r="D1741" s="1">
        <v>0</v>
      </c>
      <c r="E1741" s="1">
        <v>82</v>
      </c>
      <c r="F1741" s="1">
        <v>0</v>
      </c>
      <c r="G1741" s="1">
        <v>0</v>
      </c>
      <c r="H1741" s="1">
        <v>0</v>
      </c>
      <c r="I1741" s="1">
        <v>0</v>
      </c>
      <c r="L1741" s="1" t="s">
        <v>20</v>
      </c>
      <c r="M1741" s="2">
        <v>13397340</v>
      </c>
    </row>
    <row r="1742" spans="1:13" s="1" customFormat="1" hidden="1" x14ac:dyDescent="0.3">
      <c r="A1742" s="1">
        <v>1</v>
      </c>
      <c r="B1742" s="1">
        <v>26</v>
      </c>
      <c r="C1742" s="1">
        <v>1</v>
      </c>
      <c r="D1742" s="1">
        <v>0</v>
      </c>
      <c r="E1742" s="1">
        <v>83</v>
      </c>
      <c r="F1742" s="1">
        <v>0</v>
      </c>
      <c r="G1742" s="1">
        <v>0</v>
      </c>
      <c r="H1742" s="1">
        <v>0</v>
      </c>
      <c r="I1742" s="1">
        <v>0</v>
      </c>
      <c r="L1742" s="1" t="s">
        <v>21</v>
      </c>
      <c r="M1742" s="2">
        <v>700000000</v>
      </c>
    </row>
    <row r="1743" spans="1:13" s="1" customFormat="1" hidden="1" x14ac:dyDescent="0.3">
      <c r="A1743" s="1">
        <v>1</v>
      </c>
      <c r="B1743" s="1">
        <v>26</v>
      </c>
      <c r="C1743" s="1">
        <v>1</v>
      </c>
      <c r="D1743" s="1">
        <v>3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L1743" s="1" t="s">
        <v>39</v>
      </c>
      <c r="M1743" s="2">
        <v>170378890066</v>
      </c>
    </row>
    <row r="1744" spans="1:13" s="1" customFormat="1" hidden="1" x14ac:dyDescent="0.3">
      <c r="A1744" s="1">
        <v>1</v>
      </c>
      <c r="B1744" s="1">
        <v>26</v>
      </c>
      <c r="C1744" s="1">
        <v>1</v>
      </c>
      <c r="D1744" s="1">
        <v>3</v>
      </c>
      <c r="E1744" s="1">
        <v>0</v>
      </c>
      <c r="F1744" s="1">
        <v>1</v>
      </c>
      <c r="G1744" s="1">
        <v>0</v>
      </c>
      <c r="H1744" s="1">
        <v>0</v>
      </c>
      <c r="I1744" s="1">
        <v>0</v>
      </c>
      <c r="L1744" s="1" t="s">
        <v>40</v>
      </c>
      <c r="M1744" s="2">
        <v>32449478077</v>
      </c>
    </row>
    <row r="1745" spans="1:13" s="1" customFormat="1" hidden="1" x14ac:dyDescent="0.3">
      <c r="A1745" s="1">
        <v>1</v>
      </c>
      <c r="B1745" s="1">
        <v>26</v>
      </c>
      <c r="C1745" s="1">
        <v>1</v>
      </c>
      <c r="D1745" s="1">
        <v>3</v>
      </c>
      <c r="E1745" s="1">
        <v>0</v>
      </c>
      <c r="F1745" s="1">
        <v>1</v>
      </c>
      <c r="G1745" s="1">
        <v>401</v>
      </c>
      <c r="H1745" s="1">
        <v>0</v>
      </c>
      <c r="I1745" s="1">
        <v>0</v>
      </c>
      <c r="L1745" s="1" t="s">
        <v>74</v>
      </c>
      <c r="M1745" s="2">
        <v>14282811410</v>
      </c>
    </row>
    <row r="1746" spans="1:13" s="1" customFormat="1" hidden="1" x14ac:dyDescent="0.3">
      <c r="A1746" s="1">
        <v>1</v>
      </c>
      <c r="B1746" s="1">
        <v>26</v>
      </c>
      <c r="C1746" s="1">
        <v>1</v>
      </c>
      <c r="D1746" s="1">
        <v>3</v>
      </c>
      <c r="E1746" s="1">
        <v>0</v>
      </c>
      <c r="F1746" s="1">
        <v>1</v>
      </c>
      <c r="G1746" s="1">
        <v>401</v>
      </c>
      <c r="H1746" s="1">
        <v>44</v>
      </c>
      <c r="I1746" s="1">
        <v>0</v>
      </c>
      <c r="L1746" s="1" t="s">
        <v>76</v>
      </c>
      <c r="M1746" s="2">
        <v>14282811410</v>
      </c>
    </row>
    <row r="1747" spans="1:13" s="1" customFormat="1" hidden="1" x14ac:dyDescent="0.3">
      <c r="A1747" s="1">
        <v>1</v>
      </c>
      <c r="B1747" s="1">
        <v>26</v>
      </c>
      <c r="C1747" s="1">
        <v>1</v>
      </c>
      <c r="D1747" s="1">
        <v>3</v>
      </c>
      <c r="E1747" s="1">
        <v>0</v>
      </c>
      <c r="F1747" s="1">
        <v>1</v>
      </c>
      <c r="G1747" s="1">
        <v>501</v>
      </c>
      <c r="H1747" s="1">
        <v>0</v>
      </c>
      <c r="I1747" s="1">
        <v>0</v>
      </c>
      <c r="L1747" s="1" t="s">
        <v>80</v>
      </c>
      <c r="M1747" s="2">
        <v>18166666667</v>
      </c>
    </row>
    <row r="1748" spans="1:13" s="1" customFormat="1" hidden="1" x14ac:dyDescent="0.3">
      <c r="A1748" s="1">
        <v>1</v>
      </c>
      <c r="B1748" s="1">
        <v>26</v>
      </c>
      <c r="C1748" s="1">
        <v>1</v>
      </c>
      <c r="D1748" s="1">
        <v>3</v>
      </c>
      <c r="E1748" s="1">
        <v>0</v>
      </c>
      <c r="F1748" s="1">
        <v>1</v>
      </c>
      <c r="G1748" s="1">
        <v>501</v>
      </c>
      <c r="H1748" s="1">
        <v>62</v>
      </c>
      <c r="I1748" s="1">
        <v>0</v>
      </c>
      <c r="L1748" s="1" t="s">
        <v>82</v>
      </c>
      <c r="M1748" s="2">
        <v>18166666667</v>
      </c>
    </row>
    <row r="1749" spans="1:13" s="1" customFormat="1" hidden="1" x14ac:dyDescent="0.3">
      <c r="A1749" s="1">
        <v>1</v>
      </c>
      <c r="B1749" s="1">
        <v>26</v>
      </c>
      <c r="C1749" s="1">
        <v>1</v>
      </c>
      <c r="D1749" s="1">
        <v>3</v>
      </c>
      <c r="E1749" s="1">
        <v>0</v>
      </c>
      <c r="F1749" s="1">
        <v>2</v>
      </c>
      <c r="G1749" s="1">
        <v>0</v>
      </c>
      <c r="H1749" s="1">
        <v>0</v>
      </c>
      <c r="I1749" s="1">
        <v>0</v>
      </c>
      <c r="L1749" s="1" t="s">
        <v>91</v>
      </c>
      <c r="M1749" s="2">
        <v>12244562500</v>
      </c>
    </row>
    <row r="1750" spans="1:13" s="1" customFormat="1" hidden="1" x14ac:dyDescent="0.3">
      <c r="A1750" s="1">
        <v>1</v>
      </c>
      <c r="B1750" s="1">
        <v>26</v>
      </c>
      <c r="C1750" s="1">
        <v>1</v>
      </c>
      <c r="D1750" s="1">
        <v>3</v>
      </c>
      <c r="E1750" s="1">
        <v>0</v>
      </c>
      <c r="F1750" s="1">
        <v>2</v>
      </c>
      <c r="G1750" s="1">
        <v>302</v>
      </c>
      <c r="H1750" s="1">
        <v>0</v>
      </c>
      <c r="I1750" s="1">
        <v>0</v>
      </c>
      <c r="L1750" s="1" t="s">
        <v>101</v>
      </c>
      <c r="M1750" s="2">
        <v>10000000000</v>
      </c>
    </row>
    <row r="1751" spans="1:13" s="1" customFormat="1" hidden="1" x14ac:dyDescent="0.3">
      <c r="A1751" s="1">
        <v>1</v>
      </c>
      <c r="B1751" s="1">
        <v>26</v>
      </c>
      <c r="C1751" s="1">
        <v>1</v>
      </c>
      <c r="D1751" s="1">
        <v>3</v>
      </c>
      <c r="E1751" s="1">
        <v>0</v>
      </c>
      <c r="F1751" s="1">
        <v>2</v>
      </c>
      <c r="G1751" s="1">
        <v>302</v>
      </c>
      <c r="H1751" s="1">
        <v>56</v>
      </c>
      <c r="I1751" s="1">
        <v>0</v>
      </c>
      <c r="L1751" s="1" t="s">
        <v>102</v>
      </c>
      <c r="M1751" s="2">
        <v>10000000000</v>
      </c>
    </row>
    <row r="1752" spans="1:13" s="1" customFormat="1" hidden="1" x14ac:dyDescent="0.3">
      <c r="A1752" s="1">
        <v>1</v>
      </c>
      <c r="B1752" s="1">
        <v>26</v>
      </c>
      <c r="C1752" s="1">
        <v>1</v>
      </c>
      <c r="D1752" s="1">
        <v>3</v>
      </c>
      <c r="E1752" s="1">
        <v>0</v>
      </c>
      <c r="F1752" s="1">
        <v>2</v>
      </c>
      <c r="G1752" s="1">
        <v>303</v>
      </c>
      <c r="H1752" s="1">
        <v>0</v>
      </c>
      <c r="I1752" s="1">
        <v>0</v>
      </c>
      <c r="L1752" s="1" t="s">
        <v>103</v>
      </c>
      <c r="M1752" s="2">
        <v>2244562500</v>
      </c>
    </row>
    <row r="1753" spans="1:13" s="1" customFormat="1" hidden="1" x14ac:dyDescent="0.3">
      <c r="A1753" s="1">
        <v>1</v>
      </c>
      <c r="B1753" s="1">
        <v>26</v>
      </c>
      <c r="C1753" s="1">
        <v>1</v>
      </c>
      <c r="D1753" s="1">
        <v>3</v>
      </c>
      <c r="E1753" s="1">
        <v>0</v>
      </c>
      <c r="F1753" s="1">
        <v>2</v>
      </c>
      <c r="G1753" s="1">
        <v>303</v>
      </c>
      <c r="H1753" s="1">
        <v>58</v>
      </c>
      <c r="I1753" s="1">
        <v>0</v>
      </c>
      <c r="L1753" s="1" t="s">
        <v>104</v>
      </c>
      <c r="M1753" s="2">
        <v>2244562500</v>
      </c>
    </row>
    <row r="1754" spans="1:13" s="1" customFormat="1" hidden="1" x14ac:dyDescent="0.3">
      <c r="A1754" s="1">
        <v>1</v>
      </c>
      <c r="B1754" s="1">
        <v>26</v>
      </c>
      <c r="C1754" s="1">
        <v>1</v>
      </c>
      <c r="D1754" s="1">
        <v>3</v>
      </c>
      <c r="E1754" s="1">
        <v>0</v>
      </c>
      <c r="F1754" s="1">
        <v>3</v>
      </c>
      <c r="G1754" s="1">
        <v>0</v>
      </c>
      <c r="H1754" s="1">
        <v>0</v>
      </c>
      <c r="I1754" s="1">
        <v>0</v>
      </c>
      <c r="L1754" s="1" t="s">
        <v>107</v>
      </c>
      <c r="M1754" s="2">
        <v>115684849489</v>
      </c>
    </row>
    <row r="1755" spans="1:13" s="1" customFormat="1" hidden="1" x14ac:dyDescent="0.3">
      <c r="A1755" s="1">
        <v>1</v>
      </c>
      <c r="B1755" s="1">
        <v>26</v>
      </c>
      <c r="C1755" s="1">
        <v>1</v>
      </c>
      <c r="D1755" s="1">
        <v>3</v>
      </c>
      <c r="E1755" s="1">
        <v>0</v>
      </c>
      <c r="F1755" s="1">
        <v>3</v>
      </c>
      <c r="G1755" s="1">
        <v>203</v>
      </c>
      <c r="H1755" s="1">
        <v>0</v>
      </c>
      <c r="I1755" s="1">
        <v>0</v>
      </c>
      <c r="L1755" s="1" t="s">
        <v>123</v>
      </c>
      <c r="M1755" s="2">
        <v>95843556062</v>
      </c>
    </row>
    <row r="1756" spans="1:13" s="1" customFormat="1" hidden="1" x14ac:dyDescent="0.3">
      <c r="A1756" s="1">
        <v>1</v>
      </c>
      <c r="B1756" s="1">
        <v>26</v>
      </c>
      <c r="C1756" s="1">
        <v>1</v>
      </c>
      <c r="D1756" s="1">
        <v>3</v>
      </c>
      <c r="E1756" s="1">
        <v>0</v>
      </c>
      <c r="F1756" s="1">
        <v>3</v>
      </c>
      <c r="G1756" s="1">
        <v>203</v>
      </c>
      <c r="H1756" s="1">
        <v>23</v>
      </c>
      <c r="I1756" s="1">
        <v>0</v>
      </c>
      <c r="L1756" s="1" t="s">
        <v>124</v>
      </c>
      <c r="M1756" s="2">
        <v>95843556062</v>
      </c>
    </row>
    <row r="1757" spans="1:13" s="1" customFormat="1" hidden="1" x14ac:dyDescent="0.3">
      <c r="A1757" s="1">
        <v>1</v>
      </c>
      <c r="B1757" s="1">
        <v>26</v>
      </c>
      <c r="C1757" s="1">
        <v>1</v>
      </c>
      <c r="D1757" s="1">
        <v>3</v>
      </c>
      <c r="E1757" s="1">
        <v>0</v>
      </c>
      <c r="F1757" s="1">
        <v>3</v>
      </c>
      <c r="G1757" s="1">
        <v>401</v>
      </c>
      <c r="H1757" s="1">
        <v>0</v>
      </c>
      <c r="I1757" s="1">
        <v>0</v>
      </c>
      <c r="L1757" s="1" t="s">
        <v>127</v>
      </c>
      <c r="M1757" s="2">
        <v>8529830760</v>
      </c>
    </row>
    <row r="1758" spans="1:13" s="1" customFormat="1" hidden="1" x14ac:dyDescent="0.3">
      <c r="A1758" s="1">
        <v>1</v>
      </c>
      <c r="B1758" s="1">
        <v>26</v>
      </c>
      <c r="C1758" s="1">
        <v>1</v>
      </c>
      <c r="D1758" s="1">
        <v>3</v>
      </c>
      <c r="E1758" s="1">
        <v>0</v>
      </c>
      <c r="F1758" s="1">
        <v>3</v>
      </c>
      <c r="G1758" s="1">
        <v>401</v>
      </c>
      <c r="H1758" s="1">
        <v>22</v>
      </c>
      <c r="I1758" s="1">
        <v>0</v>
      </c>
      <c r="L1758" s="1" t="s">
        <v>128</v>
      </c>
      <c r="M1758" s="2">
        <v>8529830760</v>
      </c>
    </row>
    <row r="1759" spans="1:13" s="1" customFormat="1" hidden="1" x14ac:dyDescent="0.3">
      <c r="A1759" s="1">
        <v>1</v>
      </c>
      <c r="B1759" s="1">
        <v>26</v>
      </c>
      <c r="C1759" s="1">
        <v>1</v>
      </c>
      <c r="D1759" s="1">
        <v>3</v>
      </c>
      <c r="E1759" s="1">
        <v>0</v>
      </c>
      <c r="F1759" s="1">
        <v>3</v>
      </c>
      <c r="G1759" s="1">
        <v>402</v>
      </c>
      <c r="H1759" s="1">
        <v>0</v>
      </c>
      <c r="I1759" s="1">
        <v>0</v>
      </c>
      <c r="L1759" s="1" t="s">
        <v>129</v>
      </c>
      <c r="M1759" s="2">
        <v>3014000000</v>
      </c>
    </row>
    <row r="1760" spans="1:13" s="1" customFormat="1" hidden="1" x14ac:dyDescent="0.3">
      <c r="A1760" s="1">
        <v>1</v>
      </c>
      <c r="B1760" s="1">
        <v>26</v>
      </c>
      <c r="C1760" s="1">
        <v>1</v>
      </c>
      <c r="D1760" s="1">
        <v>3</v>
      </c>
      <c r="E1760" s="1">
        <v>0</v>
      </c>
      <c r="F1760" s="1">
        <v>3</v>
      </c>
      <c r="G1760" s="1">
        <v>402</v>
      </c>
      <c r="H1760" s="1">
        <v>22</v>
      </c>
      <c r="I1760" s="1">
        <v>0</v>
      </c>
      <c r="L1760" s="1" t="s">
        <v>128</v>
      </c>
      <c r="M1760" s="2">
        <v>3014000000</v>
      </c>
    </row>
    <row r="1761" spans="1:13" s="1" customFormat="1" hidden="1" x14ac:dyDescent="0.3">
      <c r="A1761" s="1">
        <v>1</v>
      </c>
      <c r="B1761" s="1">
        <v>26</v>
      </c>
      <c r="C1761" s="1">
        <v>1</v>
      </c>
      <c r="D1761" s="1">
        <v>3</v>
      </c>
      <c r="E1761" s="1">
        <v>0</v>
      </c>
      <c r="F1761" s="1">
        <v>3</v>
      </c>
      <c r="G1761" s="1">
        <v>403</v>
      </c>
      <c r="H1761" s="1">
        <v>0</v>
      </c>
      <c r="I1761" s="1">
        <v>0</v>
      </c>
      <c r="L1761" s="1" t="s">
        <v>130</v>
      </c>
      <c r="M1761" s="2">
        <v>1496400000</v>
      </c>
    </row>
    <row r="1762" spans="1:13" s="1" customFormat="1" hidden="1" x14ac:dyDescent="0.3">
      <c r="A1762" s="1">
        <v>1</v>
      </c>
      <c r="B1762" s="1">
        <v>26</v>
      </c>
      <c r="C1762" s="1">
        <v>1</v>
      </c>
      <c r="D1762" s="1">
        <v>3</v>
      </c>
      <c r="E1762" s="1">
        <v>0</v>
      </c>
      <c r="F1762" s="1">
        <v>3</v>
      </c>
      <c r="G1762" s="1">
        <v>403</v>
      </c>
      <c r="H1762" s="1">
        <v>22</v>
      </c>
      <c r="I1762" s="1">
        <v>0</v>
      </c>
      <c r="L1762" s="1" t="s">
        <v>128</v>
      </c>
      <c r="M1762" s="2">
        <v>1496400000</v>
      </c>
    </row>
    <row r="1763" spans="1:13" s="1" customFormat="1" hidden="1" x14ac:dyDescent="0.3">
      <c r="A1763" s="1">
        <v>1</v>
      </c>
      <c r="B1763" s="1">
        <v>26</v>
      </c>
      <c r="C1763" s="1">
        <v>1</v>
      </c>
      <c r="D1763" s="1">
        <v>3</v>
      </c>
      <c r="E1763" s="1">
        <v>0</v>
      </c>
      <c r="F1763" s="1">
        <v>3</v>
      </c>
      <c r="G1763" s="1">
        <v>501</v>
      </c>
      <c r="H1763" s="1">
        <v>0</v>
      </c>
      <c r="I1763" s="1">
        <v>0</v>
      </c>
      <c r="L1763" s="1" t="s">
        <v>131</v>
      </c>
      <c r="M1763" s="2">
        <v>6801062667</v>
      </c>
    </row>
    <row r="1764" spans="1:13" s="1" customFormat="1" hidden="1" x14ac:dyDescent="0.3">
      <c r="A1764" s="1">
        <v>1</v>
      </c>
      <c r="B1764" s="1">
        <v>26</v>
      </c>
      <c r="C1764" s="1">
        <v>1</v>
      </c>
      <c r="D1764" s="1">
        <v>3</v>
      </c>
      <c r="E1764" s="1">
        <v>0</v>
      </c>
      <c r="F1764" s="1">
        <v>3</v>
      </c>
      <c r="G1764" s="1">
        <v>501</v>
      </c>
      <c r="H1764" s="1">
        <v>24</v>
      </c>
      <c r="I1764" s="1">
        <v>0</v>
      </c>
      <c r="L1764" s="1" t="s">
        <v>68</v>
      </c>
      <c r="M1764" s="2">
        <v>6801062667</v>
      </c>
    </row>
    <row r="1765" spans="1:13" s="1" customFormat="1" hidden="1" x14ac:dyDescent="0.3">
      <c r="A1765" s="1">
        <v>1</v>
      </c>
      <c r="B1765" s="1">
        <v>26</v>
      </c>
      <c r="C1765" s="1">
        <v>1</v>
      </c>
      <c r="D1765" s="1">
        <v>3</v>
      </c>
      <c r="E1765" s="1">
        <v>0</v>
      </c>
      <c r="F1765" s="1">
        <v>4</v>
      </c>
      <c r="G1765" s="1">
        <v>0</v>
      </c>
      <c r="H1765" s="1">
        <v>0</v>
      </c>
      <c r="I1765" s="1">
        <v>0</v>
      </c>
      <c r="L1765" s="1" t="s">
        <v>132</v>
      </c>
      <c r="M1765" s="2">
        <v>10000000000</v>
      </c>
    </row>
    <row r="1766" spans="1:13" s="1" customFormat="1" hidden="1" x14ac:dyDescent="0.3">
      <c r="A1766" s="1">
        <v>1</v>
      </c>
      <c r="B1766" s="1">
        <v>26</v>
      </c>
      <c r="C1766" s="1">
        <v>1</v>
      </c>
      <c r="D1766" s="1">
        <v>3</v>
      </c>
      <c r="E1766" s="1">
        <v>0</v>
      </c>
      <c r="F1766" s="1">
        <v>4</v>
      </c>
      <c r="G1766" s="1">
        <v>205</v>
      </c>
      <c r="H1766" s="1">
        <v>0</v>
      </c>
      <c r="I1766" s="1">
        <v>0</v>
      </c>
      <c r="L1766" s="1" t="s">
        <v>146</v>
      </c>
      <c r="M1766" s="2">
        <v>10000000000</v>
      </c>
    </row>
    <row r="1767" spans="1:13" s="1" customFormat="1" hidden="1" x14ac:dyDescent="0.3">
      <c r="A1767" s="1">
        <v>1</v>
      </c>
      <c r="B1767" s="1">
        <v>26</v>
      </c>
      <c r="C1767" s="1">
        <v>1</v>
      </c>
      <c r="D1767" s="1">
        <v>3</v>
      </c>
      <c r="E1767" s="1">
        <v>0</v>
      </c>
      <c r="F1767" s="1">
        <v>4</v>
      </c>
      <c r="G1767" s="1">
        <v>205</v>
      </c>
      <c r="H1767" s="1">
        <v>21</v>
      </c>
      <c r="I1767" s="1">
        <v>0</v>
      </c>
      <c r="L1767" s="1" t="s">
        <v>90</v>
      </c>
      <c r="M1767" s="2">
        <v>10000000000</v>
      </c>
    </row>
    <row r="1768" spans="1:13" s="1" customFormat="1" hidden="1" x14ac:dyDescent="0.3">
      <c r="A1768" s="1">
        <v>1</v>
      </c>
      <c r="B1768" s="1">
        <v>26</v>
      </c>
      <c r="C1768" s="1">
        <v>1</v>
      </c>
      <c r="D1768" s="1">
        <v>3</v>
      </c>
      <c r="E1768" s="1">
        <v>11</v>
      </c>
      <c r="F1768" s="1">
        <v>0</v>
      </c>
      <c r="G1768" s="1">
        <v>0</v>
      </c>
      <c r="H1768" s="1">
        <v>0</v>
      </c>
      <c r="I1768" s="1">
        <v>0</v>
      </c>
      <c r="L1768" s="1" t="s">
        <v>14</v>
      </c>
      <c r="M1768" s="2">
        <v>90776411980</v>
      </c>
    </row>
    <row r="1769" spans="1:13" s="1" customFormat="1" hidden="1" x14ac:dyDescent="0.3">
      <c r="A1769" s="1">
        <v>1</v>
      </c>
      <c r="B1769" s="1">
        <v>26</v>
      </c>
      <c r="C1769" s="1">
        <v>1</v>
      </c>
      <c r="D1769" s="1">
        <v>3</v>
      </c>
      <c r="E1769" s="1">
        <v>11</v>
      </c>
      <c r="F1769" s="1">
        <v>1</v>
      </c>
      <c r="G1769" s="1">
        <v>0</v>
      </c>
      <c r="H1769" s="1">
        <v>0</v>
      </c>
      <c r="I1769" s="1">
        <v>0</v>
      </c>
      <c r="L1769" s="1" t="s">
        <v>40</v>
      </c>
      <c r="M1769" s="2">
        <v>19600000000</v>
      </c>
    </row>
    <row r="1770" spans="1:13" s="1" customFormat="1" x14ac:dyDescent="0.3">
      <c r="A1770" s="1">
        <v>1</v>
      </c>
      <c r="B1770" s="1">
        <v>26</v>
      </c>
      <c r="C1770" s="1">
        <v>1</v>
      </c>
      <c r="D1770" s="1">
        <v>3</v>
      </c>
      <c r="E1770" s="1">
        <v>11</v>
      </c>
      <c r="F1770" s="1">
        <v>1</v>
      </c>
      <c r="G1770" s="1">
        <v>401</v>
      </c>
      <c r="H1770" s="1">
        <v>0</v>
      </c>
      <c r="I1770" s="1">
        <v>0</v>
      </c>
      <c r="L1770" s="1" t="s">
        <v>74</v>
      </c>
      <c r="M1770" s="2">
        <v>14000000000</v>
      </c>
    </row>
    <row r="1771" spans="1:13" hidden="1" x14ac:dyDescent="0.3">
      <c r="A1771">
        <v>0</v>
      </c>
      <c r="B1771">
        <v>26</v>
      </c>
      <c r="C1771">
        <v>1</v>
      </c>
      <c r="D1771">
        <v>3</v>
      </c>
      <c r="E1771">
        <v>11</v>
      </c>
      <c r="F1771">
        <v>1</v>
      </c>
      <c r="G1771">
        <v>401</v>
      </c>
      <c r="H1771">
        <v>44</v>
      </c>
      <c r="I1771">
        <v>0</v>
      </c>
      <c r="J1771" t="s">
        <v>149</v>
      </c>
      <c r="K1771" t="s">
        <v>678</v>
      </c>
      <c r="L1771" t="s">
        <v>679</v>
      </c>
      <c r="M1771" s="3">
        <v>7400000000</v>
      </c>
    </row>
    <row r="1772" spans="1:13" hidden="1" x14ac:dyDescent="0.3">
      <c r="A1772">
        <v>0</v>
      </c>
      <c r="B1772">
        <v>26</v>
      </c>
      <c r="C1772">
        <v>1</v>
      </c>
      <c r="D1772">
        <v>3</v>
      </c>
      <c r="E1772">
        <v>11</v>
      </c>
      <c r="F1772">
        <v>1</v>
      </c>
      <c r="G1772">
        <v>401</v>
      </c>
      <c r="H1772">
        <v>44</v>
      </c>
      <c r="I1772">
        <v>1</v>
      </c>
      <c r="J1772" t="s">
        <v>149</v>
      </c>
      <c r="K1772" t="s">
        <v>680</v>
      </c>
      <c r="L1772" t="s">
        <v>681</v>
      </c>
      <c r="M1772" s="3">
        <v>6000000000</v>
      </c>
    </row>
    <row r="1773" spans="1:13" hidden="1" x14ac:dyDescent="0.3">
      <c r="A1773">
        <v>0</v>
      </c>
      <c r="B1773">
        <v>26</v>
      </c>
      <c r="C1773">
        <v>1</v>
      </c>
      <c r="D1773">
        <v>3</v>
      </c>
      <c r="E1773">
        <v>11</v>
      </c>
      <c r="F1773">
        <v>1</v>
      </c>
      <c r="G1773">
        <v>401</v>
      </c>
      <c r="H1773">
        <v>44</v>
      </c>
      <c r="I1773">
        <v>2</v>
      </c>
      <c r="J1773" t="s">
        <v>149</v>
      </c>
      <c r="K1773" t="s">
        <v>678</v>
      </c>
      <c r="L1773" t="s">
        <v>682</v>
      </c>
      <c r="M1773" s="3">
        <v>600000000</v>
      </c>
    </row>
    <row r="1774" spans="1:13" s="1" customFormat="1" x14ac:dyDescent="0.3">
      <c r="A1774" s="1">
        <v>1</v>
      </c>
      <c r="B1774" s="1">
        <v>26</v>
      </c>
      <c r="C1774" s="1">
        <v>1</v>
      </c>
      <c r="D1774" s="1">
        <v>3</v>
      </c>
      <c r="E1774" s="1">
        <v>11</v>
      </c>
      <c r="F1774" s="1">
        <v>1</v>
      </c>
      <c r="G1774" s="1">
        <v>501</v>
      </c>
      <c r="H1774" s="1">
        <v>0</v>
      </c>
      <c r="I1774" s="1">
        <v>0</v>
      </c>
      <c r="L1774" s="1" t="s">
        <v>80</v>
      </c>
      <c r="M1774" s="2">
        <v>5600000000</v>
      </c>
    </row>
    <row r="1775" spans="1:13" hidden="1" x14ac:dyDescent="0.3">
      <c r="A1775">
        <v>0</v>
      </c>
      <c r="B1775">
        <v>26</v>
      </c>
      <c r="C1775">
        <v>1</v>
      </c>
      <c r="D1775">
        <v>3</v>
      </c>
      <c r="E1775">
        <v>11</v>
      </c>
      <c r="F1775">
        <v>1</v>
      </c>
      <c r="G1775">
        <v>501</v>
      </c>
      <c r="H1775">
        <v>62</v>
      </c>
      <c r="I1775">
        <v>0</v>
      </c>
      <c r="J1775" t="s">
        <v>149</v>
      </c>
      <c r="K1775" t="s">
        <v>683</v>
      </c>
      <c r="L1775" t="s">
        <v>684</v>
      </c>
      <c r="M1775" s="3">
        <v>5600000000</v>
      </c>
    </row>
    <row r="1776" spans="1:13" s="1" customFormat="1" hidden="1" x14ac:dyDescent="0.3">
      <c r="A1776" s="1">
        <v>1</v>
      </c>
      <c r="B1776" s="1">
        <v>26</v>
      </c>
      <c r="C1776" s="1">
        <v>1</v>
      </c>
      <c r="D1776" s="1">
        <v>3</v>
      </c>
      <c r="E1776" s="1">
        <v>11</v>
      </c>
      <c r="F1776" s="1">
        <v>2</v>
      </c>
      <c r="G1776" s="1">
        <v>0</v>
      </c>
      <c r="H1776" s="1">
        <v>0</v>
      </c>
      <c r="I1776" s="1">
        <v>0</v>
      </c>
      <c r="L1776" s="1" t="s">
        <v>91</v>
      </c>
      <c r="M1776" s="2">
        <v>10000000000</v>
      </c>
    </row>
    <row r="1777" spans="1:13" s="1" customFormat="1" x14ac:dyDescent="0.3">
      <c r="A1777" s="1">
        <v>1</v>
      </c>
      <c r="B1777" s="1">
        <v>26</v>
      </c>
      <c r="C1777" s="1">
        <v>1</v>
      </c>
      <c r="D1777" s="1">
        <v>3</v>
      </c>
      <c r="E1777" s="1">
        <v>11</v>
      </c>
      <c r="F1777" s="1">
        <v>2</v>
      </c>
      <c r="G1777" s="1">
        <v>302</v>
      </c>
      <c r="H1777" s="1">
        <v>0</v>
      </c>
      <c r="I1777" s="1">
        <v>0</v>
      </c>
      <c r="L1777" s="1" t="s">
        <v>101</v>
      </c>
      <c r="M1777" s="2">
        <v>10000000000</v>
      </c>
    </row>
    <row r="1778" spans="1:13" hidden="1" x14ac:dyDescent="0.3">
      <c r="A1778">
        <v>0</v>
      </c>
      <c r="B1778">
        <v>26</v>
      </c>
      <c r="C1778">
        <v>1</v>
      </c>
      <c r="D1778">
        <v>3</v>
      </c>
      <c r="E1778">
        <v>11</v>
      </c>
      <c r="F1778">
        <v>2</v>
      </c>
      <c r="G1778">
        <v>302</v>
      </c>
      <c r="H1778">
        <v>56</v>
      </c>
      <c r="I1778">
        <v>0</v>
      </c>
      <c r="J1778" t="s">
        <v>149</v>
      </c>
      <c r="K1778" t="s">
        <v>685</v>
      </c>
      <c r="L1778" t="s">
        <v>686</v>
      </c>
      <c r="M1778" s="3">
        <v>3500000000</v>
      </c>
    </row>
    <row r="1779" spans="1:13" hidden="1" x14ac:dyDescent="0.3">
      <c r="A1779">
        <v>0</v>
      </c>
      <c r="B1779">
        <v>26</v>
      </c>
      <c r="C1779">
        <v>1</v>
      </c>
      <c r="D1779">
        <v>3</v>
      </c>
      <c r="E1779">
        <v>11</v>
      </c>
      <c r="F1779">
        <v>2</v>
      </c>
      <c r="G1779">
        <v>302</v>
      </c>
      <c r="H1779">
        <v>56</v>
      </c>
      <c r="I1779">
        <v>1</v>
      </c>
      <c r="J1779" t="s">
        <v>149</v>
      </c>
      <c r="K1779" t="s">
        <v>685</v>
      </c>
      <c r="L1779" t="s">
        <v>687</v>
      </c>
      <c r="M1779" s="3">
        <v>6284000000</v>
      </c>
    </row>
    <row r="1780" spans="1:13" hidden="1" x14ac:dyDescent="0.3">
      <c r="A1780">
        <v>0</v>
      </c>
      <c r="B1780">
        <v>26</v>
      </c>
      <c r="C1780">
        <v>1</v>
      </c>
      <c r="D1780">
        <v>3</v>
      </c>
      <c r="E1780">
        <v>11</v>
      </c>
      <c r="F1780">
        <v>2</v>
      </c>
      <c r="G1780">
        <v>302</v>
      </c>
      <c r="H1780">
        <v>56</v>
      </c>
      <c r="I1780">
        <v>2</v>
      </c>
      <c r="J1780" t="s">
        <v>149</v>
      </c>
      <c r="K1780" t="s">
        <v>685</v>
      </c>
      <c r="L1780" t="s">
        <v>688</v>
      </c>
      <c r="M1780" s="3">
        <v>216000000</v>
      </c>
    </row>
    <row r="1781" spans="1:13" s="1" customFormat="1" hidden="1" x14ac:dyDescent="0.3">
      <c r="A1781" s="1">
        <v>1</v>
      </c>
      <c r="B1781" s="1">
        <v>26</v>
      </c>
      <c r="C1781" s="1">
        <v>1</v>
      </c>
      <c r="D1781" s="1">
        <v>3</v>
      </c>
      <c r="E1781" s="1">
        <v>11</v>
      </c>
      <c r="F1781" s="1">
        <v>3</v>
      </c>
      <c r="G1781" s="1">
        <v>0</v>
      </c>
      <c r="H1781" s="1">
        <v>0</v>
      </c>
      <c r="I1781" s="1">
        <v>0</v>
      </c>
      <c r="L1781" s="1" t="s">
        <v>107</v>
      </c>
      <c r="M1781" s="2">
        <v>56176411980</v>
      </c>
    </row>
    <row r="1782" spans="1:13" s="1" customFormat="1" x14ac:dyDescent="0.3">
      <c r="A1782" s="1">
        <v>1</v>
      </c>
      <c r="B1782" s="1">
        <v>26</v>
      </c>
      <c r="C1782" s="1">
        <v>1</v>
      </c>
      <c r="D1782" s="1">
        <v>3</v>
      </c>
      <c r="E1782" s="1">
        <v>11</v>
      </c>
      <c r="F1782" s="1">
        <v>3</v>
      </c>
      <c r="G1782" s="1">
        <v>203</v>
      </c>
      <c r="H1782" s="1">
        <v>0</v>
      </c>
      <c r="I1782" s="1">
        <v>0</v>
      </c>
      <c r="L1782" s="1" t="s">
        <v>123</v>
      </c>
      <c r="M1782" s="2">
        <v>49187112450</v>
      </c>
    </row>
    <row r="1783" spans="1:13" hidden="1" x14ac:dyDescent="0.3">
      <c r="A1783">
        <v>0</v>
      </c>
      <c r="B1783">
        <v>26</v>
      </c>
      <c r="C1783">
        <v>1</v>
      </c>
      <c r="D1783">
        <v>3</v>
      </c>
      <c r="E1783">
        <v>11</v>
      </c>
      <c r="F1783">
        <v>3</v>
      </c>
      <c r="G1783">
        <v>203</v>
      </c>
      <c r="H1783">
        <v>23</v>
      </c>
      <c r="I1783">
        <v>0</v>
      </c>
      <c r="J1783" t="s">
        <v>149</v>
      </c>
      <c r="K1783" t="s">
        <v>689</v>
      </c>
      <c r="L1783" t="s">
        <v>690</v>
      </c>
      <c r="M1783" s="3">
        <v>6606394469</v>
      </c>
    </row>
    <row r="1784" spans="1:13" hidden="1" x14ac:dyDescent="0.3">
      <c r="A1784">
        <v>0</v>
      </c>
      <c r="B1784">
        <v>26</v>
      </c>
      <c r="C1784">
        <v>1</v>
      </c>
      <c r="D1784">
        <v>3</v>
      </c>
      <c r="E1784">
        <v>11</v>
      </c>
      <c r="F1784">
        <v>3</v>
      </c>
      <c r="G1784">
        <v>203</v>
      </c>
      <c r="H1784">
        <v>23</v>
      </c>
      <c r="I1784">
        <v>1</v>
      </c>
      <c r="J1784" t="s">
        <v>149</v>
      </c>
      <c r="K1784" t="s">
        <v>689</v>
      </c>
      <c r="L1784" t="s">
        <v>691</v>
      </c>
      <c r="M1784" s="3">
        <v>24237161595</v>
      </c>
    </row>
    <row r="1785" spans="1:13" hidden="1" x14ac:dyDescent="0.3">
      <c r="A1785">
        <v>0</v>
      </c>
      <c r="B1785">
        <v>26</v>
      </c>
      <c r="C1785">
        <v>1</v>
      </c>
      <c r="D1785">
        <v>3</v>
      </c>
      <c r="E1785">
        <v>11</v>
      </c>
      <c r="F1785">
        <v>3</v>
      </c>
      <c r="G1785">
        <v>203</v>
      </c>
      <c r="H1785">
        <v>23</v>
      </c>
      <c r="I1785">
        <v>2</v>
      </c>
      <c r="J1785" t="s">
        <v>149</v>
      </c>
      <c r="K1785" t="s">
        <v>692</v>
      </c>
      <c r="L1785" t="s">
        <v>693</v>
      </c>
      <c r="M1785" s="3">
        <v>14932317899</v>
      </c>
    </row>
    <row r="1786" spans="1:13" hidden="1" x14ac:dyDescent="0.3">
      <c r="A1786">
        <v>0</v>
      </c>
      <c r="B1786">
        <v>26</v>
      </c>
      <c r="C1786">
        <v>1</v>
      </c>
      <c r="D1786">
        <v>3</v>
      </c>
      <c r="E1786">
        <v>11</v>
      </c>
      <c r="F1786">
        <v>3</v>
      </c>
      <c r="G1786">
        <v>203</v>
      </c>
      <c r="H1786">
        <v>23</v>
      </c>
      <c r="I1786">
        <v>3</v>
      </c>
      <c r="J1786" t="s">
        <v>149</v>
      </c>
      <c r="K1786" t="s">
        <v>692</v>
      </c>
      <c r="L1786" t="s">
        <v>694</v>
      </c>
      <c r="M1786" s="3">
        <v>504000000</v>
      </c>
    </row>
    <row r="1787" spans="1:13" hidden="1" x14ac:dyDescent="0.3">
      <c r="A1787">
        <v>0</v>
      </c>
      <c r="B1787">
        <v>26</v>
      </c>
      <c r="C1787">
        <v>1</v>
      </c>
      <c r="D1787">
        <v>3</v>
      </c>
      <c r="E1787">
        <v>11</v>
      </c>
      <c r="F1787">
        <v>3</v>
      </c>
      <c r="G1787">
        <v>203</v>
      </c>
      <c r="H1787">
        <v>23</v>
      </c>
      <c r="I1787">
        <v>4</v>
      </c>
      <c r="J1787" t="s">
        <v>149</v>
      </c>
      <c r="K1787" t="s">
        <v>692</v>
      </c>
      <c r="L1787" t="s">
        <v>695</v>
      </c>
      <c r="M1787" s="3">
        <v>157238487</v>
      </c>
    </row>
    <row r="1788" spans="1:13" hidden="1" x14ac:dyDescent="0.3">
      <c r="A1788">
        <v>0</v>
      </c>
      <c r="B1788">
        <v>26</v>
      </c>
      <c r="C1788">
        <v>1</v>
      </c>
      <c r="D1788">
        <v>3</v>
      </c>
      <c r="E1788">
        <v>11</v>
      </c>
      <c r="F1788">
        <v>3</v>
      </c>
      <c r="G1788">
        <v>203</v>
      </c>
      <c r="H1788">
        <v>23</v>
      </c>
      <c r="I1788">
        <v>5</v>
      </c>
      <c r="J1788" t="s">
        <v>149</v>
      </c>
      <c r="K1788" t="s">
        <v>692</v>
      </c>
      <c r="L1788" t="s">
        <v>696</v>
      </c>
      <c r="M1788" s="3">
        <v>250000000</v>
      </c>
    </row>
    <row r="1789" spans="1:13" hidden="1" x14ac:dyDescent="0.3">
      <c r="A1789">
        <v>0</v>
      </c>
      <c r="B1789">
        <v>26</v>
      </c>
      <c r="C1789">
        <v>1</v>
      </c>
      <c r="D1789">
        <v>3</v>
      </c>
      <c r="E1789">
        <v>11</v>
      </c>
      <c r="F1789">
        <v>3</v>
      </c>
      <c r="G1789">
        <v>203</v>
      </c>
      <c r="H1789">
        <v>23</v>
      </c>
      <c r="I1789">
        <v>6</v>
      </c>
      <c r="J1789" t="s">
        <v>149</v>
      </c>
      <c r="K1789" t="s">
        <v>692</v>
      </c>
      <c r="L1789" t="s">
        <v>697</v>
      </c>
      <c r="M1789" s="3">
        <v>1000000000</v>
      </c>
    </row>
    <row r="1790" spans="1:13" hidden="1" x14ac:dyDescent="0.3">
      <c r="A1790">
        <v>0</v>
      </c>
      <c r="B1790">
        <v>26</v>
      </c>
      <c r="C1790">
        <v>1</v>
      </c>
      <c r="D1790">
        <v>3</v>
      </c>
      <c r="E1790">
        <v>11</v>
      </c>
      <c r="F1790">
        <v>3</v>
      </c>
      <c r="G1790">
        <v>203</v>
      </c>
      <c r="H1790">
        <v>23</v>
      </c>
      <c r="I1790">
        <v>7</v>
      </c>
      <c r="J1790" t="s">
        <v>149</v>
      </c>
      <c r="K1790" t="s">
        <v>692</v>
      </c>
      <c r="L1790" t="s">
        <v>698</v>
      </c>
      <c r="M1790" s="3">
        <v>1500000000</v>
      </c>
    </row>
    <row r="1791" spans="1:13" s="1" customFormat="1" x14ac:dyDescent="0.3">
      <c r="A1791" s="1">
        <v>1</v>
      </c>
      <c r="B1791" s="1">
        <v>26</v>
      </c>
      <c r="C1791" s="1">
        <v>1</v>
      </c>
      <c r="D1791" s="1">
        <v>3</v>
      </c>
      <c r="E1791" s="1">
        <v>11</v>
      </c>
      <c r="F1791" s="1">
        <v>3</v>
      </c>
      <c r="G1791" s="1">
        <v>401</v>
      </c>
      <c r="H1791" s="1">
        <v>0</v>
      </c>
      <c r="I1791" s="1">
        <v>0</v>
      </c>
      <c r="L1791" s="1" t="s">
        <v>127</v>
      </c>
      <c r="M1791" s="2">
        <v>503600000</v>
      </c>
    </row>
    <row r="1792" spans="1:13" hidden="1" x14ac:dyDescent="0.3">
      <c r="A1792">
        <v>0</v>
      </c>
      <c r="B1792">
        <v>26</v>
      </c>
      <c r="C1792">
        <v>1</v>
      </c>
      <c r="D1792">
        <v>3</v>
      </c>
      <c r="E1792">
        <v>11</v>
      </c>
      <c r="F1792">
        <v>3</v>
      </c>
      <c r="G1792">
        <v>401</v>
      </c>
      <c r="H1792">
        <v>22</v>
      </c>
      <c r="I1792">
        <v>0</v>
      </c>
      <c r="J1792" t="s">
        <v>149</v>
      </c>
      <c r="K1792" t="s">
        <v>699</v>
      </c>
      <c r="L1792" t="s">
        <v>700</v>
      </c>
      <c r="M1792" s="3">
        <v>503600000</v>
      </c>
    </row>
    <row r="1793" spans="1:13" s="1" customFormat="1" x14ac:dyDescent="0.3">
      <c r="A1793" s="1">
        <v>1</v>
      </c>
      <c r="B1793" s="1">
        <v>26</v>
      </c>
      <c r="C1793" s="1">
        <v>1</v>
      </c>
      <c r="D1793" s="1">
        <v>3</v>
      </c>
      <c r="E1793" s="1">
        <v>11</v>
      </c>
      <c r="F1793" s="1">
        <v>3</v>
      </c>
      <c r="G1793" s="1">
        <v>402</v>
      </c>
      <c r="H1793" s="1">
        <v>0</v>
      </c>
      <c r="I1793" s="1">
        <v>0</v>
      </c>
      <c r="L1793" s="1" t="s">
        <v>129</v>
      </c>
      <c r="M1793" s="2">
        <v>2000000000</v>
      </c>
    </row>
    <row r="1794" spans="1:13" hidden="1" x14ac:dyDescent="0.3">
      <c r="A1794">
        <v>0</v>
      </c>
      <c r="B1794">
        <v>26</v>
      </c>
      <c r="C1794">
        <v>1</v>
      </c>
      <c r="D1794">
        <v>3</v>
      </c>
      <c r="E1794">
        <v>11</v>
      </c>
      <c r="F1794">
        <v>3</v>
      </c>
      <c r="G1794">
        <v>402</v>
      </c>
      <c r="H1794">
        <v>22</v>
      </c>
      <c r="I1794">
        <v>0</v>
      </c>
      <c r="J1794" t="s">
        <v>149</v>
      </c>
      <c r="K1794" t="s">
        <v>701</v>
      </c>
      <c r="L1794" t="s">
        <v>702</v>
      </c>
      <c r="M1794" s="3">
        <v>2000000000</v>
      </c>
    </row>
    <row r="1795" spans="1:13" s="1" customFormat="1" x14ac:dyDescent="0.3">
      <c r="A1795" s="1">
        <v>1</v>
      </c>
      <c r="B1795" s="1">
        <v>26</v>
      </c>
      <c r="C1795" s="1">
        <v>1</v>
      </c>
      <c r="D1795" s="1">
        <v>3</v>
      </c>
      <c r="E1795" s="1">
        <v>11</v>
      </c>
      <c r="F1795" s="1">
        <v>3</v>
      </c>
      <c r="G1795" s="1">
        <v>403</v>
      </c>
      <c r="H1795" s="1">
        <v>0</v>
      </c>
      <c r="I1795" s="1">
        <v>0</v>
      </c>
      <c r="L1795" s="1" t="s">
        <v>130</v>
      </c>
      <c r="M1795" s="2">
        <v>1496400000</v>
      </c>
    </row>
    <row r="1796" spans="1:13" hidden="1" x14ac:dyDescent="0.3">
      <c r="A1796">
        <v>0</v>
      </c>
      <c r="B1796">
        <v>26</v>
      </c>
      <c r="C1796">
        <v>1</v>
      </c>
      <c r="D1796">
        <v>3</v>
      </c>
      <c r="E1796">
        <v>11</v>
      </c>
      <c r="F1796">
        <v>3</v>
      </c>
      <c r="G1796">
        <v>403</v>
      </c>
      <c r="H1796">
        <v>22</v>
      </c>
      <c r="I1796">
        <v>0</v>
      </c>
      <c r="J1796" t="s">
        <v>149</v>
      </c>
      <c r="K1796" t="s">
        <v>703</v>
      </c>
      <c r="L1796" t="s">
        <v>704</v>
      </c>
      <c r="M1796" s="3">
        <v>496400000</v>
      </c>
    </row>
    <row r="1797" spans="1:13" hidden="1" x14ac:dyDescent="0.3">
      <c r="A1797">
        <v>0</v>
      </c>
      <c r="B1797">
        <v>26</v>
      </c>
      <c r="C1797">
        <v>1</v>
      </c>
      <c r="D1797">
        <v>3</v>
      </c>
      <c r="E1797">
        <v>11</v>
      </c>
      <c r="F1797">
        <v>3</v>
      </c>
      <c r="G1797">
        <v>403</v>
      </c>
      <c r="H1797">
        <v>22</v>
      </c>
      <c r="I1797">
        <v>1</v>
      </c>
      <c r="J1797" t="s">
        <v>149</v>
      </c>
      <c r="K1797" t="s">
        <v>703</v>
      </c>
      <c r="L1797" t="s">
        <v>705</v>
      </c>
      <c r="M1797" s="3">
        <v>1000000000</v>
      </c>
    </row>
    <row r="1798" spans="1:13" s="1" customFormat="1" x14ac:dyDescent="0.3">
      <c r="A1798" s="1">
        <v>1</v>
      </c>
      <c r="B1798" s="1">
        <v>26</v>
      </c>
      <c r="C1798" s="1">
        <v>1</v>
      </c>
      <c r="D1798" s="1">
        <v>3</v>
      </c>
      <c r="E1798" s="1">
        <v>11</v>
      </c>
      <c r="F1798" s="1">
        <v>3</v>
      </c>
      <c r="G1798" s="1">
        <v>501</v>
      </c>
      <c r="H1798" s="1">
        <v>0</v>
      </c>
      <c r="I1798" s="1">
        <v>0</v>
      </c>
      <c r="L1798" s="1" t="s">
        <v>131</v>
      </c>
      <c r="M1798" s="2">
        <v>2989299530</v>
      </c>
    </row>
    <row r="1799" spans="1:13" hidden="1" x14ac:dyDescent="0.3">
      <c r="A1799">
        <v>0</v>
      </c>
      <c r="B1799">
        <v>26</v>
      </c>
      <c r="C1799">
        <v>1</v>
      </c>
      <c r="D1799">
        <v>3</v>
      </c>
      <c r="E1799">
        <v>11</v>
      </c>
      <c r="F1799">
        <v>3</v>
      </c>
      <c r="G1799">
        <v>501</v>
      </c>
      <c r="H1799">
        <v>24</v>
      </c>
      <c r="I1799">
        <v>0</v>
      </c>
      <c r="J1799" t="s">
        <v>149</v>
      </c>
      <c r="K1799" t="s">
        <v>706</v>
      </c>
      <c r="L1799" t="s">
        <v>707</v>
      </c>
      <c r="M1799" s="3">
        <v>2989299530</v>
      </c>
    </row>
    <row r="1800" spans="1:13" s="1" customFormat="1" hidden="1" x14ac:dyDescent="0.3">
      <c r="A1800" s="1">
        <v>1</v>
      </c>
      <c r="B1800" s="1">
        <v>26</v>
      </c>
      <c r="C1800" s="1">
        <v>1</v>
      </c>
      <c r="D1800" s="1">
        <v>3</v>
      </c>
      <c r="E1800" s="1">
        <v>11</v>
      </c>
      <c r="F1800" s="1">
        <v>4</v>
      </c>
      <c r="G1800" s="1">
        <v>0</v>
      </c>
      <c r="H1800" s="1">
        <v>0</v>
      </c>
      <c r="I1800" s="1">
        <v>0</v>
      </c>
      <c r="L1800" s="1" t="s">
        <v>132</v>
      </c>
      <c r="M1800" s="2">
        <v>5000000000</v>
      </c>
    </row>
    <row r="1801" spans="1:13" s="1" customFormat="1" x14ac:dyDescent="0.3">
      <c r="A1801" s="1">
        <v>1</v>
      </c>
      <c r="B1801" s="1">
        <v>26</v>
      </c>
      <c r="C1801" s="1">
        <v>1</v>
      </c>
      <c r="D1801" s="1">
        <v>3</v>
      </c>
      <c r="E1801" s="1">
        <v>11</v>
      </c>
      <c r="F1801" s="1">
        <v>4</v>
      </c>
      <c r="G1801" s="1">
        <v>205</v>
      </c>
      <c r="H1801" s="1">
        <v>0</v>
      </c>
      <c r="I1801" s="1">
        <v>0</v>
      </c>
      <c r="L1801" s="1" t="s">
        <v>146</v>
      </c>
      <c r="M1801" s="2">
        <v>5000000000</v>
      </c>
    </row>
    <row r="1802" spans="1:13" hidden="1" x14ac:dyDescent="0.3">
      <c r="A1802">
        <v>0</v>
      </c>
      <c r="B1802">
        <v>26</v>
      </c>
      <c r="C1802">
        <v>1</v>
      </c>
      <c r="D1802">
        <v>3</v>
      </c>
      <c r="E1802">
        <v>11</v>
      </c>
      <c r="F1802">
        <v>4</v>
      </c>
      <c r="G1802">
        <v>205</v>
      </c>
      <c r="H1802">
        <v>21</v>
      </c>
      <c r="I1802">
        <v>0</v>
      </c>
      <c r="J1802" t="s">
        <v>149</v>
      </c>
      <c r="K1802" t="s">
        <v>596</v>
      </c>
      <c r="L1802" t="s">
        <v>708</v>
      </c>
      <c r="M1802" s="3">
        <v>1000000000</v>
      </c>
    </row>
    <row r="1803" spans="1:13" hidden="1" x14ac:dyDescent="0.3">
      <c r="A1803">
        <v>0</v>
      </c>
      <c r="B1803">
        <v>26</v>
      </c>
      <c r="C1803">
        <v>1</v>
      </c>
      <c r="D1803">
        <v>3</v>
      </c>
      <c r="E1803">
        <v>11</v>
      </c>
      <c r="F1803">
        <v>4</v>
      </c>
      <c r="G1803">
        <v>205</v>
      </c>
      <c r="H1803">
        <v>21</v>
      </c>
      <c r="I1803">
        <v>1</v>
      </c>
      <c r="J1803" t="s">
        <v>149</v>
      </c>
      <c r="K1803" t="s">
        <v>596</v>
      </c>
      <c r="L1803" t="s">
        <v>709</v>
      </c>
      <c r="M1803" s="3">
        <v>1000000000</v>
      </c>
    </row>
    <row r="1804" spans="1:13" hidden="1" x14ac:dyDescent="0.3">
      <c r="A1804">
        <v>0</v>
      </c>
      <c r="B1804">
        <v>26</v>
      </c>
      <c r="C1804">
        <v>1</v>
      </c>
      <c r="D1804">
        <v>3</v>
      </c>
      <c r="E1804">
        <v>11</v>
      </c>
      <c r="F1804">
        <v>4</v>
      </c>
      <c r="G1804">
        <v>205</v>
      </c>
      <c r="H1804">
        <v>21</v>
      </c>
      <c r="I1804">
        <v>2</v>
      </c>
      <c r="J1804" t="s">
        <v>149</v>
      </c>
      <c r="K1804" t="s">
        <v>596</v>
      </c>
      <c r="L1804" t="s">
        <v>710</v>
      </c>
      <c r="M1804" s="3">
        <v>2000000000</v>
      </c>
    </row>
    <row r="1805" spans="1:13" hidden="1" x14ac:dyDescent="0.3">
      <c r="A1805">
        <v>0</v>
      </c>
      <c r="B1805">
        <v>26</v>
      </c>
      <c r="C1805">
        <v>1</v>
      </c>
      <c r="D1805">
        <v>3</v>
      </c>
      <c r="E1805">
        <v>11</v>
      </c>
      <c r="F1805">
        <v>4</v>
      </c>
      <c r="G1805">
        <v>205</v>
      </c>
      <c r="H1805">
        <v>21</v>
      </c>
      <c r="I1805">
        <v>3</v>
      </c>
      <c r="J1805" t="s">
        <v>149</v>
      </c>
      <c r="K1805" t="s">
        <v>596</v>
      </c>
      <c r="L1805" t="s">
        <v>711</v>
      </c>
      <c r="M1805" s="3">
        <v>196361513</v>
      </c>
    </row>
    <row r="1806" spans="1:13" hidden="1" x14ac:dyDescent="0.3">
      <c r="A1806">
        <v>0</v>
      </c>
      <c r="B1806">
        <v>26</v>
      </c>
      <c r="C1806">
        <v>1</v>
      </c>
      <c r="D1806">
        <v>3</v>
      </c>
      <c r="E1806">
        <v>11</v>
      </c>
      <c r="F1806">
        <v>4</v>
      </c>
      <c r="G1806">
        <v>205</v>
      </c>
      <c r="H1806">
        <v>21</v>
      </c>
      <c r="I1806">
        <v>4</v>
      </c>
      <c r="J1806" t="s">
        <v>149</v>
      </c>
      <c r="K1806" t="s">
        <v>596</v>
      </c>
      <c r="L1806" t="s">
        <v>712</v>
      </c>
      <c r="M1806" s="3">
        <v>803638487</v>
      </c>
    </row>
    <row r="1807" spans="1:13" s="1" customFormat="1" hidden="1" x14ac:dyDescent="0.3">
      <c r="A1807" s="1">
        <v>1</v>
      </c>
      <c r="B1807" s="1">
        <v>26</v>
      </c>
      <c r="C1807" s="1">
        <v>1</v>
      </c>
      <c r="D1807" s="1">
        <v>3</v>
      </c>
      <c r="E1807" s="1">
        <v>22</v>
      </c>
      <c r="F1807" s="1">
        <v>0</v>
      </c>
      <c r="G1807" s="1">
        <v>0</v>
      </c>
      <c r="H1807" s="1">
        <v>0</v>
      </c>
      <c r="I1807" s="1">
        <v>0</v>
      </c>
      <c r="L1807" s="1" t="s">
        <v>15</v>
      </c>
      <c r="M1807" s="2">
        <v>8460555301</v>
      </c>
    </row>
    <row r="1808" spans="1:13" s="1" customFormat="1" hidden="1" x14ac:dyDescent="0.3">
      <c r="A1808" s="1">
        <v>1</v>
      </c>
      <c r="B1808" s="1">
        <v>26</v>
      </c>
      <c r="C1808" s="1">
        <v>1</v>
      </c>
      <c r="D1808" s="1">
        <v>3</v>
      </c>
      <c r="E1808" s="1">
        <v>22</v>
      </c>
      <c r="F1808" s="1">
        <v>1</v>
      </c>
      <c r="G1808" s="1">
        <v>0</v>
      </c>
      <c r="H1808" s="1">
        <v>0</v>
      </c>
      <c r="I1808" s="1">
        <v>0</v>
      </c>
      <c r="L1808" s="1" t="s">
        <v>40</v>
      </c>
      <c r="M1808" s="2">
        <v>7449478077</v>
      </c>
    </row>
    <row r="1809" spans="1:13" s="1" customFormat="1" x14ac:dyDescent="0.3">
      <c r="A1809" s="1">
        <v>1</v>
      </c>
      <c r="B1809" s="1">
        <v>26</v>
      </c>
      <c r="C1809" s="1">
        <v>1</v>
      </c>
      <c r="D1809" s="1">
        <v>3</v>
      </c>
      <c r="E1809" s="1">
        <v>22</v>
      </c>
      <c r="F1809" s="1">
        <v>1</v>
      </c>
      <c r="G1809" s="1">
        <v>401</v>
      </c>
      <c r="H1809" s="1">
        <v>0</v>
      </c>
      <c r="I1809" s="1">
        <v>0</v>
      </c>
      <c r="L1809" s="1" t="s">
        <v>74</v>
      </c>
      <c r="M1809" s="2">
        <v>282811410</v>
      </c>
    </row>
    <row r="1810" spans="1:13" s="1" customFormat="1" x14ac:dyDescent="0.3">
      <c r="A1810" s="1">
        <v>1</v>
      </c>
      <c r="B1810" s="1">
        <v>26</v>
      </c>
      <c r="C1810" s="1">
        <v>1</v>
      </c>
      <c r="D1810" s="1">
        <v>3</v>
      </c>
      <c r="E1810" s="1">
        <v>22</v>
      </c>
      <c r="F1810" s="1">
        <v>1</v>
      </c>
      <c r="G1810" s="1">
        <v>401</v>
      </c>
      <c r="H1810" s="1">
        <v>44</v>
      </c>
      <c r="I1810" s="1">
        <v>0</v>
      </c>
      <c r="L1810" s="1" t="s">
        <v>76</v>
      </c>
      <c r="M1810" s="2">
        <v>282811410</v>
      </c>
    </row>
    <row r="1811" spans="1:13" hidden="1" x14ac:dyDescent="0.3">
      <c r="A1811">
        <v>0</v>
      </c>
      <c r="B1811">
        <v>26</v>
      </c>
      <c r="C1811">
        <v>1</v>
      </c>
      <c r="D1811">
        <v>3</v>
      </c>
      <c r="E1811">
        <v>22</v>
      </c>
      <c r="F1811">
        <v>1</v>
      </c>
      <c r="G1811">
        <v>401</v>
      </c>
      <c r="H1811">
        <v>44</v>
      </c>
      <c r="I1811">
        <v>1</v>
      </c>
      <c r="J1811" t="s">
        <v>149</v>
      </c>
      <c r="K1811" t="s">
        <v>680</v>
      </c>
      <c r="L1811" t="s">
        <v>713</v>
      </c>
      <c r="M1811" s="3">
        <v>106000</v>
      </c>
    </row>
    <row r="1812" spans="1:13" hidden="1" x14ac:dyDescent="0.3">
      <c r="A1812">
        <v>0</v>
      </c>
      <c r="B1812">
        <v>26</v>
      </c>
      <c r="C1812">
        <v>1</v>
      </c>
      <c r="D1812">
        <v>3</v>
      </c>
      <c r="E1812">
        <v>22</v>
      </c>
      <c r="F1812">
        <v>1</v>
      </c>
      <c r="G1812">
        <v>401</v>
      </c>
      <c r="H1812">
        <v>44</v>
      </c>
      <c r="I1812">
        <v>2</v>
      </c>
      <c r="J1812" t="s">
        <v>149</v>
      </c>
      <c r="K1812" t="s">
        <v>680</v>
      </c>
      <c r="L1812" t="s">
        <v>714</v>
      </c>
      <c r="M1812" s="3">
        <v>11660000</v>
      </c>
    </row>
    <row r="1813" spans="1:13" hidden="1" x14ac:dyDescent="0.3">
      <c r="A1813">
        <v>0</v>
      </c>
      <c r="B1813">
        <v>26</v>
      </c>
      <c r="C1813">
        <v>1</v>
      </c>
      <c r="D1813">
        <v>3</v>
      </c>
      <c r="E1813">
        <v>22</v>
      </c>
      <c r="F1813">
        <v>1</v>
      </c>
      <c r="G1813">
        <v>401</v>
      </c>
      <c r="H1813">
        <v>44</v>
      </c>
      <c r="I1813">
        <v>3</v>
      </c>
      <c r="J1813" t="s">
        <v>149</v>
      </c>
      <c r="K1813" t="s">
        <v>680</v>
      </c>
      <c r="L1813" t="s">
        <v>715</v>
      </c>
      <c r="M1813" s="3">
        <v>71045410</v>
      </c>
    </row>
    <row r="1814" spans="1:13" hidden="1" x14ac:dyDescent="0.3">
      <c r="A1814">
        <v>0</v>
      </c>
      <c r="B1814">
        <v>26</v>
      </c>
      <c r="C1814">
        <v>1</v>
      </c>
      <c r="D1814">
        <v>3</v>
      </c>
      <c r="E1814">
        <v>22</v>
      </c>
      <c r="F1814">
        <v>1</v>
      </c>
      <c r="G1814">
        <v>401</v>
      </c>
      <c r="H1814">
        <v>44</v>
      </c>
      <c r="I1814">
        <v>4</v>
      </c>
      <c r="J1814" t="s">
        <v>149</v>
      </c>
      <c r="K1814" t="s">
        <v>680</v>
      </c>
      <c r="L1814" t="s">
        <v>716</v>
      </c>
      <c r="M1814" s="3">
        <v>200000000</v>
      </c>
    </row>
    <row r="1815" spans="1:13" s="1" customFormat="1" x14ac:dyDescent="0.3">
      <c r="A1815" s="1">
        <v>1</v>
      </c>
      <c r="B1815" s="1">
        <v>26</v>
      </c>
      <c r="C1815" s="1">
        <v>1</v>
      </c>
      <c r="D1815" s="1">
        <v>3</v>
      </c>
      <c r="E1815" s="1">
        <v>22</v>
      </c>
      <c r="F1815" s="1">
        <v>1</v>
      </c>
      <c r="G1815" s="1">
        <v>501</v>
      </c>
      <c r="H1815" s="1">
        <v>0</v>
      </c>
      <c r="I1815" s="1">
        <v>0</v>
      </c>
      <c r="L1815" s="1" t="s">
        <v>80</v>
      </c>
      <c r="M1815" s="2">
        <v>7166666667</v>
      </c>
    </row>
    <row r="1816" spans="1:13" hidden="1" x14ac:dyDescent="0.3">
      <c r="A1816">
        <v>0</v>
      </c>
      <c r="B1816">
        <v>26</v>
      </c>
      <c r="C1816">
        <v>1</v>
      </c>
      <c r="D1816">
        <v>3</v>
      </c>
      <c r="E1816">
        <v>22</v>
      </c>
      <c r="F1816">
        <v>1</v>
      </c>
      <c r="G1816">
        <v>501</v>
      </c>
      <c r="H1816">
        <v>62</v>
      </c>
      <c r="I1816">
        <v>0</v>
      </c>
      <c r="J1816" t="s">
        <v>149</v>
      </c>
      <c r="K1816" t="s">
        <v>683</v>
      </c>
      <c r="L1816" t="s">
        <v>717</v>
      </c>
      <c r="M1816" s="3">
        <v>7166666667</v>
      </c>
    </row>
    <row r="1817" spans="1:13" s="1" customFormat="1" hidden="1" x14ac:dyDescent="0.3">
      <c r="A1817" s="1">
        <v>1</v>
      </c>
      <c r="B1817" s="1">
        <v>26</v>
      </c>
      <c r="C1817" s="1">
        <v>1</v>
      </c>
      <c r="D1817" s="1">
        <v>3</v>
      </c>
      <c r="E1817" s="1">
        <v>22</v>
      </c>
      <c r="F1817" s="1">
        <v>2</v>
      </c>
      <c r="G1817" s="1">
        <v>0</v>
      </c>
      <c r="H1817" s="1">
        <v>0</v>
      </c>
      <c r="I1817" s="1">
        <v>0</v>
      </c>
      <c r="L1817" s="1" t="s">
        <v>91</v>
      </c>
      <c r="M1817" s="2">
        <v>244562500</v>
      </c>
    </row>
    <row r="1818" spans="1:13" s="1" customFormat="1" x14ac:dyDescent="0.3">
      <c r="A1818" s="1">
        <v>1</v>
      </c>
      <c r="B1818" s="1">
        <v>26</v>
      </c>
      <c r="C1818" s="1">
        <v>1</v>
      </c>
      <c r="D1818" s="1">
        <v>3</v>
      </c>
      <c r="E1818" s="1">
        <v>22</v>
      </c>
      <c r="F1818" s="1">
        <v>2</v>
      </c>
      <c r="G1818" s="1">
        <v>303</v>
      </c>
      <c r="H1818" s="1">
        <v>0</v>
      </c>
      <c r="I1818" s="1">
        <v>0</v>
      </c>
      <c r="L1818" s="1" t="s">
        <v>103</v>
      </c>
      <c r="M1818" s="2">
        <v>244562500</v>
      </c>
    </row>
    <row r="1819" spans="1:13" hidden="1" x14ac:dyDescent="0.3">
      <c r="A1819">
        <v>0</v>
      </c>
      <c r="B1819">
        <v>26</v>
      </c>
      <c r="C1819">
        <v>1</v>
      </c>
      <c r="D1819">
        <v>3</v>
      </c>
      <c r="E1819">
        <v>22</v>
      </c>
      <c r="F1819">
        <v>2</v>
      </c>
      <c r="G1819">
        <v>303</v>
      </c>
      <c r="H1819">
        <v>58</v>
      </c>
      <c r="I1819">
        <v>0</v>
      </c>
      <c r="J1819" t="s">
        <v>149</v>
      </c>
      <c r="K1819" t="s">
        <v>706</v>
      </c>
      <c r="L1819" t="s">
        <v>718</v>
      </c>
      <c r="M1819" s="3">
        <v>244562500</v>
      </c>
    </row>
    <row r="1820" spans="1:13" s="1" customFormat="1" hidden="1" x14ac:dyDescent="0.3">
      <c r="A1820" s="1">
        <v>1</v>
      </c>
      <c r="B1820" s="1">
        <v>26</v>
      </c>
      <c r="C1820" s="1">
        <v>1</v>
      </c>
      <c r="D1820" s="1">
        <v>3</v>
      </c>
      <c r="E1820" s="1">
        <v>22</v>
      </c>
      <c r="F1820" s="1">
        <v>3</v>
      </c>
      <c r="G1820" s="1">
        <v>0</v>
      </c>
      <c r="H1820" s="1">
        <v>0</v>
      </c>
      <c r="I1820" s="1">
        <v>0</v>
      </c>
      <c r="L1820" s="1" t="s">
        <v>107</v>
      </c>
      <c r="M1820" s="2">
        <v>766514724</v>
      </c>
    </row>
    <row r="1821" spans="1:13" s="1" customFormat="1" x14ac:dyDescent="0.3">
      <c r="A1821" s="1">
        <v>1</v>
      </c>
      <c r="B1821" s="1">
        <v>26</v>
      </c>
      <c r="C1821" s="1">
        <v>1</v>
      </c>
      <c r="D1821" s="1">
        <v>3</v>
      </c>
      <c r="E1821" s="1">
        <v>22</v>
      </c>
      <c r="F1821" s="1">
        <v>3</v>
      </c>
      <c r="G1821" s="1">
        <v>203</v>
      </c>
      <c r="H1821" s="1">
        <v>0</v>
      </c>
      <c r="I1821" s="1">
        <v>0</v>
      </c>
      <c r="L1821" s="1" t="s">
        <v>123</v>
      </c>
      <c r="M1821" s="2">
        <v>740283964</v>
      </c>
    </row>
    <row r="1822" spans="1:13" hidden="1" x14ac:dyDescent="0.3">
      <c r="A1822">
        <v>0</v>
      </c>
      <c r="B1822">
        <v>26</v>
      </c>
      <c r="C1822">
        <v>1</v>
      </c>
      <c r="D1822">
        <v>3</v>
      </c>
      <c r="E1822">
        <v>22</v>
      </c>
      <c r="F1822">
        <v>3</v>
      </c>
      <c r="G1822">
        <v>203</v>
      </c>
      <c r="H1822">
        <v>23</v>
      </c>
      <c r="I1822">
        <v>0</v>
      </c>
      <c r="J1822" t="s">
        <v>149</v>
      </c>
      <c r="K1822" t="s">
        <v>692</v>
      </c>
      <c r="L1822" t="s">
        <v>719</v>
      </c>
      <c r="M1822" s="3">
        <v>740283964</v>
      </c>
    </row>
    <row r="1823" spans="1:13" s="1" customFormat="1" x14ac:dyDescent="0.3">
      <c r="A1823" s="1">
        <v>1</v>
      </c>
      <c r="B1823" s="1">
        <v>26</v>
      </c>
      <c r="C1823" s="1">
        <v>1</v>
      </c>
      <c r="D1823" s="1">
        <v>3</v>
      </c>
      <c r="E1823" s="1">
        <v>22</v>
      </c>
      <c r="F1823" s="1">
        <v>3</v>
      </c>
      <c r="G1823" s="1">
        <v>401</v>
      </c>
      <c r="H1823" s="1">
        <v>0</v>
      </c>
      <c r="I1823" s="1">
        <v>0</v>
      </c>
      <c r="L1823" s="1" t="s">
        <v>127</v>
      </c>
      <c r="M1823" s="2">
        <v>26230760</v>
      </c>
    </row>
    <row r="1824" spans="1:13" hidden="1" x14ac:dyDescent="0.3">
      <c r="A1824">
        <v>0</v>
      </c>
      <c r="B1824">
        <v>26</v>
      </c>
      <c r="C1824">
        <v>1</v>
      </c>
      <c r="D1824">
        <v>3</v>
      </c>
      <c r="E1824">
        <v>22</v>
      </c>
      <c r="F1824">
        <v>3</v>
      </c>
      <c r="G1824">
        <v>401</v>
      </c>
      <c r="H1824">
        <v>22</v>
      </c>
      <c r="I1824">
        <v>0</v>
      </c>
      <c r="J1824" t="s">
        <v>149</v>
      </c>
      <c r="K1824" t="s">
        <v>699</v>
      </c>
      <c r="L1824" t="s">
        <v>720</v>
      </c>
      <c r="M1824" s="3">
        <v>26230760</v>
      </c>
    </row>
    <row r="1825" spans="1:13" s="1" customFormat="1" hidden="1" x14ac:dyDescent="0.3">
      <c r="A1825" s="1">
        <v>1</v>
      </c>
      <c r="B1825" s="1">
        <v>26</v>
      </c>
      <c r="C1825" s="1">
        <v>1</v>
      </c>
      <c r="D1825" s="1">
        <v>3</v>
      </c>
      <c r="E1825" s="1">
        <v>33</v>
      </c>
      <c r="F1825" s="1">
        <v>0</v>
      </c>
      <c r="G1825" s="1">
        <v>0</v>
      </c>
      <c r="H1825" s="1">
        <v>0</v>
      </c>
      <c r="I1825" s="1">
        <v>0</v>
      </c>
      <c r="L1825" s="1" t="s">
        <v>16</v>
      </c>
      <c r="M1825" s="2">
        <v>5111763137</v>
      </c>
    </row>
    <row r="1826" spans="1:13" s="1" customFormat="1" hidden="1" x14ac:dyDescent="0.3">
      <c r="A1826" s="1">
        <v>1</v>
      </c>
      <c r="B1826" s="1">
        <v>26</v>
      </c>
      <c r="C1826" s="1">
        <v>1</v>
      </c>
      <c r="D1826" s="1">
        <v>3</v>
      </c>
      <c r="E1826" s="1">
        <v>33</v>
      </c>
      <c r="F1826" s="1">
        <v>2</v>
      </c>
      <c r="G1826" s="1">
        <v>0</v>
      </c>
      <c r="H1826" s="1">
        <v>0</v>
      </c>
      <c r="I1826" s="1">
        <v>0</v>
      </c>
      <c r="L1826" s="1" t="s">
        <v>91</v>
      </c>
      <c r="M1826" s="2">
        <v>2000000000</v>
      </c>
    </row>
    <row r="1827" spans="1:13" s="1" customFormat="1" x14ac:dyDescent="0.3">
      <c r="A1827" s="1">
        <v>1</v>
      </c>
      <c r="B1827" s="1">
        <v>26</v>
      </c>
      <c r="C1827" s="1">
        <v>1</v>
      </c>
      <c r="D1827" s="1">
        <v>3</v>
      </c>
      <c r="E1827" s="1">
        <v>33</v>
      </c>
      <c r="F1827" s="1">
        <v>2</v>
      </c>
      <c r="G1827" s="1">
        <v>303</v>
      </c>
      <c r="H1827" s="1">
        <v>0</v>
      </c>
      <c r="I1827" s="1">
        <v>0</v>
      </c>
      <c r="L1827" s="1" t="s">
        <v>103</v>
      </c>
      <c r="M1827" s="2">
        <v>2000000000</v>
      </c>
    </row>
    <row r="1828" spans="1:13" hidden="1" x14ac:dyDescent="0.3">
      <c r="A1828">
        <v>0</v>
      </c>
      <c r="B1828">
        <v>26</v>
      </c>
      <c r="C1828">
        <v>1</v>
      </c>
      <c r="D1828">
        <v>3</v>
      </c>
      <c r="E1828">
        <v>33</v>
      </c>
      <c r="F1828">
        <v>2</v>
      </c>
      <c r="G1828">
        <v>303</v>
      </c>
      <c r="H1828">
        <v>58</v>
      </c>
      <c r="I1828">
        <v>0</v>
      </c>
      <c r="J1828" t="s">
        <v>149</v>
      </c>
      <c r="K1828" t="s">
        <v>721</v>
      </c>
      <c r="L1828" t="s">
        <v>722</v>
      </c>
      <c r="M1828" s="3">
        <v>58670161</v>
      </c>
    </row>
    <row r="1829" spans="1:13" hidden="1" x14ac:dyDescent="0.3">
      <c r="A1829">
        <v>0</v>
      </c>
      <c r="B1829">
        <v>26</v>
      </c>
      <c r="C1829">
        <v>1</v>
      </c>
      <c r="D1829">
        <v>3</v>
      </c>
      <c r="E1829">
        <v>33</v>
      </c>
      <c r="F1829">
        <v>2</v>
      </c>
      <c r="G1829">
        <v>303</v>
      </c>
      <c r="H1829">
        <v>58</v>
      </c>
      <c r="I1829">
        <v>1</v>
      </c>
      <c r="J1829" t="s">
        <v>149</v>
      </c>
      <c r="K1829" t="s">
        <v>723</v>
      </c>
      <c r="L1829" t="s">
        <v>724</v>
      </c>
      <c r="M1829" s="3">
        <v>941329839</v>
      </c>
    </row>
    <row r="1830" spans="1:13" hidden="1" x14ac:dyDescent="0.3">
      <c r="A1830">
        <v>0</v>
      </c>
      <c r="B1830">
        <v>26</v>
      </c>
      <c r="C1830">
        <v>1</v>
      </c>
      <c r="D1830">
        <v>3</v>
      </c>
      <c r="E1830">
        <v>33</v>
      </c>
      <c r="F1830">
        <v>2</v>
      </c>
      <c r="G1830">
        <v>303</v>
      </c>
      <c r="H1830">
        <v>58</v>
      </c>
      <c r="I1830">
        <v>2</v>
      </c>
      <c r="J1830" t="s">
        <v>149</v>
      </c>
      <c r="K1830" t="s">
        <v>721</v>
      </c>
      <c r="L1830" t="s">
        <v>724</v>
      </c>
      <c r="M1830" s="3">
        <v>991192460</v>
      </c>
    </row>
    <row r="1831" spans="1:13" hidden="1" x14ac:dyDescent="0.3">
      <c r="A1831">
        <v>0</v>
      </c>
      <c r="B1831">
        <v>26</v>
      </c>
      <c r="C1831">
        <v>1</v>
      </c>
      <c r="D1831">
        <v>3</v>
      </c>
      <c r="E1831">
        <v>33</v>
      </c>
      <c r="F1831">
        <v>2</v>
      </c>
      <c r="G1831">
        <v>303</v>
      </c>
      <c r="H1831">
        <v>58</v>
      </c>
      <c r="I1831">
        <v>3</v>
      </c>
      <c r="J1831" t="s">
        <v>149</v>
      </c>
      <c r="K1831" t="s">
        <v>721</v>
      </c>
      <c r="L1831" t="s">
        <v>718</v>
      </c>
      <c r="M1831" s="3">
        <v>8807540</v>
      </c>
    </row>
    <row r="1832" spans="1:13" s="1" customFormat="1" hidden="1" x14ac:dyDescent="0.3">
      <c r="A1832" s="1">
        <v>1</v>
      </c>
      <c r="B1832" s="1">
        <v>26</v>
      </c>
      <c r="C1832" s="1">
        <v>1</v>
      </c>
      <c r="D1832" s="1">
        <v>3</v>
      </c>
      <c r="E1832" s="1">
        <v>33</v>
      </c>
      <c r="F1832" s="1">
        <v>3</v>
      </c>
      <c r="G1832" s="1">
        <v>0</v>
      </c>
      <c r="H1832" s="1">
        <v>0</v>
      </c>
      <c r="I1832" s="1">
        <v>0</v>
      </c>
      <c r="L1832" s="1" t="s">
        <v>107</v>
      </c>
      <c r="M1832" s="2">
        <v>3111763137</v>
      </c>
    </row>
    <row r="1833" spans="1:13" s="1" customFormat="1" x14ac:dyDescent="0.3">
      <c r="A1833" s="1">
        <v>1</v>
      </c>
      <c r="B1833" s="1">
        <v>26</v>
      </c>
      <c r="C1833" s="1">
        <v>1</v>
      </c>
      <c r="D1833" s="1">
        <v>3</v>
      </c>
      <c r="E1833" s="1">
        <v>33</v>
      </c>
      <c r="F1833" s="1">
        <v>3</v>
      </c>
      <c r="G1833" s="1">
        <v>501</v>
      </c>
      <c r="H1833" s="1">
        <v>0</v>
      </c>
      <c r="I1833" s="1">
        <v>0</v>
      </c>
      <c r="L1833" s="1" t="s">
        <v>131</v>
      </c>
      <c r="M1833" s="2">
        <v>3111763137</v>
      </c>
    </row>
    <row r="1834" spans="1:13" hidden="1" x14ac:dyDescent="0.3">
      <c r="A1834">
        <v>0</v>
      </c>
      <c r="B1834">
        <v>26</v>
      </c>
      <c r="C1834">
        <v>1</v>
      </c>
      <c r="D1834">
        <v>3</v>
      </c>
      <c r="E1834">
        <v>33</v>
      </c>
      <c r="F1834">
        <v>3</v>
      </c>
      <c r="G1834">
        <v>501</v>
      </c>
      <c r="H1834">
        <v>24</v>
      </c>
      <c r="I1834">
        <v>0</v>
      </c>
      <c r="J1834" t="s">
        <v>149</v>
      </c>
      <c r="K1834" t="s">
        <v>706</v>
      </c>
      <c r="L1834" t="s">
        <v>725</v>
      </c>
      <c r="M1834" s="3">
        <v>1074226919</v>
      </c>
    </row>
    <row r="1835" spans="1:13" hidden="1" x14ac:dyDescent="0.3">
      <c r="A1835">
        <v>0</v>
      </c>
      <c r="B1835">
        <v>26</v>
      </c>
      <c r="C1835">
        <v>1</v>
      </c>
      <c r="D1835">
        <v>3</v>
      </c>
      <c r="E1835">
        <v>33</v>
      </c>
      <c r="F1835">
        <v>3</v>
      </c>
      <c r="G1835">
        <v>501</v>
      </c>
      <c r="H1835">
        <v>24</v>
      </c>
      <c r="I1835">
        <v>1</v>
      </c>
      <c r="J1835" t="s">
        <v>149</v>
      </c>
      <c r="K1835" t="s">
        <v>706</v>
      </c>
      <c r="L1835" t="s">
        <v>726</v>
      </c>
      <c r="M1835" s="3">
        <v>2037536218</v>
      </c>
    </row>
    <row r="1836" spans="1:13" s="1" customFormat="1" hidden="1" x14ac:dyDescent="0.3">
      <c r="A1836" s="1">
        <v>1</v>
      </c>
      <c r="B1836" s="1">
        <v>26</v>
      </c>
      <c r="C1836" s="1">
        <v>1</v>
      </c>
      <c r="D1836" s="1">
        <v>3</v>
      </c>
      <c r="E1836" s="1">
        <v>55</v>
      </c>
      <c r="F1836" s="1">
        <v>0</v>
      </c>
      <c r="G1836" s="1">
        <v>0</v>
      </c>
      <c r="H1836" s="1">
        <v>0</v>
      </c>
      <c r="I1836" s="1">
        <v>0</v>
      </c>
      <c r="L1836" s="1" t="s">
        <v>18</v>
      </c>
      <c r="M1836" s="2">
        <v>48000000000</v>
      </c>
    </row>
    <row r="1837" spans="1:13" s="1" customFormat="1" hidden="1" x14ac:dyDescent="0.3">
      <c r="A1837" s="1">
        <v>1</v>
      </c>
      <c r="B1837" s="1">
        <v>26</v>
      </c>
      <c r="C1837" s="1">
        <v>1</v>
      </c>
      <c r="D1837" s="1">
        <v>3</v>
      </c>
      <c r="E1837" s="1">
        <v>55</v>
      </c>
      <c r="F1837" s="1">
        <v>3</v>
      </c>
      <c r="G1837" s="1">
        <v>0</v>
      </c>
      <c r="H1837" s="1">
        <v>0</v>
      </c>
      <c r="I1837" s="1">
        <v>0</v>
      </c>
      <c r="L1837" s="1" t="s">
        <v>107</v>
      </c>
      <c r="M1837" s="2">
        <v>48000000000</v>
      </c>
    </row>
    <row r="1838" spans="1:13" s="1" customFormat="1" x14ac:dyDescent="0.3">
      <c r="A1838" s="1">
        <v>1</v>
      </c>
      <c r="B1838" s="1">
        <v>26</v>
      </c>
      <c r="C1838" s="1">
        <v>1</v>
      </c>
      <c r="D1838" s="1">
        <v>3</v>
      </c>
      <c r="E1838" s="1">
        <v>55</v>
      </c>
      <c r="F1838" s="1">
        <v>3</v>
      </c>
      <c r="G1838" s="1">
        <v>203</v>
      </c>
      <c r="H1838" s="1">
        <v>0</v>
      </c>
      <c r="I1838" s="1">
        <v>0</v>
      </c>
      <c r="L1838" s="1" t="s">
        <v>123</v>
      </c>
      <c r="M1838" s="2">
        <v>40000000000</v>
      </c>
    </row>
    <row r="1839" spans="1:13" hidden="1" x14ac:dyDescent="0.3">
      <c r="A1839">
        <v>0</v>
      </c>
      <c r="B1839">
        <v>26</v>
      </c>
      <c r="C1839">
        <v>1</v>
      </c>
      <c r="D1839">
        <v>3</v>
      </c>
      <c r="E1839">
        <v>55</v>
      </c>
      <c r="F1839">
        <v>3</v>
      </c>
      <c r="G1839">
        <v>203</v>
      </c>
      <c r="H1839">
        <v>23</v>
      </c>
      <c r="I1839">
        <v>0</v>
      </c>
      <c r="J1839" t="s">
        <v>149</v>
      </c>
      <c r="K1839" t="s">
        <v>727</v>
      </c>
      <c r="L1839" t="s">
        <v>728</v>
      </c>
      <c r="M1839" s="3">
        <v>40000000000</v>
      </c>
    </row>
    <row r="1840" spans="1:13" s="1" customFormat="1" x14ac:dyDescent="0.3">
      <c r="A1840" s="1">
        <v>1</v>
      </c>
      <c r="B1840" s="1">
        <v>26</v>
      </c>
      <c r="C1840" s="1">
        <v>1</v>
      </c>
      <c r="D1840" s="1">
        <v>3</v>
      </c>
      <c r="E1840" s="1">
        <v>55</v>
      </c>
      <c r="F1840" s="1">
        <v>3</v>
      </c>
      <c r="G1840" s="1">
        <v>401</v>
      </c>
      <c r="H1840" s="1">
        <v>0</v>
      </c>
      <c r="I1840" s="1">
        <v>0</v>
      </c>
      <c r="L1840" s="1" t="s">
        <v>127</v>
      </c>
      <c r="M1840" s="2">
        <v>8000000000</v>
      </c>
    </row>
    <row r="1841" spans="1:13" hidden="1" x14ac:dyDescent="0.3">
      <c r="A1841">
        <v>0</v>
      </c>
      <c r="B1841">
        <v>26</v>
      </c>
      <c r="C1841">
        <v>1</v>
      </c>
      <c r="D1841">
        <v>3</v>
      </c>
      <c r="E1841">
        <v>55</v>
      </c>
      <c r="F1841">
        <v>3</v>
      </c>
      <c r="G1841">
        <v>401</v>
      </c>
      <c r="H1841">
        <v>22</v>
      </c>
      <c r="I1841">
        <v>0</v>
      </c>
      <c r="J1841" t="s">
        <v>149</v>
      </c>
      <c r="K1841" t="s">
        <v>699</v>
      </c>
      <c r="L1841" t="s">
        <v>700</v>
      </c>
      <c r="M1841" s="3">
        <v>8000000000</v>
      </c>
    </row>
    <row r="1842" spans="1:13" s="1" customFormat="1" hidden="1" x14ac:dyDescent="0.3">
      <c r="A1842" s="1">
        <v>1</v>
      </c>
      <c r="B1842" s="1">
        <v>26</v>
      </c>
      <c r="C1842" s="1">
        <v>1</v>
      </c>
      <c r="D1842" s="1">
        <v>3</v>
      </c>
      <c r="E1842" s="1">
        <v>81</v>
      </c>
      <c r="F1842" s="1">
        <v>0</v>
      </c>
      <c r="G1842" s="1">
        <v>0</v>
      </c>
      <c r="H1842" s="1">
        <v>0</v>
      </c>
      <c r="I1842" s="1">
        <v>0</v>
      </c>
      <c r="L1842" s="1" t="s">
        <v>19</v>
      </c>
      <c r="M1842" s="2">
        <v>17316762308</v>
      </c>
    </row>
    <row r="1843" spans="1:13" s="1" customFormat="1" hidden="1" x14ac:dyDescent="0.3">
      <c r="A1843" s="1">
        <v>1</v>
      </c>
      <c r="B1843" s="1">
        <v>26</v>
      </c>
      <c r="C1843" s="1">
        <v>1</v>
      </c>
      <c r="D1843" s="1">
        <v>3</v>
      </c>
      <c r="E1843" s="1">
        <v>81</v>
      </c>
      <c r="F1843" s="1">
        <v>1</v>
      </c>
      <c r="G1843" s="1">
        <v>0</v>
      </c>
      <c r="H1843" s="1">
        <v>0</v>
      </c>
      <c r="I1843" s="1">
        <v>0</v>
      </c>
      <c r="L1843" s="1" t="s">
        <v>40</v>
      </c>
      <c r="M1843" s="2">
        <v>5400000000</v>
      </c>
    </row>
    <row r="1844" spans="1:13" s="1" customFormat="1" x14ac:dyDescent="0.3">
      <c r="A1844" s="1">
        <v>1</v>
      </c>
      <c r="B1844" s="1">
        <v>26</v>
      </c>
      <c r="C1844" s="1">
        <v>1</v>
      </c>
      <c r="D1844" s="1">
        <v>3</v>
      </c>
      <c r="E1844" s="1">
        <v>81</v>
      </c>
      <c r="F1844" s="1">
        <v>1</v>
      </c>
      <c r="G1844" s="1">
        <v>501</v>
      </c>
      <c r="H1844" s="1">
        <v>0</v>
      </c>
      <c r="I1844" s="1">
        <v>0</v>
      </c>
      <c r="L1844" s="1" t="s">
        <v>80</v>
      </c>
      <c r="M1844" s="2">
        <v>5400000000</v>
      </c>
    </row>
    <row r="1845" spans="1:13" hidden="1" x14ac:dyDescent="0.3">
      <c r="A1845">
        <v>0</v>
      </c>
      <c r="B1845">
        <v>26</v>
      </c>
      <c r="C1845">
        <v>1</v>
      </c>
      <c r="D1845">
        <v>3</v>
      </c>
      <c r="E1845">
        <v>81</v>
      </c>
      <c r="F1845">
        <v>1</v>
      </c>
      <c r="G1845">
        <v>501</v>
      </c>
      <c r="H1845">
        <v>62</v>
      </c>
      <c r="I1845">
        <v>0</v>
      </c>
      <c r="J1845" t="s">
        <v>149</v>
      </c>
      <c r="K1845" t="s">
        <v>683</v>
      </c>
      <c r="L1845" t="s">
        <v>684</v>
      </c>
      <c r="M1845" s="3">
        <v>5400000000</v>
      </c>
    </row>
    <row r="1846" spans="1:13" s="1" customFormat="1" hidden="1" x14ac:dyDescent="0.3">
      <c r="A1846" s="1">
        <v>1</v>
      </c>
      <c r="B1846" s="1">
        <v>26</v>
      </c>
      <c r="C1846" s="1">
        <v>1</v>
      </c>
      <c r="D1846" s="1">
        <v>3</v>
      </c>
      <c r="E1846" s="1">
        <v>81</v>
      </c>
      <c r="F1846" s="1">
        <v>3</v>
      </c>
      <c r="G1846" s="1">
        <v>0</v>
      </c>
      <c r="H1846" s="1">
        <v>0</v>
      </c>
      <c r="I1846" s="1">
        <v>0</v>
      </c>
      <c r="L1846" s="1" t="s">
        <v>107</v>
      </c>
      <c r="M1846" s="2">
        <v>6916762308</v>
      </c>
    </row>
    <row r="1847" spans="1:13" s="1" customFormat="1" x14ac:dyDescent="0.3">
      <c r="A1847" s="1">
        <v>1</v>
      </c>
      <c r="B1847" s="1">
        <v>26</v>
      </c>
      <c r="C1847" s="1">
        <v>1</v>
      </c>
      <c r="D1847" s="1">
        <v>3</v>
      </c>
      <c r="E1847" s="1">
        <v>81</v>
      </c>
      <c r="F1847" s="1">
        <v>3</v>
      </c>
      <c r="G1847" s="1">
        <v>203</v>
      </c>
      <c r="H1847" s="1">
        <v>0</v>
      </c>
      <c r="I1847" s="1">
        <v>0</v>
      </c>
      <c r="L1847" s="1" t="s">
        <v>123</v>
      </c>
      <c r="M1847" s="2">
        <v>5902762308</v>
      </c>
    </row>
    <row r="1848" spans="1:13" hidden="1" x14ac:dyDescent="0.3">
      <c r="A1848">
        <v>0</v>
      </c>
      <c r="B1848">
        <v>26</v>
      </c>
      <c r="C1848">
        <v>1</v>
      </c>
      <c r="D1848">
        <v>3</v>
      </c>
      <c r="E1848">
        <v>81</v>
      </c>
      <c r="F1848">
        <v>3</v>
      </c>
      <c r="G1848">
        <v>203</v>
      </c>
      <c r="H1848">
        <v>23</v>
      </c>
      <c r="I1848">
        <v>0</v>
      </c>
      <c r="J1848" t="s">
        <v>149</v>
      </c>
      <c r="K1848" t="s">
        <v>689</v>
      </c>
      <c r="L1848" t="s">
        <v>691</v>
      </c>
      <c r="M1848" s="3">
        <v>5000000000</v>
      </c>
    </row>
    <row r="1849" spans="1:13" hidden="1" x14ac:dyDescent="0.3">
      <c r="A1849">
        <v>0</v>
      </c>
      <c r="B1849">
        <v>26</v>
      </c>
      <c r="C1849">
        <v>1</v>
      </c>
      <c r="D1849">
        <v>3</v>
      </c>
      <c r="E1849">
        <v>81</v>
      </c>
      <c r="F1849">
        <v>3</v>
      </c>
      <c r="G1849">
        <v>203</v>
      </c>
      <c r="H1849">
        <v>23</v>
      </c>
      <c r="I1849">
        <v>1</v>
      </c>
      <c r="J1849" t="s">
        <v>149</v>
      </c>
      <c r="K1849" t="s">
        <v>692</v>
      </c>
      <c r="L1849" t="s">
        <v>693</v>
      </c>
      <c r="M1849" s="3">
        <v>902762308</v>
      </c>
    </row>
    <row r="1850" spans="1:13" s="1" customFormat="1" x14ac:dyDescent="0.3">
      <c r="A1850" s="1">
        <v>1</v>
      </c>
      <c r="B1850" s="1">
        <v>26</v>
      </c>
      <c r="C1850" s="1">
        <v>1</v>
      </c>
      <c r="D1850" s="1">
        <v>3</v>
      </c>
      <c r="E1850" s="1">
        <v>81</v>
      </c>
      <c r="F1850" s="1">
        <v>3</v>
      </c>
      <c r="G1850" s="1">
        <v>402</v>
      </c>
      <c r="H1850" s="1">
        <v>0</v>
      </c>
      <c r="I1850" s="1">
        <v>0</v>
      </c>
      <c r="L1850" s="1" t="s">
        <v>129</v>
      </c>
      <c r="M1850" s="2">
        <v>1014000000</v>
      </c>
    </row>
    <row r="1851" spans="1:13" hidden="1" x14ac:dyDescent="0.3">
      <c r="A1851">
        <v>0</v>
      </c>
      <c r="B1851">
        <v>26</v>
      </c>
      <c r="C1851">
        <v>1</v>
      </c>
      <c r="D1851">
        <v>3</v>
      </c>
      <c r="E1851">
        <v>81</v>
      </c>
      <c r="F1851">
        <v>3</v>
      </c>
      <c r="G1851">
        <v>402</v>
      </c>
      <c r="H1851">
        <v>22</v>
      </c>
      <c r="I1851">
        <v>0</v>
      </c>
      <c r="J1851" t="s">
        <v>149</v>
      </c>
      <c r="K1851" t="s">
        <v>701</v>
      </c>
      <c r="L1851" t="s">
        <v>702</v>
      </c>
      <c r="M1851" s="3">
        <v>1014000000</v>
      </c>
    </row>
    <row r="1852" spans="1:13" s="1" customFormat="1" hidden="1" x14ac:dyDescent="0.3">
      <c r="A1852" s="1">
        <v>1</v>
      </c>
      <c r="B1852" s="1">
        <v>26</v>
      </c>
      <c r="C1852" s="1">
        <v>1</v>
      </c>
      <c r="D1852" s="1">
        <v>3</v>
      </c>
      <c r="E1852" s="1">
        <v>81</v>
      </c>
      <c r="F1852" s="1">
        <v>4</v>
      </c>
      <c r="G1852" s="1">
        <v>0</v>
      </c>
      <c r="H1852" s="1">
        <v>0</v>
      </c>
      <c r="I1852" s="1">
        <v>0</v>
      </c>
      <c r="L1852" s="1" t="s">
        <v>132</v>
      </c>
      <c r="M1852" s="2">
        <v>5000000000</v>
      </c>
    </row>
    <row r="1853" spans="1:13" s="1" customFormat="1" x14ac:dyDescent="0.3">
      <c r="A1853" s="1">
        <v>1</v>
      </c>
      <c r="B1853" s="1">
        <v>26</v>
      </c>
      <c r="C1853" s="1">
        <v>1</v>
      </c>
      <c r="D1853" s="1">
        <v>3</v>
      </c>
      <c r="E1853" s="1">
        <v>81</v>
      </c>
      <c r="F1853" s="1">
        <v>4</v>
      </c>
      <c r="G1853" s="1">
        <v>205</v>
      </c>
      <c r="H1853" s="1">
        <v>0</v>
      </c>
      <c r="I1853" s="1">
        <v>0</v>
      </c>
      <c r="L1853" s="1" t="s">
        <v>146</v>
      </c>
      <c r="M1853" s="2">
        <v>5000000000</v>
      </c>
    </row>
    <row r="1854" spans="1:13" hidden="1" x14ac:dyDescent="0.3">
      <c r="A1854">
        <v>0</v>
      </c>
      <c r="B1854">
        <v>26</v>
      </c>
      <c r="C1854">
        <v>1</v>
      </c>
      <c r="D1854">
        <v>3</v>
      </c>
      <c r="E1854">
        <v>81</v>
      </c>
      <c r="F1854">
        <v>4</v>
      </c>
      <c r="G1854">
        <v>205</v>
      </c>
      <c r="H1854">
        <v>21</v>
      </c>
      <c r="I1854">
        <v>0</v>
      </c>
      <c r="J1854" t="s">
        <v>149</v>
      </c>
      <c r="K1854" t="s">
        <v>596</v>
      </c>
      <c r="L1854" t="s">
        <v>711</v>
      </c>
      <c r="M1854" s="3">
        <v>5000000000</v>
      </c>
    </row>
    <row r="1855" spans="1:13" s="1" customFormat="1" hidden="1" x14ac:dyDescent="0.3">
      <c r="A1855" s="1">
        <v>1</v>
      </c>
      <c r="B1855" s="1">
        <v>26</v>
      </c>
      <c r="C1855" s="1">
        <v>1</v>
      </c>
      <c r="D1855" s="1">
        <v>3</v>
      </c>
      <c r="E1855" s="1">
        <v>82</v>
      </c>
      <c r="F1855" s="1">
        <v>0</v>
      </c>
      <c r="G1855" s="1">
        <v>0</v>
      </c>
      <c r="H1855" s="1">
        <v>0</v>
      </c>
      <c r="I1855" s="1">
        <v>0</v>
      </c>
      <c r="L1855" s="1" t="s">
        <v>20</v>
      </c>
      <c r="M1855" s="2">
        <v>13397340</v>
      </c>
    </row>
    <row r="1856" spans="1:13" s="1" customFormat="1" hidden="1" x14ac:dyDescent="0.3">
      <c r="A1856" s="1">
        <v>1</v>
      </c>
      <c r="B1856" s="1">
        <v>26</v>
      </c>
      <c r="C1856" s="1">
        <v>1</v>
      </c>
      <c r="D1856" s="1">
        <v>3</v>
      </c>
      <c r="E1856" s="1">
        <v>82</v>
      </c>
      <c r="F1856" s="1">
        <v>3</v>
      </c>
      <c r="G1856" s="1">
        <v>0</v>
      </c>
      <c r="H1856" s="1">
        <v>0</v>
      </c>
      <c r="I1856" s="1">
        <v>0</v>
      </c>
      <c r="L1856" s="1" t="s">
        <v>107</v>
      </c>
      <c r="M1856" s="2">
        <v>13397340</v>
      </c>
    </row>
    <row r="1857" spans="1:13" s="1" customFormat="1" x14ac:dyDescent="0.3">
      <c r="A1857" s="1">
        <v>1</v>
      </c>
      <c r="B1857" s="1">
        <v>26</v>
      </c>
      <c r="C1857" s="1">
        <v>1</v>
      </c>
      <c r="D1857" s="1">
        <v>3</v>
      </c>
      <c r="E1857" s="1">
        <v>82</v>
      </c>
      <c r="F1857" s="1">
        <v>3</v>
      </c>
      <c r="G1857" s="1">
        <v>203</v>
      </c>
      <c r="H1857" s="1">
        <v>0</v>
      </c>
      <c r="I1857" s="1">
        <v>0</v>
      </c>
      <c r="L1857" s="1" t="s">
        <v>123</v>
      </c>
      <c r="M1857" s="2">
        <v>13397340</v>
      </c>
    </row>
    <row r="1858" spans="1:13" s="1" customFormat="1" x14ac:dyDescent="0.3">
      <c r="A1858" s="1">
        <v>1</v>
      </c>
      <c r="B1858" s="1">
        <v>26</v>
      </c>
      <c r="C1858" s="1">
        <v>1</v>
      </c>
      <c r="D1858" s="1">
        <v>3</v>
      </c>
      <c r="E1858" s="1">
        <v>82</v>
      </c>
      <c r="F1858" s="1">
        <v>3</v>
      </c>
      <c r="G1858" s="1">
        <v>203</v>
      </c>
      <c r="H1858" s="1">
        <v>23</v>
      </c>
      <c r="I1858" s="1">
        <v>0</v>
      </c>
      <c r="L1858" s="1" t="s">
        <v>124</v>
      </c>
      <c r="M1858" s="2">
        <v>13397340</v>
      </c>
    </row>
    <row r="1859" spans="1:13" hidden="1" x14ac:dyDescent="0.3">
      <c r="A1859">
        <v>0</v>
      </c>
      <c r="B1859">
        <v>26</v>
      </c>
      <c r="C1859">
        <v>1</v>
      </c>
      <c r="D1859">
        <v>3</v>
      </c>
      <c r="E1859">
        <v>82</v>
      </c>
      <c r="F1859">
        <v>3</v>
      </c>
      <c r="G1859">
        <v>203</v>
      </c>
      <c r="H1859">
        <v>23</v>
      </c>
      <c r="I1859">
        <v>1</v>
      </c>
      <c r="J1859" t="s">
        <v>149</v>
      </c>
      <c r="K1859" t="s">
        <v>692</v>
      </c>
      <c r="L1859" t="s">
        <v>729</v>
      </c>
      <c r="M1859" s="3">
        <v>13397340</v>
      </c>
    </row>
    <row r="1860" spans="1:13" s="1" customFormat="1" hidden="1" x14ac:dyDescent="0.3">
      <c r="A1860" s="1">
        <v>1</v>
      </c>
      <c r="B1860" s="1">
        <v>26</v>
      </c>
      <c r="C1860" s="1">
        <v>1</v>
      </c>
      <c r="D1860" s="1">
        <v>3</v>
      </c>
      <c r="E1860" s="1">
        <v>83</v>
      </c>
      <c r="F1860" s="1">
        <v>0</v>
      </c>
      <c r="G1860" s="1">
        <v>0</v>
      </c>
      <c r="H1860" s="1">
        <v>0</v>
      </c>
      <c r="I1860" s="1">
        <v>0</v>
      </c>
      <c r="L1860" s="1" t="s">
        <v>21</v>
      </c>
      <c r="M1860" s="2">
        <v>700000000</v>
      </c>
    </row>
    <row r="1861" spans="1:13" s="1" customFormat="1" hidden="1" x14ac:dyDescent="0.3">
      <c r="A1861" s="1">
        <v>1</v>
      </c>
      <c r="B1861" s="1">
        <v>26</v>
      </c>
      <c r="C1861" s="1">
        <v>1</v>
      </c>
      <c r="D1861" s="1">
        <v>3</v>
      </c>
      <c r="E1861" s="1">
        <v>83</v>
      </c>
      <c r="F1861" s="1">
        <v>3</v>
      </c>
      <c r="G1861" s="1">
        <v>0</v>
      </c>
      <c r="H1861" s="1">
        <v>0</v>
      </c>
      <c r="I1861" s="1">
        <v>0</v>
      </c>
      <c r="L1861" s="1" t="s">
        <v>107</v>
      </c>
      <c r="M1861" s="2">
        <v>700000000</v>
      </c>
    </row>
    <row r="1862" spans="1:13" s="1" customFormat="1" x14ac:dyDescent="0.3">
      <c r="A1862" s="1">
        <v>1</v>
      </c>
      <c r="B1862" s="1">
        <v>26</v>
      </c>
      <c r="C1862" s="1">
        <v>1</v>
      </c>
      <c r="D1862" s="1">
        <v>3</v>
      </c>
      <c r="E1862" s="1">
        <v>83</v>
      </c>
      <c r="F1862" s="1">
        <v>3</v>
      </c>
      <c r="G1862" s="1">
        <v>501</v>
      </c>
      <c r="H1862" s="1">
        <v>0</v>
      </c>
      <c r="I1862" s="1">
        <v>0</v>
      </c>
      <c r="L1862" s="1" t="s">
        <v>131</v>
      </c>
      <c r="M1862" s="2">
        <v>700000000</v>
      </c>
    </row>
    <row r="1863" spans="1:13" hidden="1" x14ac:dyDescent="0.3">
      <c r="A1863">
        <v>0</v>
      </c>
      <c r="B1863">
        <v>26</v>
      </c>
      <c r="C1863">
        <v>1</v>
      </c>
      <c r="D1863">
        <v>3</v>
      </c>
      <c r="E1863">
        <v>83</v>
      </c>
      <c r="F1863">
        <v>3</v>
      </c>
      <c r="G1863">
        <v>501</v>
      </c>
      <c r="H1863">
        <v>24</v>
      </c>
      <c r="I1863">
        <v>0</v>
      </c>
      <c r="J1863" t="s">
        <v>149</v>
      </c>
      <c r="K1863" t="s">
        <v>706</v>
      </c>
      <c r="L1863" t="s">
        <v>726</v>
      </c>
      <c r="M1863" s="3">
        <v>700000000</v>
      </c>
    </row>
    <row r="1864" spans="1:13" s="1" customFormat="1" hidden="1" x14ac:dyDescent="0.3">
      <c r="A1864" s="1">
        <v>1</v>
      </c>
      <c r="B1864" s="1">
        <v>26</v>
      </c>
      <c r="C1864" s="1">
        <v>11</v>
      </c>
      <c r="D1864" s="1">
        <v>0</v>
      </c>
      <c r="E1864" s="1">
        <v>11</v>
      </c>
      <c r="F1864" s="1">
        <v>0</v>
      </c>
      <c r="G1864" s="1">
        <v>0</v>
      </c>
      <c r="H1864" s="1">
        <v>0</v>
      </c>
      <c r="I1864" s="1">
        <v>0</v>
      </c>
      <c r="L1864" s="1" t="s">
        <v>14</v>
      </c>
      <c r="M1864" s="2">
        <v>2928811</v>
      </c>
    </row>
    <row r="1865" spans="1:13" s="1" customFormat="1" hidden="1" x14ac:dyDescent="0.3">
      <c r="A1865" s="1">
        <v>1</v>
      </c>
      <c r="B1865" s="1">
        <v>26</v>
      </c>
      <c r="C1865" s="1">
        <v>11</v>
      </c>
      <c r="D1865" s="1">
        <v>1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L1865" s="1" t="s">
        <v>22</v>
      </c>
      <c r="M1865" s="2">
        <v>2928811</v>
      </c>
    </row>
    <row r="1866" spans="1:13" s="1" customFormat="1" hidden="1" x14ac:dyDescent="0.3">
      <c r="A1866" s="1">
        <v>1</v>
      </c>
      <c r="B1866" s="1">
        <v>26</v>
      </c>
      <c r="C1866" s="1">
        <v>11</v>
      </c>
      <c r="D1866" s="1">
        <v>1</v>
      </c>
      <c r="E1866" s="1">
        <v>0</v>
      </c>
      <c r="F1866" s="1">
        <v>2</v>
      </c>
      <c r="G1866" s="1">
        <v>0</v>
      </c>
      <c r="H1866" s="1">
        <v>0</v>
      </c>
      <c r="I1866" s="1">
        <v>0</v>
      </c>
      <c r="L1866" s="1" t="s">
        <v>27</v>
      </c>
      <c r="M1866" s="2">
        <v>2928811</v>
      </c>
    </row>
    <row r="1867" spans="1:13" s="1" customFormat="1" hidden="1" x14ac:dyDescent="0.3">
      <c r="A1867" s="1">
        <v>1</v>
      </c>
      <c r="B1867" s="1">
        <v>26</v>
      </c>
      <c r="C1867" s="1">
        <v>11</v>
      </c>
      <c r="D1867" s="1">
        <v>1</v>
      </c>
      <c r="E1867" s="1">
        <v>0</v>
      </c>
      <c r="F1867" s="1">
        <v>2</v>
      </c>
      <c r="G1867" s="1">
        <v>2</v>
      </c>
      <c r="H1867" s="1">
        <v>0</v>
      </c>
      <c r="I1867" s="1">
        <v>0</v>
      </c>
      <c r="L1867" s="1" t="s">
        <v>29</v>
      </c>
      <c r="M1867" s="2">
        <v>2928811</v>
      </c>
    </row>
    <row r="1868" spans="1:13" s="1" customFormat="1" hidden="1" x14ac:dyDescent="0.3">
      <c r="A1868" s="1">
        <v>1</v>
      </c>
      <c r="B1868" s="1">
        <v>26</v>
      </c>
      <c r="C1868" s="1">
        <v>11</v>
      </c>
      <c r="D1868" s="1">
        <v>1</v>
      </c>
      <c r="E1868" s="1">
        <v>11</v>
      </c>
      <c r="F1868" s="1">
        <v>0</v>
      </c>
      <c r="G1868" s="1">
        <v>0</v>
      </c>
      <c r="H1868" s="1">
        <v>0</v>
      </c>
      <c r="I1868" s="1">
        <v>0</v>
      </c>
      <c r="L1868" s="1" t="s">
        <v>14</v>
      </c>
      <c r="M1868" s="2">
        <v>2928811</v>
      </c>
    </row>
    <row r="1869" spans="1:13" s="1" customFormat="1" hidden="1" x14ac:dyDescent="0.3">
      <c r="A1869" s="1">
        <v>1</v>
      </c>
      <c r="B1869" s="1">
        <v>26</v>
      </c>
      <c r="C1869" s="1">
        <v>11</v>
      </c>
      <c r="D1869" s="1">
        <v>1</v>
      </c>
      <c r="E1869" s="1">
        <v>11</v>
      </c>
      <c r="F1869" s="1">
        <v>2</v>
      </c>
      <c r="G1869" s="1">
        <v>0</v>
      </c>
      <c r="H1869" s="1">
        <v>0</v>
      </c>
      <c r="I1869" s="1">
        <v>0</v>
      </c>
      <c r="L1869" s="1" t="s">
        <v>27</v>
      </c>
      <c r="M1869" s="2">
        <v>2928811</v>
      </c>
    </row>
    <row r="1870" spans="1:13" s="1" customFormat="1" hidden="1" x14ac:dyDescent="0.3">
      <c r="A1870" s="1">
        <v>1</v>
      </c>
      <c r="B1870" s="1">
        <v>26</v>
      </c>
      <c r="C1870" s="1">
        <v>11</v>
      </c>
      <c r="D1870" s="1">
        <v>1</v>
      </c>
      <c r="E1870" s="1">
        <v>11</v>
      </c>
      <c r="F1870" s="1">
        <v>2</v>
      </c>
      <c r="G1870" s="1">
        <v>2</v>
      </c>
      <c r="H1870" s="1">
        <v>0</v>
      </c>
      <c r="I1870" s="1">
        <v>0</v>
      </c>
      <c r="L1870" s="1" t="s">
        <v>29</v>
      </c>
      <c r="M1870" s="2">
        <v>2928811</v>
      </c>
    </row>
    <row r="1871" spans="1:13" hidden="1" x14ac:dyDescent="0.3">
      <c r="A1871">
        <v>0</v>
      </c>
      <c r="B1871">
        <v>26</v>
      </c>
      <c r="C1871">
        <v>11</v>
      </c>
      <c r="D1871">
        <v>1</v>
      </c>
      <c r="E1871">
        <v>11</v>
      </c>
      <c r="F1871">
        <v>2</v>
      </c>
      <c r="G1871">
        <v>2</v>
      </c>
      <c r="H1871">
        <v>3</v>
      </c>
      <c r="I1871">
        <v>0</v>
      </c>
      <c r="J1871" t="s">
        <v>214</v>
      </c>
      <c r="K1871" t="s">
        <v>149</v>
      </c>
      <c r="L1871" t="s">
        <v>215</v>
      </c>
      <c r="M1871" s="3">
        <v>2928811</v>
      </c>
    </row>
    <row r="1872" spans="1:13" s="1" customFormat="1" hidden="1" x14ac:dyDescent="0.3">
      <c r="A1872" s="1">
        <v>1</v>
      </c>
      <c r="B1872" s="1">
        <v>27</v>
      </c>
      <c r="C1872" s="1">
        <v>0</v>
      </c>
      <c r="D1872" s="1">
        <v>0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L1872" s="1" t="s">
        <v>730</v>
      </c>
      <c r="M1872" s="2">
        <v>3594410011</v>
      </c>
    </row>
    <row r="1873" spans="1:13" s="1" customFormat="1" hidden="1" x14ac:dyDescent="0.3">
      <c r="A1873" s="1">
        <v>1</v>
      </c>
      <c r="B1873" s="1">
        <v>27</v>
      </c>
      <c r="C1873" s="1">
        <v>0</v>
      </c>
      <c r="D1873" s="1">
        <v>0</v>
      </c>
      <c r="E1873" s="1">
        <v>11</v>
      </c>
      <c r="F1873" s="1">
        <v>0</v>
      </c>
      <c r="G1873" s="1">
        <v>0</v>
      </c>
      <c r="H1873" s="1">
        <v>0</v>
      </c>
      <c r="I1873" s="1">
        <v>0</v>
      </c>
      <c r="L1873" s="1" t="s">
        <v>14</v>
      </c>
      <c r="M1873" s="2">
        <v>2935747269</v>
      </c>
    </row>
    <row r="1874" spans="1:13" s="1" customFormat="1" hidden="1" x14ac:dyDescent="0.3">
      <c r="A1874" s="1">
        <v>1</v>
      </c>
      <c r="B1874" s="1">
        <v>27</v>
      </c>
      <c r="C1874" s="1">
        <v>0</v>
      </c>
      <c r="D1874" s="1">
        <v>0</v>
      </c>
      <c r="E1874" s="1">
        <v>81</v>
      </c>
      <c r="F1874" s="1">
        <v>0</v>
      </c>
      <c r="G1874" s="1">
        <v>0</v>
      </c>
      <c r="H1874" s="1">
        <v>0</v>
      </c>
      <c r="I1874" s="1">
        <v>0</v>
      </c>
      <c r="L1874" s="1" t="s">
        <v>19</v>
      </c>
      <c r="M1874" s="2">
        <v>658662742</v>
      </c>
    </row>
    <row r="1875" spans="1:13" s="1" customFormat="1" hidden="1" x14ac:dyDescent="0.3">
      <c r="A1875" s="1">
        <v>1</v>
      </c>
      <c r="B1875" s="1">
        <v>27</v>
      </c>
      <c r="C1875" s="1">
        <v>0</v>
      </c>
      <c r="D1875" s="1">
        <v>1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L1875" s="1" t="s">
        <v>22</v>
      </c>
      <c r="M1875" s="2">
        <v>2928811</v>
      </c>
    </row>
    <row r="1876" spans="1:13" s="1" customFormat="1" hidden="1" x14ac:dyDescent="0.3">
      <c r="A1876" s="1">
        <v>1</v>
      </c>
      <c r="B1876" s="1">
        <v>27</v>
      </c>
      <c r="C1876" s="1">
        <v>0</v>
      </c>
      <c r="D1876" s="1">
        <v>1</v>
      </c>
      <c r="E1876" s="1">
        <v>0</v>
      </c>
      <c r="F1876" s="1">
        <v>2</v>
      </c>
      <c r="G1876" s="1">
        <v>0</v>
      </c>
      <c r="H1876" s="1">
        <v>0</v>
      </c>
      <c r="I1876" s="1">
        <v>0</v>
      </c>
      <c r="L1876" s="1" t="s">
        <v>27</v>
      </c>
      <c r="M1876" s="2">
        <v>2928811</v>
      </c>
    </row>
    <row r="1877" spans="1:13" s="1" customFormat="1" hidden="1" x14ac:dyDescent="0.3">
      <c r="A1877" s="1">
        <v>1</v>
      </c>
      <c r="B1877" s="1">
        <v>27</v>
      </c>
      <c r="C1877" s="1">
        <v>0</v>
      </c>
      <c r="D1877" s="1">
        <v>1</v>
      </c>
      <c r="E1877" s="1">
        <v>0</v>
      </c>
      <c r="F1877" s="1">
        <v>2</v>
      </c>
      <c r="G1877" s="1">
        <v>2</v>
      </c>
      <c r="H1877" s="1">
        <v>0</v>
      </c>
      <c r="I1877" s="1">
        <v>0</v>
      </c>
      <c r="L1877" s="1" t="s">
        <v>29</v>
      </c>
      <c r="M1877" s="2">
        <v>2928811</v>
      </c>
    </row>
    <row r="1878" spans="1:13" s="1" customFormat="1" hidden="1" x14ac:dyDescent="0.3">
      <c r="A1878" s="1">
        <v>1</v>
      </c>
      <c r="B1878" s="1">
        <v>27</v>
      </c>
      <c r="C1878" s="1">
        <v>0</v>
      </c>
      <c r="D1878" s="1">
        <v>1</v>
      </c>
      <c r="E1878" s="1">
        <v>11</v>
      </c>
      <c r="F1878" s="1">
        <v>0</v>
      </c>
      <c r="G1878" s="1">
        <v>0</v>
      </c>
      <c r="H1878" s="1">
        <v>0</v>
      </c>
      <c r="I1878" s="1">
        <v>0</v>
      </c>
      <c r="L1878" s="1" t="s">
        <v>14</v>
      </c>
      <c r="M1878" s="2">
        <v>2928811</v>
      </c>
    </row>
    <row r="1879" spans="1:13" s="1" customFormat="1" hidden="1" x14ac:dyDescent="0.3">
      <c r="A1879" s="1">
        <v>1</v>
      </c>
      <c r="B1879" s="1">
        <v>27</v>
      </c>
      <c r="C1879" s="1">
        <v>0</v>
      </c>
      <c r="D1879" s="1">
        <v>1</v>
      </c>
      <c r="E1879" s="1">
        <v>11</v>
      </c>
      <c r="F1879" s="1">
        <v>2</v>
      </c>
      <c r="G1879" s="1">
        <v>0</v>
      </c>
      <c r="H1879" s="1">
        <v>0</v>
      </c>
      <c r="I1879" s="1">
        <v>0</v>
      </c>
      <c r="L1879" s="1" t="s">
        <v>27</v>
      </c>
      <c r="M1879" s="2">
        <v>2928811</v>
      </c>
    </row>
    <row r="1880" spans="1:13" s="1" customFormat="1" hidden="1" x14ac:dyDescent="0.3">
      <c r="A1880" s="1">
        <v>1</v>
      </c>
      <c r="B1880" s="1">
        <v>27</v>
      </c>
      <c r="C1880" s="1">
        <v>0</v>
      </c>
      <c r="D1880" s="1">
        <v>1</v>
      </c>
      <c r="E1880" s="1">
        <v>11</v>
      </c>
      <c r="F1880" s="1">
        <v>2</v>
      </c>
      <c r="G1880" s="1">
        <v>2</v>
      </c>
      <c r="H1880" s="1">
        <v>0</v>
      </c>
      <c r="I1880" s="1">
        <v>0</v>
      </c>
      <c r="L1880" s="1" t="s">
        <v>29</v>
      </c>
      <c r="M1880" s="2">
        <v>2928811</v>
      </c>
    </row>
    <row r="1881" spans="1:13" s="1" customFormat="1" hidden="1" x14ac:dyDescent="0.3">
      <c r="A1881" s="1">
        <v>1</v>
      </c>
      <c r="B1881" s="1">
        <v>27</v>
      </c>
      <c r="C1881" s="1">
        <v>0</v>
      </c>
      <c r="D1881" s="1">
        <v>3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L1881" s="1" t="s">
        <v>39</v>
      </c>
      <c r="M1881" s="2">
        <v>3591481200</v>
      </c>
    </row>
    <row r="1882" spans="1:13" s="1" customFormat="1" hidden="1" x14ac:dyDescent="0.3">
      <c r="A1882" s="1">
        <v>1</v>
      </c>
      <c r="B1882" s="1">
        <v>27</v>
      </c>
      <c r="C1882" s="1">
        <v>0</v>
      </c>
      <c r="D1882" s="1">
        <v>3</v>
      </c>
      <c r="E1882" s="1">
        <v>0</v>
      </c>
      <c r="F1882" s="1">
        <v>1</v>
      </c>
      <c r="G1882" s="1">
        <v>0</v>
      </c>
      <c r="H1882" s="1">
        <v>0</v>
      </c>
      <c r="I1882" s="1">
        <v>0</v>
      </c>
      <c r="L1882" s="1" t="s">
        <v>40</v>
      </c>
      <c r="M1882" s="2">
        <v>3591481200</v>
      </c>
    </row>
    <row r="1883" spans="1:13" s="1" customFormat="1" hidden="1" x14ac:dyDescent="0.3">
      <c r="A1883" s="1">
        <v>1</v>
      </c>
      <c r="B1883" s="1">
        <v>27</v>
      </c>
      <c r="C1883" s="1">
        <v>0</v>
      </c>
      <c r="D1883" s="1">
        <v>3</v>
      </c>
      <c r="E1883" s="1">
        <v>0</v>
      </c>
      <c r="F1883" s="1">
        <v>1</v>
      </c>
      <c r="G1883" s="1">
        <v>301</v>
      </c>
      <c r="H1883" s="1">
        <v>0</v>
      </c>
      <c r="I1883" s="1">
        <v>0</v>
      </c>
      <c r="L1883" s="1" t="s">
        <v>61</v>
      </c>
      <c r="M1883" s="2">
        <v>3591481200</v>
      </c>
    </row>
    <row r="1884" spans="1:13" s="1" customFormat="1" hidden="1" x14ac:dyDescent="0.3">
      <c r="A1884" s="1">
        <v>1</v>
      </c>
      <c r="B1884" s="1">
        <v>27</v>
      </c>
      <c r="C1884" s="1">
        <v>0</v>
      </c>
      <c r="D1884" s="1">
        <v>3</v>
      </c>
      <c r="E1884" s="1">
        <v>0</v>
      </c>
      <c r="F1884" s="1">
        <v>1</v>
      </c>
      <c r="G1884" s="1">
        <v>301</v>
      </c>
      <c r="H1884" s="1">
        <v>27</v>
      </c>
      <c r="I1884" s="1">
        <v>0</v>
      </c>
      <c r="L1884" s="1" t="s">
        <v>62</v>
      </c>
      <c r="M1884" s="2">
        <v>3591481200</v>
      </c>
    </row>
    <row r="1885" spans="1:13" s="1" customFormat="1" hidden="1" x14ac:dyDescent="0.3">
      <c r="A1885" s="1">
        <v>1</v>
      </c>
      <c r="B1885" s="1">
        <v>27</v>
      </c>
      <c r="C1885" s="1">
        <v>0</v>
      </c>
      <c r="D1885" s="1">
        <v>3</v>
      </c>
      <c r="E1885" s="1">
        <v>11</v>
      </c>
      <c r="F1885" s="1">
        <v>0</v>
      </c>
      <c r="G1885" s="1">
        <v>0</v>
      </c>
      <c r="H1885" s="1">
        <v>0</v>
      </c>
      <c r="I1885" s="1">
        <v>0</v>
      </c>
      <c r="L1885" s="1" t="s">
        <v>14</v>
      </c>
      <c r="M1885" s="2">
        <v>2932818458</v>
      </c>
    </row>
    <row r="1886" spans="1:13" s="1" customFormat="1" hidden="1" x14ac:dyDescent="0.3">
      <c r="A1886" s="1">
        <v>1</v>
      </c>
      <c r="B1886" s="1">
        <v>27</v>
      </c>
      <c r="C1886" s="1">
        <v>0</v>
      </c>
      <c r="D1886" s="1">
        <v>3</v>
      </c>
      <c r="E1886" s="1">
        <v>11</v>
      </c>
      <c r="F1886" s="1">
        <v>1</v>
      </c>
      <c r="G1886" s="1">
        <v>0</v>
      </c>
      <c r="H1886" s="1">
        <v>0</v>
      </c>
      <c r="I1886" s="1">
        <v>0</v>
      </c>
      <c r="L1886" s="1" t="s">
        <v>40</v>
      </c>
      <c r="M1886" s="2">
        <v>2932818458</v>
      </c>
    </row>
    <row r="1887" spans="1:13" s="1" customFormat="1" hidden="1" x14ac:dyDescent="0.3">
      <c r="A1887" s="1">
        <v>1</v>
      </c>
      <c r="B1887" s="1">
        <v>27</v>
      </c>
      <c r="C1887" s="1">
        <v>0</v>
      </c>
      <c r="D1887" s="1">
        <v>3</v>
      </c>
      <c r="E1887" s="1">
        <v>11</v>
      </c>
      <c r="F1887" s="1">
        <v>1</v>
      </c>
      <c r="G1887" s="1">
        <v>301</v>
      </c>
      <c r="H1887" s="1">
        <v>0</v>
      </c>
      <c r="I1887" s="1">
        <v>0</v>
      </c>
      <c r="L1887" s="1" t="s">
        <v>61</v>
      </c>
      <c r="M1887" s="2">
        <v>2932818458</v>
      </c>
    </row>
    <row r="1888" spans="1:13" s="1" customFormat="1" hidden="1" x14ac:dyDescent="0.3">
      <c r="A1888" s="1">
        <v>1</v>
      </c>
      <c r="B1888" s="1">
        <v>27</v>
      </c>
      <c r="C1888" s="1">
        <v>0</v>
      </c>
      <c r="D1888" s="1">
        <v>3</v>
      </c>
      <c r="E1888" s="1">
        <v>11</v>
      </c>
      <c r="F1888" s="1">
        <v>1</v>
      </c>
      <c r="G1888" s="1">
        <v>301</v>
      </c>
      <c r="H1888" s="1">
        <v>27</v>
      </c>
      <c r="I1888" s="1">
        <v>0</v>
      </c>
      <c r="L1888" s="1" t="s">
        <v>62</v>
      </c>
      <c r="M1888" s="2">
        <v>2932818458</v>
      </c>
    </row>
    <row r="1889" spans="1:13" s="1" customFormat="1" hidden="1" x14ac:dyDescent="0.3">
      <c r="A1889" s="1">
        <v>1</v>
      </c>
      <c r="B1889" s="1">
        <v>27</v>
      </c>
      <c r="C1889" s="1">
        <v>0</v>
      </c>
      <c r="D1889" s="1">
        <v>3</v>
      </c>
      <c r="E1889" s="1">
        <v>81</v>
      </c>
      <c r="F1889" s="1">
        <v>0</v>
      </c>
      <c r="G1889" s="1">
        <v>0</v>
      </c>
      <c r="H1889" s="1">
        <v>0</v>
      </c>
      <c r="I1889" s="1">
        <v>0</v>
      </c>
      <c r="L1889" s="1" t="s">
        <v>19</v>
      </c>
      <c r="M1889" s="2">
        <v>658662742</v>
      </c>
    </row>
    <row r="1890" spans="1:13" s="1" customFormat="1" hidden="1" x14ac:dyDescent="0.3">
      <c r="A1890" s="1">
        <v>1</v>
      </c>
      <c r="B1890" s="1">
        <v>27</v>
      </c>
      <c r="C1890" s="1">
        <v>0</v>
      </c>
      <c r="D1890" s="1">
        <v>3</v>
      </c>
      <c r="E1890" s="1">
        <v>81</v>
      </c>
      <c r="F1890" s="1">
        <v>1</v>
      </c>
      <c r="G1890" s="1">
        <v>0</v>
      </c>
      <c r="H1890" s="1">
        <v>0</v>
      </c>
      <c r="I1890" s="1">
        <v>0</v>
      </c>
      <c r="L1890" s="1" t="s">
        <v>40</v>
      </c>
      <c r="M1890" s="2">
        <v>658662742</v>
      </c>
    </row>
    <row r="1891" spans="1:13" s="1" customFormat="1" hidden="1" x14ac:dyDescent="0.3">
      <c r="A1891" s="1">
        <v>1</v>
      </c>
      <c r="B1891" s="1">
        <v>27</v>
      </c>
      <c r="C1891" s="1">
        <v>0</v>
      </c>
      <c r="D1891" s="1">
        <v>3</v>
      </c>
      <c r="E1891" s="1">
        <v>81</v>
      </c>
      <c r="F1891" s="1">
        <v>1</v>
      </c>
      <c r="G1891" s="1">
        <v>301</v>
      </c>
      <c r="H1891" s="1">
        <v>0</v>
      </c>
      <c r="I1891" s="1">
        <v>0</v>
      </c>
      <c r="L1891" s="1" t="s">
        <v>61</v>
      </c>
      <c r="M1891" s="2">
        <v>658662742</v>
      </c>
    </row>
    <row r="1892" spans="1:13" s="1" customFormat="1" hidden="1" x14ac:dyDescent="0.3">
      <c r="A1892" s="1">
        <v>1</v>
      </c>
      <c r="B1892" s="1">
        <v>27</v>
      </c>
      <c r="C1892" s="1">
        <v>0</v>
      </c>
      <c r="D1892" s="1">
        <v>3</v>
      </c>
      <c r="E1892" s="1">
        <v>81</v>
      </c>
      <c r="F1892" s="1">
        <v>1</v>
      </c>
      <c r="G1892" s="1">
        <v>301</v>
      </c>
      <c r="H1892" s="1">
        <v>27</v>
      </c>
      <c r="I1892" s="1">
        <v>0</v>
      </c>
      <c r="L1892" s="1" t="s">
        <v>62</v>
      </c>
      <c r="M1892" s="2">
        <v>658662742</v>
      </c>
    </row>
    <row r="1893" spans="1:13" s="1" customFormat="1" hidden="1" x14ac:dyDescent="0.3">
      <c r="A1893" s="1">
        <v>1</v>
      </c>
      <c r="B1893" s="1">
        <v>27</v>
      </c>
      <c r="C1893" s="1">
        <v>1</v>
      </c>
      <c r="D1893" s="1">
        <v>0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L1893" s="1" t="s">
        <v>731</v>
      </c>
      <c r="M1893" s="2">
        <v>3591481200</v>
      </c>
    </row>
    <row r="1894" spans="1:13" s="1" customFormat="1" hidden="1" x14ac:dyDescent="0.3">
      <c r="A1894" s="1">
        <v>1</v>
      </c>
      <c r="B1894" s="1">
        <v>27</v>
      </c>
      <c r="C1894" s="1">
        <v>1</v>
      </c>
      <c r="D1894" s="1">
        <v>0</v>
      </c>
      <c r="E1894" s="1">
        <v>11</v>
      </c>
      <c r="F1894" s="1">
        <v>0</v>
      </c>
      <c r="G1894" s="1">
        <v>0</v>
      </c>
      <c r="H1894" s="1">
        <v>0</v>
      </c>
      <c r="I1894" s="1">
        <v>0</v>
      </c>
      <c r="L1894" s="1" t="s">
        <v>14</v>
      </c>
      <c r="M1894" s="2">
        <v>2932818458</v>
      </c>
    </row>
    <row r="1895" spans="1:13" s="1" customFormat="1" hidden="1" x14ac:dyDescent="0.3">
      <c r="A1895" s="1">
        <v>1</v>
      </c>
      <c r="B1895" s="1">
        <v>27</v>
      </c>
      <c r="C1895" s="1">
        <v>1</v>
      </c>
      <c r="D1895" s="1">
        <v>0</v>
      </c>
      <c r="E1895" s="1">
        <v>81</v>
      </c>
      <c r="F1895" s="1">
        <v>0</v>
      </c>
      <c r="G1895" s="1">
        <v>0</v>
      </c>
      <c r="H1895" s="1">
        <v>0</v>
      </c>
      <c r="I1895" s="1">
        <v>0</v>
      </c>
      <c r="L1895" s="1" t="s">
        <v>19</v>
      </c>
      <c r="M1895" s="2">
        <v>658662742</v>
      </c>
    </row>
    <row r="1896" spans="1:13" s="1" customFormat="1" hidden="1" x14ac:dyDescent="0.3">
      <c r="A1896" s="1">
        <v>1</v>
      </c>
      <c r="B1896" s="1">
        <v>27</v>
      </c>
      <c r="C1896" s="1">
        <v>1</v>
      </c>
      <c r="D1896" s="1">
        <v>3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L1896" s="1" t="s">
        <v>39</v>
      </c>
      <c r="M1896" s="2">
        <v>3591481200</v>
      </c>
    </row>
    <row r="1897" spans="1:13" s="1" customFormat="1" hidden="1" x14ac:dyDescent="0.3">
      <c r="A1897" s="1">
        <v>1</v>
      </c>
      <c r="B1897" s="1">
        <v>27</v>
      </c>
      <c r="C1897" s="1">
        <v>1</v>
      </c>
      <c r="D1897" s="1">
        <v>3</v>
      </c>
      <c r="E1897" s="1">
        <v>0</v>
      </c>
      <c r="F1897" s="1">
        <v>1</v>
      </c>
      <c r="G1897" s="1">
        <v>0</v>
      </c>
      <c r="H1897" s="1">
        <v>0</v>
      </c>
      <c r="I1897" s="1">
        <v>0</v>
      </c>
      <c r="L1897" s="1" t="s">
        <v>40</v>
      </c>
      <c r="M1897" s="2">
        <v>3591481200</v>
      </c>
    </row>
    <row r="1898" spans="1:13" s="1" customFormat="1" hidden="1" x14ac:dyDescent="0.3">
      <c r="A1898" s="1">
        <v>1</v>
      </c>
      <c r="B1898" s="1">
        <v>27</v>
      </c>
      <c r="C1898" s="1">
        <v>1</v>
      </c>
      <c r="D1898" s="1">
        <v>3</v>
      </c>
      <c r="E1898" s="1">
        <v>0</v>
      </c>
      <c r="F1898" s="1">
        <v>1</v>
      </c>
      <c r="G1898" s="1">
        <v>301</v>
      </c>
      <c r="H1898" s="1">
        <v>0</v>
      </c>
      <c r="I1898" s="1">
        <v>0</v>
      </c>
      <c r="L1898" s="1" t="s">
        <v>61</v>
      </c>
      <c r="M1898" s="2">
        <v>3591481200</v>
      </c>
    </row>
    <row r="1899" spans="1:13" s="1" customFormat="1" hidden="1" x14ac:dyDescent="0.3">
      <c r="A1899" s="1">
        <v>1</v>
      </c>
      <c r="B1899" s="1">
        <v>27</v>
      </c>
      <c r="C1899" s="1">
        <v>1</v>
      </c>
      <c r="D1899" s="1">
        <v>3</v>
      </c>
      <c r="E1899" s="1">
        <v>0</v>
      </c>
      <c r="F1899" s="1">
        <v>1</v>
      </c>
      <c r="G1899" s="1">
        <v>301</v>
      </c>
      <c r="H1899" s="1">
        <v>27</v>
      </c>
      <c r="I1899" s="1">
        <v>0</v>
      </c>
      <c r="L1899" s="1" t="s">
        <v>62</v>
      </c>
      <c r="M1899" s="2">
        <v>3591481200</v>
      </c>
    </row>
    <row r="1900" spans="1:13" s="1" customFormat="1" hidden="1" x14ac:dyDescent="0.3">
      <c r="A1900" s="1">
        <v>1</v>
      </c>
      <c r="B1900" s="1">
        <v>27</v>
      </c>
      <c r="C1900" s="1">
        <v>1</v>
      </c>
      <c r="D1900" s="1">
        <v>3</v>
      </c>
      <c r="E1900" s="1">
        <v>11</v>
      </c>
      <c r="F1900" s="1">
        <v>0</v>
      </c>
      <c r="G1900" s="1">
        <v>0</v>
      </c>
      <c r="H1900" s="1">
        <v>0</v>
      </c>
      <c r="I1900" s="1">
        <v>0</v>
      </c>
      <c r="L1900" s="1" t="s">
        <v>14</v>
      </c>
      <c r="M1900" s="2">
        <v>2932818458</v>
      </c>
    </row>
    <row r="1901" spans="1:13" s="1" customFormat="1" hidden="1" x14ac:dyDescent="0.3">
      <c r="A1901" s="1">
        <v>1</v>
      </c>
      <c r="B1901" s="1">
        <v>27</v>
      </c>
      <c r="C1901" s="1">
        <v>1</v>
      </c>
      <c r="D1901" s="1">
        <v>3</v>
      </c>
      <c r="E1901" s="1">
        <v>11</v>
      </c>
      <c r="F1901" s="1">
        <v>1</v>
      </c>
      <c r="G1901" s="1">
        <v>0</v>
      </c>
      <c r="H1901" s="1">
        <v>0</v>
      </c>
      <c r="I1901" s="1">
        <v>0</v>
      </c>
      <c r="L1901" s="1" t="s">
        <v>40</v>
      </c>
      <c r="M1901" s="2">
        <v>2932818458</v>
      </c>
    </row>
    <row r="1902" spans="1:13" s="1" customFormat="1" x14ac:dyDescent="0.3">
      <c r="A1902" s="1">
        <v>1</v>
      </c>
      <c r="B1902" s="1">
        <v>27</v>
      </c>
      <c r="C1902" s="1">
        <v>1</v>
      </c>
      <c r="D1902" s="1">
        <v>3</v>
      </c>
      <c r="E1902" s="1">
        <v>11</v>
      </c>
      <c r="F1902" s="1">
        <v>1</v>
      </c>
      <c r="G1902" s="1">
        <v>301</v>
      </c>
      <c r="H1902" s="1">
        <v>0</v>
      </c>
      <c r="I1902" s="1">
        <v>0</v>
      </c>
      <c r="L1902" s="1" t="s">
        <v>61</v>
      </c>
      <c r="M1902" s="2">
        <v>2932818458</v>
      </c>
    </row>
    <row r="1903" spans="1:13" s="1" customFormat="1" x14ac:dyDescent="0.3">
      <c r="A1903" s="1">
        <v>1</v>
      </c>
      <c r="B1903" s="1">
        <v>27</v>
      </c>
      <c r="C1903" s="1">
        <v>1</v>
      </c>
      <c r="D1903" s="1">
        <v>3</v>
      </c>
      <c r="E1903" s="1">
        <v>11</v>
      </c>
      <c r="F1903" s="1">
        <v>1</v>
      </c>
      <c r="G1903" s="1">
        <v>301</v>
      </c>
      <c r="H1903" s="1">
        <v>27</v>
      </c>
      <c r="I1903" s="1">
        <v>0</v>
      </c>
      <c r="L1903" s="1" t="s">
        <v>62</v>
      </c>
      <c r="M1903" s="2">
        <v>2932818458</v>
      </c>
    </row>
    <row r="1904" spans="1:13" hidden="1" x14ac:dyDescent="0.3">
      <c r="A1904">
        <v>0</v>
      </c>
      <c r="B1904">
        <v>27</v>
      </c>
      <c r="C1904">
        <v>1</v>
      </c>
      <c r="D1904">
        <v>3</v>
      </c>
      <c r="E1904">
        <v>11</v>
      </c>
      <c r="F1904">
        <v>1</v>
      </c>
      <c r="G1904">
        <v>301</v>
      </c>
      <c r="H1904">
        <v>27</v>
      </c>
      <c r="I1904">
        <v>1</v>
      </c>
      <c r="J1904" t="s">
        <v>149</v>
      </c>
      <c r="K1904" t="s">
        <v>732</v>
      </c>
      <c r="L1904" t="s">
        <v>733</v>
      </c>
      <c r="M1904" s="3">
        <v>100000000</v>
      </c>
    </row>
    <row r="1905" spans="1:13" hidden="1" x14ac:dyDescent="0.3">
      <c r="A1905">
        <v>0</v>
      </c>
      <c r="B1905">
        <v>27</v>
      </c>
      <c r="C1905">
        <v>1</v>
      </c>
      <c r="D1905">
        <v>3</v>
      </c>
      <c r="E1905">
        <v>11</v>
      </c>
      <c r="F1905">
        <v>1</v>
      </c>
      <c r="G1905">
        <v>301</v>
      </c>
      <c r="H1905">
        <v>27</v>
      </c>
      <c r="I1905">
        <v>2</v>
      </c>
      <c r="J1905" t="s">
        <v>149</v>
      </c>
      <c r="K1905" t="s">
        <v>732</v>
      </c>
      <c r="L1905" t="s">
        <v>734</v>
      </c>
      <c r="M1905" s="3">
        <v>100000000</v>
      </c>
    </row>
    <row r="1906" spans="1:13" hidden="1" x14ac:dyDescent="0.3">
      <c r="A1906">
        <v>0</v>
      </c>
      <c r="B1906">
        <v>27</v>
      </c>
      <c r="C1906">
        <v>1</v>
      </c>
      <c r="D1906">
        <v>3</v>
      </c>
      <c r="E1906">
        <v>11</v>
      </c>
      <c r="F1906">
        <v>1</v>
      </c>
      <c r="G1906">
        <v>301</v>
      </c>
      <c r="H1906">
        <v>27</v>
      </c>
      <c r="I1906">
        <v>3</v>
      </c>
      <c r="J1906" t="s">
        <v>149</v>
      </c>
      <c r="K1906" t="s">
        <v>534</v>
      </c>
      <c r="L1906" t="s">
        <v>735</v>
      </c>
      <c r="M1906" s="3">
        <v>70000000</v>
      </c>
    </row>
    <row r="1907" spans="1:13" hidden="1" x14ac:dyDescent="0.3">
      <c r="A1907">
        <v>0</v>
      </c>
      <c r="B1907">
        <v>27</v>
      </c>
      <c r="C1907">
        <v>1</v>
      </c>
      <c r="D1907">
        <v>3</v>
      </c>
      <c r="E1907">
        <v>11</v>
      </c>
      <c r="F1907">
        <v>1</v>
      </c>
      <c r="G1907">
        <v>301</v>
      </c>
      <c r="H1907">
        <v>27</v>
      </c>
      <c r="I1907">
        <v>4</v>
      </c>
      <c r="J1907" t="s">
        <v>149</v>
      </c>
      <c r="K1907" t="s">
        <v>732</v>
      </c>
      <c r="L1907" t="s">
        <v>736</v>
      </c>
      <c r="M1907" s="3">
        <v>650000000</v>
      </c>
    </row>
    <row r="1908" spans="1:13" hidden="1" x14ac:dyDescent="0.3">
      <c r="A1908">
        <v>0</v>
      </c>
      <c r="B1908">
        <v>27</v>
      </c>
      <c r="C1908">
        <v>1</v>
      </c>
      <c r="D1908">
        <v>3</v>
      </c>
      <c r="E1908">
        <v>11</v>
      </c>
      <c r="F1908">
        <v>1</v>
      </c>
      <c r="G1908">
        <v>301</v>
      </c>
      <c r="H1908">
        <v>27</v>
      </c>
      <c r="I1908">
        <v>5</v>
      </c>
      <c r="J1908" t="s">
        <v>149</v>
      </c>
      <c r="K1908" t="s">
        <v>732</v>
      </c>
      <c r="L1908" t="s">
        <v>737</v>
      </c>
      <c r="M1908" s="3">
        <v>58018458</v>
      </c>
    </row>
    <row r="1909" spans="1:13" hidden="1" x14ac:dyDescent="0.3">
      <c r="A1909">
        <v>0</v>
      </c>
      <c r="B1909">
        <v>27</v>
      </c>
      <c r="C1909">
        <v>1</v>
      </c>
      <c r="D1909">
        <v>3</v>
      </c>
      <c r="E1909">
        <v>11</v>
      </c>
      <c r="F1909">
        <v>1</v>
      </c>
      <c r="G1909">
        <v>301</v>
      </c>
      <c r="H1909">
        <v>27</v>
      </c>
      <c r="I1909">
        <v>6</v>
      </c>
      <c r="J1909" t="s">
        <v>149</v>
      </c>
      <c r="K1909" t="s">
        <v>534</v>
      </c>
      <c r="L1909" t="s">
        <v>738</v>
      </c>
      <c r="M1909" s="3">
        <v>300000000</v>
      </c>
    </row>
    <row r="1910" spans="1:13" hidden="1" x14ac:dyDescent="0.3">
      <c r="A1910">
        <v>0</v>
      </c>
      <c r="B1910">
        <v>27</v>
      </c>
      <c r="C1910">
        <v>1</v>
      </c>
      <c r="D1910">
        <v>3</v>
      </c>
      <c r="E1910">
        <v>11</v>
      </c>
      <c r="F1910">
        <v>1</v>
      </c>
      <c r="G1910">
        <v>301</v>
      </c>
      <c r="H1910">
        <v>27</v>
      </c>
      <c r="I1910">
        <v>7</v>
      </c>
      <c r="J1910" t="s">
        <v>149</v>
      </c>
      <c r="K1910" t="s">
        <v>732</v>
      </c>
      <c r="L1910" t="s">
        <v>739</v>
      </c>
      <c r="M1910" s="3">
        <v>100800000</v>
      </c>
    </row>
    <row r="1911" spans="1:13" hidden="1" x14ac:dyDescent="0.3">
      <c r="A1911">
        <v>0</v>
      </c>
      <c r="B1911">
        <v>27</v>
      </c>
      <c r="C1911">
        <v>1</v>
      </c>
      <c r="D1911">
        <v>3</v>
      </c>
      <c r="E1911">
        <v>11</v>
      </c>
      <c r="F1911">
        <v>1</v>
      </c>
      <c r="G1911">
        <v>301</v>
      </c>
      <c r="H1911">
        <v>27</v>
      </c>
      <c r="I1911">
        <v>8</v>
      </c>
      <c r="J1911" t="s">
        <v>149</v>
      </c>
      <c r="K1911" t="s">
        <v>740</v>
      </c>
      <c r="L1911" t="s">
        <v>741</v>
      </c>
      <c r="M1911" s="3">
        <v>30000000</v>
      </c>
    </row>
    <row r="1912" spans="1:13" hidden="1" x14ac:dyDescent="0.3">
      <c r="A1912">
        <v>0</v>
      </c>
      <c r="B1912">
        <v>27</v>
      </c>
      <c r="C1912">
        <v>1</v>
      </c>
      <c r="D1912">
        <v>3</v>
      </c>
      <c r="E1912">
        <v>11</v>
      </c>
      <c r="F1912">
        <v>1</v>
      </c>
      <c r="G1912">
        <v>301</v>
      </c>
      <c r="H1912">
        <v>27</v>
      </c>
      <c r="I1912">
        <v>9</v>
      </c>
      <c r="J1912" t="s">
        <v>149</v>
      </c>
      <c r="K1912" t="s">
        <v>534</v>
      </c>
      <c r="L1912" t="s">
        <v>739</v>
      </c>
      <c r="M1912" s="3">
        <v>204000000</v>
      </c>
    </row>
    <row r="1913" spans="1:13" hidden="1" x14ac:dyDescent="0.3">
      <c r="A1913">
        <v>0</v>
      </c>
      <c r="B1913">
        <v>27</v>
      </c>
      <c r="C1913">
        <v>1</v>
      </c>
      <c r="D1913">
        <v>3</v>
      </c>
      <c r="E1913">
        <v>11</v>
      </c>
      <c r="F1913">
        <v>1</v>
      </c>
      <c r="G1913">
        <v>301</v>
      </c>
      <c r="H1913">
        <v>27</v>
      </c>
      <c r="I1913">
        <v>10</v>
      </c>
      <c r="J1913" t="s">
        <v>149</v>
      </c>
      <c r="K1913" t="s">
        <v>534</v>
      </c>
      <c r="L1913" t="s">
        <v>742</v>
      </c>
      <c r="M1913" s="3">
        <v>1200000000</v>
      </c>
    </row>
    <row r="1914" spans="1:13" hidden="1" x14ac:dyDescent="0.3">
      <c r="A1914">
        <v>0</v>
      </c>
      <c r="B1914">
        <v>27</v>
      </c>
      <c r="C1914">
        <v>1</v>
      </c>
      <c r="D1914">
        <v>3</v>
      </c>
      <c r="E1914">
        <v>11</v>
      </c>
      <c r="F1914">
        <v>1</v>
      </c>
      <c r="G1914">
        <v>301</v>
      </c>
      <c r="H1914">
        <v>27</v>
      </c>
      <c r="I1914">
        <v>12</v>
      </c>
      <c r="J1914" t="s">
        <v>149</v>
      </c>
      <c r="K1914" t="s">
        <v>732</v>
      </c>
      <c r="L1914" t="s">
        <v>743</v>
      </c>
      <c r="M1914" s="3">
        <v>20000000</v>
      </c>
    </row>
    <row r="1915" spans="1:13" hidden="1" x14ac:dyDescent="0.3">
      <c r="A1915">
        <v>0</v>
      </c>
      <c r="B1915">
        <v>27</v>
      </c>
      <c r="C1915">
        <v>1</v>
      </c>
      <c r="D1915">
        <v>3</v>
      </c>
      <c r="E1915">
        <v>11</v>
      </c>
      <c r="F1915">
        <v>1</v>
      </c>
      <c r="G1915">
        <v>301</v>
      </c>
      <c r="H1915">
        <v>27</v>
      </c>
      <c r="I1915">
        <v>13</v>
      </c>
      <c r="J1915" t="s">
        <v>149</v>
      </c>
      <c r="K1915" t="s">
        <v>732</v>
      </c>
      <c r="L1915" t="s">
        <v>744</v>
      </c>
      <c r="M1915" s="3">
        <v>100000000</v>
      </c>
    </row>
    <row r="1916" spans="1:13" s="1" customFormat="1" hidden="1" x14ac:dyDescent="0.3">
      <c r="A1916" s="1">
        <v>1</v>
      </c>
      <c r="B1916" s="1">
        <v>27</v>
      </c>
      <c r="C1916" s="1">
        <v>1</v>
      </c>
      <c r="D1916" s="1">
        <v>3</v>
      </c>
      <c r="E1916" s="1">
        <v>81</v>
      </c>
      <c r="F1916" s="1">
        <v>0</v>
      </c>
      <c r="G1916" s="1">
        <v>0</v>
      </c>
      <c r="H1916" s="1">
        <v>0</v>
      </c>
      <c r="I1916" s="1">
        <v>0</v>
      </c>
      <c r="L1916" s="1" t="s">
        <v>19</v>
      </c>
      <c r="M1916" s="2">
        <v>658662742</v>
      </c>
    </row>
    <row r="1917" spans="1:13" s="1" customFormat="1" hidden="1" x14ac:dyDescent="0.3">
      <c r="A1917" s="1">
        <v>1</v>
      </c>
      <c r="B1917" s="1">
        <v>27</v>
      </c>
      <c r="C1917" s="1">
        <v>1</v>
      </c>
      <c r="D1917" s="1">
        <v>3</v>
      </c>
      <c r="E1917" s="1">
        <v>81</v>
      </c>
      <c r="F1917" s="1">
        <v>1</v>
      </c>
      <c r="G1917" s="1">
        <v>0</v>
      </c>
      <c r="H1917" s="1">
        <v>0</v>
      </c>
      <c r="I1917" s="1">
        <v>0</v>
      </c>
      <c r="L1917" s="1" t="s">
        <v>40</v>
      </c>
      <c r="M1917" s="2">
        <v>658662742</v>
      </c>
    </row>
    <row r="1918" spans="1:13" s="1" customFormat="1" x14ac:dyDescent="0.3">
      <c r="A1918" s="1">
        <v>1</v>
      </c>
      <c r="B1918" s="1">
        <v>27</v>
      </c>
      <c r="C1918" s="1">
        <v>1</v>
      </c>
      <c r="D1918" s="1">
        <v>3</v>
      </c>
      <c r="E1918" s="1">
        <v>81</v>
      </c>
      <c r="F1918" s="1">
        <v>1</v>
      </c>
      <c r="G1918" s="1">
        <v>301</v>
      </c>
      <c r="H1918" s="1">
        <v>0</v>
      </c>
      <c r="I1918" s="1">
        <v>0</v>
      </c>
      <c r="L1918" s="1" t="s">
        <v>61</v>
      </c>
      <c r="M1918" s="2">
        <v>658662742</v>
      </c>
    </row>
    <row r="1919" spans="1:13" hidden="1" x14ac:dyDescent="0.3">
      <c r="A1919">
        <v>0</v>
      </c>
      <c r="B1919">
        <v>27</v>
      </c>
      <c r="C1919">
        <v>1</v>
      </c>
      <c r="D1919">
        <v>3</v>
      </c>
      <c r="E1919">
        <v>81</v>
      </c>
      <c r="F1919">
        <v>1</v>
      </c>
      <c r="G1919">
        <v>301</v>
      </c>
      <c r="H1919">
        <v>27</v>
      </c>
      <c r="I1919">
        <v>0</v>
      </c>
      <c r="J1919" t="s">
        <v>149</v>
      </c>
      <c r="K1919" t="s">
        <v>534</v>
      </c>
      <c r="L1919" t="s">
        <v>745</v>
      </c>
      <c r="M1919" s="3">
        <v>120000000</v>
      </c>
    </row>
    <row r="1920" spans="1:13" hidden="1" x14ac:dyDescent="0.3">
      <c r="A1920">
        <v>0</v>
      </c>
      <c r="B1920">
        <v>27</v>
      </c>
      <c r="C1920">
        <v>1</v>
      </c>
      <c r="D1920">
        <v>3</v>
      </c>
      <c r="E1920">
        <v>81</v>
      </c>
      <c r="F1920">
        <v>1</v>
      </c>
      <c r="G1920">
        <v>301</v>
      </c>
      <c r="H1920">
        <v>27</v>
      </c>
      <c r="I1920">
        <v>1</v>
      </c>
      <c r="J1920" t="s">
        <v>149</v>
      </c>
      <c r="K1920" t="s">
        <v>732</v>
      </c>
      <c r="L1920" t="s">
        <v>746</v>
      </c>
      <c r="M1920" s="3">
        <v>26881200</v>
      </c>
    </row>
    <row r="1921" spans="1:13" hidden="1" x14ac:dyDescent="0.3">
      <c r="A1921">
        <v>0</v>
      </c>
      <c r="B1921">
        <v>27</v>
      </c>
      <c r="C1921">
        <v>1</v>
      </c>
      <c r="D1921">
        <v>3</v>
      </c>
      <c r="E1921">
        <v>81</v>
      </c>
      <c r="F1921">
        <v>1</v>
      </c>
      <c r="G1921">
        <v>301</v>
      </c>
      <c r="H1921">
        <v>27</v>
      </c>
      <c r="I1921">
        <v>2</v>
      </c>
      <c r="J1921" t="s">
        <v>149</v>
      </c>
      <c r="K1921" t="s">
        <v>732</v>
      </c>
      <c r="L1921" t="s">
        <v>747</v>
      </c>
      <c r="M1921" s="3">
        <v>20000000</v>
      </c>
    </row>
    <row r="1922" spans="1:13" hidden="1" x14ac:dyDescent="0.3">
      <c r="A1922">
        <v>0</v>
      </c>
      <c r="B1922">
        <v>27</v>
      </c>
      <c r="C1922">
        <v>1</v>
      </c>
      <c r="D1922">
        <v>3</v>
      </c>
      <c r="E1922">
        <v>81</v>
      </c>
      <c r="F1922">
        <v>1</v>
      </c>
      <c r="G1922">
        <v>301</v>
      </c>
      <c r="H1922">
        <v>27</v>
      </c>
      <c r="I1922">
        <v>3</v>
      </c>
      <c r="J1922" t="s">
        <v>149</v>
      </c>
      <c r="K1922" t="s">
        <v>732</v>
      </c>
      <c r="L1922" t="s">
        <v>748</v>
      </c>
      <c r="M1922" s="3">
        <v>130000000</v>
      </c>
    </row>
    <row r="1923" spans="1:13" hidden="1" x14ac:dyDescent="0.3">
      <c r="A1923">
        <v>0</v>
      </c>
      <c r="B1923">
        <v>27</v>
      </c>
      <c r="C1923">
        <v>1</v>
      </c>
      <c r="D1923">
        <v>3</v>
      </c>
      <c r="E1923">
        <v>81</v>
      </c>
      <c r="F1923">
        <v>1</v>
      </c>
      <c r="G1923">
        <v>301</v>
      </c>
      <c r="H1923">
        <v>27</v>
      </c>
      <c r="I1923">
        <v>4</v>
      </c>
      <c r="J1923" t="s">
        <v>149</v>
      </c>
      <c r="K1923" t="s">
        <v>732</v>
      </c>
      <c r="L1923" t="s">
        <v>749</v>
      </c>
      <c r="M1923" s="3">
        <v>27000000</v>
      </c>
    </row>
    <row r="1924" spans="1:13" hidden="1" x14ac:dyDescent="0.3">
      <c r="A1924">
        <v>0</v>
      </c>
      <c r="B1924">
        <v>27</v>
      </c>
      <c r="C1924">
        <v>1</v>
      </c>
      <c r="D1924">
        <v>3</v>
      </c>
      <c r="E1924">
        <v>81</v>
      </c>
      <c r="F1924">
        <v>1</v>
      </c>
      <c r="G1924">
        <v>301</v>
      </c>
      <c r="H1924">
        <v>27</v>
      </c>
      <c r="I1924">
        <v>5</v>
      </c>
      <c r="J1924" t="s">
        <v>149</v>
      </c>
      <c r="K1924" t="s">
        <v>732</v>
      </c>
      <c r="L1924" t="s">
        <v>737</v>
      </c>
      <c r="M1924" s="3">
        <v>41981542</v>
      </c>
    </row>
    <row r="1925" spans="1:13" hidden="1" x14ac:dyDescent="0.3">
      <c r="A1925">
        <v>0</v>
      </c>
      <c r="B1925">
        <v>27</v>
      </c>
      <c r="C1925">
        <v>1</v>
      </c>
      <c r="D1925">
        <v>3</v>
      </c>
      <c r="E1925">
        <v>81</v>
      </c>
      <c r="F1925">
        <v>1</v>
      </c>
      <c r="G1925">
        <v>301</v>
      </c>
      <c r="H1925">
        <v>27</v>
      </c>
      <c r="I1925">
        <v>6</v>
      </c>
      <c r="J1925" t="s">
        <v>149</v>
      </c>
      <c r="K1925" t="s">
        <v>732</v>
      </c>
      <c r="L1925" t="s">
        <v>750</v>
      </c>
      <c r="M1925" s="3">
        <v>50000000</v>
      </c>
    </row>
    <row r="1926" spans="1:13" hidden="1" x14ac:dyDescent="0.3">
      <c r="A1926">
        <v>0</v>
      </c>
      <c r="B1926">
        <v>27</v>
      </c>
      <c r="C1926">
        <v>1</v>
      </c>
      <c r="D1926">
        <v>3</v>
      </c>
      <c r="E1926">
        <v>81</v>
      </c>
      <c r="F1926">
        <v>1</v>
      </c>
      <c r="G1926">
        <v>301</v>
      </c>
      <c r="H1926">
        <v>27</v>
      </c>
      <c r="I1926">
        <v>7</v>
      </c>
      <c r="J1926" t="s">
        <v>149</v>
      </c>
      <c r="K1926" t="s">
        <v>732</v>
      </c>
      <c r="L1926" t="s">
        <v>751</v>
      </c>
      <c r="M1926" s="3">
        <v>50000000</v>
      </c>
    </row>
    <row r="1927" spans="1:13" hidden="1" x14ac:dyDescent="0.3">
      <c r="A1927">
        <v>0</v>
      </c>
      <c r="B1927">
        <v>27</v>
      </c>
      <c r="C1927">
        <v>1</v>
      </c>
      <c r="D1927">
        <v>3</v>
      </c>
      <c r="E1927">
        <v>81</v>
      </c>
      <c r="F1927">
        <v>1</v>
      </c>
      <c r="G1927">
        <v>301</v>
      </c>
      <c r="H1927">
        <v>27</v>
      </c>
      <c r="I1927">
        <v>8</v>
      </c>
      <c r="J1927" t="s">
        <v>149</v>
      </c>
      <c r="K1927" t="s">
        <v>732</v>
      </c>
      <c r="L1927" t="s">
        <v>752</v>
      </c>
      <c r="M1927" s="3">
        <v>50000000</v>
      </c>
    </row>
    <row r="1928" spans="1:13" hidden="1" x14ac:dyDescent="0.3">
      <c r="A1928">
        <v>0</v>
      </c>
      <c r="B1928">
        <v>27</v>
      </c>
      <c r="C1928">
        <v>1</v>
      </c>
      <c r="D1928">
        <v>3</v>
      </c>
      <c r="E1928">
        <v>81</v>
      </c>
      <c r="F1928">
        <v>1</v>
      </c>
      <c r="G1928">
        <v>301</v>
      </c>
      <c r="H1928">
        <v>27</v>
      </c>
      <c r="I1928">
        <v>9</v>
      </c>
      <c r="J1928" t="s">
        <v>149</v>
      </c>
      <c r="K1928" t="s">
        <v>732</v>
      </c>
      <c r="L1928" t="s">
        <v>753</v>
      </c>
      <c r="M1928" s="3">
        <v>30000000</v>
      </c>
    </row>
    <row r="1929" spans="1:13" hidden="1" x14ac:dyDescent="0.3">
      <c r="A1929">
        <v>0</v>
      </c>
      <c r="B1929">
        <v>27</v>
      </c>
      <c r="C1929">
        <v>1</v>
      </c>
      <c r="D1929">
        <v>3</v>
      </c>
      <c r="E1929">
        <v>81</v>
      </c>
      <c r="F1929">
        <v>1</v>
      </c>
      <c r="G1929">
        <v>301</v>
      </c>
      <c r="H1929">
        <v>27</v>
      </c>
      <c r="I1929">
        <v>10</v>
      </c>
      <c r="J1929" t="s">
        <v>149</v>
      </c>
      <c r="K1929" t="s">
        <v>534</v>
      </c>
      <c r="L1929" t="s">
        <v>739</v>
      </c>
      <c r="M1929" s="3">
        <v>40800000</v>
      </c>
    </row>
    <row r="1930" spans="1:13" hidden="1" x14ac:dyDescent="0.3">
      <c r="A1930">
        <v>0</v>
      </c>
      <c r="B1930">
        <v>27</v>
      </c>
      <c r="C1930">
        <v>1</v>
      </c>
      <c r="D1930">
        <v>3</v>
      </c>
      <c r="E1930">
        <v>81</v>
      </c>
      <c r="F1930">
        <v>1</v>
      </c>
      <c r="G1930">
        <v>301</v>
      </c>
      <c r="H1930">
        <v>27</v>
      </c>
      <c r="I1930">
        <v>11</v>
      </c>
      <c r="J1930" t="s">
        <v>149</v>
      </c>
      <c r="K1930" t="s">
        <v>732</v>
      </c>
      <c r="L1930" t="s">
        <v>739</v>
      </c>
      <c r="M1930" s="3">
        <v>72000000</v>
      </c>
    </row>
    <row r="1931" spans="1:13" s="1" customFormat="1" hidden="1" x14ac:dyDescent="0.3">
      <c r="A1931" s="1">
        <v>1</v>
      </c>
      <c r="B1931" s="1">
        <v>27</v>
      </c>
      <c r="C1931" s="1">
        <v>11</v>
      </c>
      <c r="D1931" s="1">
        <v>0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L1931" s="1" t="s">
        <v>22</v>
      </c>
      <c r="M1931" s="2">
        <v>2928811</v>
      </c>
    </row>
    <row r="1932" spans="1:13" s="1" customFormat="1" hidden="1" x14ac:dyDescent="0.3">
      <c r="A1932" s="1">
        <v>1</v>
      </c>
      <c r="B1932" s="1">
        <v>27</v>
      </c>
      <c r="C1932" s="1">
        <v>11</v>
      </c>
      <c r="D1932" s="1">
        <v>0</v>
      </c>
      <c r="E1932" s="1">
        <v>11</v>
      </c>
      <c r="F1932" s="1">
        <v>0</v>
      </c>
      <c r="G1932" s="1">
        <v>0</v>
      </c>
      <c r="H1932" s="1">
        <v>0</v>
      </c>
      <c r="I1932" s="1">
        <v>0</v>
      </c>
      <c r="L1932" s="1" t="s">
        <v>14</v>
      </c>
      <c r="M1932" s="2">
        <v>2928811</v>
      </c>
    </row>
    <row r="1933" spans="1:13" s="1" customFormat="1" hidden="1" x14ac:dyDescent="0.3">
      <c r="A1933" s="1">
        <v>1</v>
      </c>
      <c r="B1933" s="1">
        <v>27</v>
      </c>
      <c r="C1933" s="1">
        <v>11</v>
      </c>
      <c r="D1933" s="1">
        <v>1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L1933" s="1" t="s">
        <v>22</v>
      </c>
      <c r="M1933" s="2">
        <v>2928811</v>
      </c>
    </row>
    <row r="1934" spans="1:13" s="1" customFormat="1" hidden="1" x14ac:dyDescent="0.3">
      <c r="A1934" s="1">
        <v>1</v>
      </c>
      <c r="B1934" s="1">
        <v>27</v>
      </c>
      <c r="C1934" s="1">
        <v>11</v>
      </c>
      <c r="D1934" s="1">
        <v>1</v>
      </c>
      <c r="E1934" s="1">
        <v>0</v>
      </c>
      <c r="F1934" s="1">
        <v>2</v>
      </c>
      <c r="G1934" s="1">
        <v>0</v>
      </c>
      <c r="H1934" s="1">
        <v>0</v>
      </c>
      <c r="I1934" s="1">
        <v>0</v>
      </c>
      <c r="L1934" s="1" t="s">
        <v>27</v>
      </c>
      <c r="M1934" s="2">
        <v>2928811</v>
      </c>
    </row>
    <row r="1935" spans="1:13" s="1" customFormat="1" hidden="1" x14ac:dyDescent="0.3">
      <c r="A1935" s="1">
        <v>1</v>
      </c>
      <c r="B1935" s="1">
        <v>27</v>
      </c>
      <c r="C1935" s="1">
        <v>11</v>
      </c>
      <c r="D1935" s="1">
        <v>1</v>
      </c>
      <c r="E1935" s="1">
        <v>0</v>
      </c>
      <c r="F1935" s="1">
        <v>2</v>
      </c>
      <c r="G1935" s="1">
        <v>2</v>
      </c>
      <c r="H1935" s="1">
        <v>0</v>
      </c>
      <c r="I1935" s="1">
        <v>0</v>
      </c>
      <c r="L1935" s="1" t="s">
        <v>29</v>
      </c>
      <c r="M1935" s="2">
        <v>2928811</v>
      </c>
    </row>
    <row r="1936" spans="1:13" s="1" customFormat="1" hidden="1" x14ac:dyDescent="0.3">
      <c r="A1936" s="1">
        <v>1</v>
      </c>
      <c r="B1936" s="1">
        <v>27</v>
      </c>
      <c r="C1936" s="1">
        <v>11</v>
      </c>
      <c r="D1936" s="1">
        <v>1</v>
      </c>
      <c r="E1936" s="1">
        <v>11</v>
      </c>
      <c r="F1936" s="1">
        <v>0</v>
      </c>
      <c r="G1936" s="1">
        <v>0</v>
      </c>
      <c r="H1936" s="1">
        <v>0</v>
      </c>
      <c r="I1936" s="1">
        <v>0</v>
      </c>
      <c r="L1936" s="1" t="s">
        <v>14</v>
      </c>
      <c r="M1936" s="2">
        <v>2928811</v>
      </c>
    </row>
    <row r="1937" spans="1:13" s="1" customFormat="1" hidden="1" x14ac:dyDescent="0.3">
      <c r="A1937" s="1">
        <v>1</v>
      </c>
      <c r="B1937" s="1">
        <v>27</v>
      </c>
      <c r="C1937" s="1">
        <v>11</v>
      </c>
      <c r="D1937" s="1">
        <v>1</v>
      </c>
      <c r="E1937" s="1">
        <v>11</v>
      </c>
      <c r="F1937" s="1">
        <v>2</v>
      </c>
      <c r="G1937" s="1">
        <v>0</v>
      </c>
      <c r="H1937" s="1">
        <v>0</v>
      </c>
      <c r="I1937" s="1">
        <v>0</v>
      </c>
      <c r="L1937" s="1" t="s">
        <v>27</v>
      </c>
      <c r="M1937" s="2">
        <v>2928811</v>
      </c>
    </row>
    <row r="1938" spans="1:13" s="1" customFormat="1" hidden="1" x14ac:dyDescent="0.3">
      <c r="A1938" s="1">
        <v>1</v>
      </c>
      <c r="B1938" s="1">
        <v>27</v>
      </c>
      <c r="C1938" s="1">
        <v>11</v>
      </c>
      <c r="D1938" s="1">
        <v>1</v>
      </c>
      <c r="E1938" s="1">
        <v>11</v>
      </c>
      <c r="F1938" s="1">
        <v>2</v>
      </c>
      <c r="G1938" s="1">
        <v>2</v>
      </c>
      <c r="H1938" s="1">
        <v>0</v>
      </c>
      <c r="I1938" s="1">
        <v>0</v>
      </c>
      <c r="L1938" s="1" t="s">
        <v>29</v>
      </c>
      <c r="M1938" s="2">
        <v>2928811</v>
      </c>
    </row>
    <row r="1939" spans="1:13" hidden="1" x14ac:dyDescent="0.3">
      <c r="A1939">
        <v>0</v>
      </c>
      <c r="B1939">
        <v>27</v>
      </c>
      <c r="C1939">
        <v>11</v>
      </c>
      <c r="D1939">
        <v>1</v>
      </c>
      <c r="E1939">
        <v>11</v>
      </c>
      <c r="F1939">
        <v>2</v>
      </c>
      <c r="G1939">
        <v>2</v>
      </c>
      <c r="H1939">
        <v>3</v>
      </c>
      <c r="I1939">
        <v>0</v>
      </c>
      <c r="J1939" t="s">
        <v>214</v>
      </c>
      <c r="K1939" t="s">
        <v>149</v>
      </c>
      <c r="L1939" t="s">
        <v>215</v>
      </c>
      <c r="M1939" s="3">
        <v>2928811</v>
      </c>
    </row>
    <row r="1940" spans="1:13" s="1" customFormat="1" hidden="1" x14ac:dyDescent="0.3">
      <c r="A1940" s="1">
        <v>1</v>
      </c>
      <c r="B1940" s="1">
        <v>28</v>
      </c>
      <c r="C1940" s="1">
        <v>0</v>
      </c>
      <c r="D1940" s="1">
        <v>0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L1940" s="1" t="s">
        <v>754</v>
      </c>
      <c r="M1940" s="2">
        <v>308814040624</v>
      </c>
    </row>
    <row r="1941" spans="1:13" s="1" customFormat="1" hidden="1" x14ac:dyDescent="0.3">
      <c r="A1941" s="1">
        <v>1</v>
      </c>
      <c r="B1941" s="1">
        <v>28</v>
      </c>
      <c r="C1941" s="1">
        <v>0</v>
      </c>
      <c r="D1941" s="1">
        <v>0</v>
      </c>
      <c r="E1941" s="1">
        <v>11</v>
      </c>
      <c r="F1941" s="1">
        <v>0</v>
      </c>
      <c r="G1941" s="1">
        <v>0</v>
      </c>
      <c r="H1941" s="1">
        <v>0</v>
      </c>
      <c r="I1941" s="1">
        <v>0</v>
      </c>
      <c r="L1941" s="1" t="s">
        <v>14</v>
      </c>
      <c r="M1941" s="2">
        <v>27004477280</v>
      </c>
    </row>
    <row r="1942" spans="1:13" s="1" customFormat="1" hidden="1" x14ac:dyDescent="0.3">
      <c r="A1942" s="1">
        <v>1</v>
      </c>
      <c r="B1942" s="1">
        <v>28</v>
      </c>
      <c r="C1942" s="1">
        <v>0</v>
      </c>
      <c r="D1942" s="1">
        <v>0</v>
      </c>
      <c r="E1942" s="1">
        <v>22</v>
      </c>
      <c r="F1942" s="1">
        <v>0</v>
      </c>
      <c r="G1942" s="1">
        <v>0</v>
      </c>
      <c r="H1942" s="1">
        <v>0</v>
      </c>
      <c r="I1942" s="1">
        <v>0</v>
      </c>
      <c r="L1942" s="1" t="s">
        <v>15</v>
      </c>
      <c r="M1942" s="2">
        <v>13761861120</v>
      </c>
    </row>
    <row r="1943" spans="1:13" s="1" customFormat="1" hidden="1" x14ac:dyDescent="0.3">
      <c r="A1943" s="1">
        <v>1</v>
      </c>
      <c r="B1943" s="1">
        <v>28</v>
      </c>
      <c r="C1943" s="1">
        <v>0</v>
      </c>
      <c r="D1943" s="1">
        <v>0</v>
      </c>
      <c r="E1943" s="1">
        <v>33</v>
      </c>
      <c r="F1943" s="1">
        <v>0</v>
      </c>
      <c r="G1943" s="1">
        <v>0</v>
      </c>
      <c r="H1943" s="1">
        <v>0</v>
      </c>
      <c r="I1943" s="1">
        <v>0</v>
      </c>
      <c r="L1943" s="1" t="s">
        <v>16</v>
      </c>
      <c r="M1943" s="2">
        <v>261647702224</v>
      </c>
    </row>
    <row r="1944" spans="1:13" s="1" customFormat="1" hidden="1" x14ac:dyDescent="0.3">
      <c r="A1944" s="1">
        <v>1</v>
      </c>
      <c r="B1944" s="1">
        <v>28</v>
      </c>
      <c r="C1944" s="1">
        <v>0</v>
      </c>
      <c r="D1944" s="1">
        <v>0</v>
      </c>
      <c r="E1944" s="1">
        <v>81</v>
      </c>
      <c r="F1944" s="1">
        <v>0</v>
      </c>
      <c r="G1944" s="1">
        <v>0</v>
      </c>
      <c r="H1944" s="1">
        <v>0</v>
      </c>
      <c r="I1944" s="1">
        <v>0</v>
      </c>
      <c r="L1944" s="1" t="s">
        <v>19</v>
      </c>
      <c r="M1944" s="2">
        <v>6000000000</v>
      </c>
    </row>
    <row r="1945" spans="1:13" s="1" customFormat="1" hidden="1" x14ac:dyDescent="0.3">
      <c r="A1945" s="1">
        <v>1</v>
      </c>
      <c r="B1945" s="1">
        <v>28</v>
      </c>
      <c r="C1945" s="1">
        <v>0</v>
      </c>
      <c r="D1945" s="1">
        <v>0</v>
      </c>
      <c r="E1945" s="1">
        <v>83</v>
      </c>
      <c r="F1945" s="1">
        <v>0</v>
      </c>
      <c r="G1945" s="1">
        <v>0</v>
      </c>
      <c r="H1945" s="1">
        <v>0</v>
      </c>
      <c r="I1945" s="1">
        <v>0</v>
      </c>
      <c r="L1945" s="1" t="s">
        <v>21</v>
      </c>
      <c r="M1945" s="2">
        <v>400000000</v>
      </c>
    </row>
    <row r="1946" spans="1:13" s="1" customFormat="1" hidden="1" x14ac:dyDescent="0.3">
      <c r="A1946" s="1">
        <v>1</v>
      </c>
      <c r="B1946" s="1">
        <v>28</v>
      </c>
      <c r="C1946" s="1">
        <v>0</v>
      </c>
      <c r="D1946" s="1">
        <v>1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L1946" s="1" t="s">
        <v>22</v>
      </c>
      <c r="M1946" s="2">
        <v>2649815924</v>
      </c>
    </row>
    <row r="1947" spans="1:13" s="1" customFormat="1" hidden="1" x14ac:dyDescent="0.3">
      <c r="A1947" s="1">
        <v>1</v>
      </c>
      <c r="B1947" s="1">
        <v>28</v>
      </c>
      <c r="C1947" s="1">
        <v>0</v>
      </c>
      <c r="D1947" s="1">
        <v>1</v>
      </c>
      <c r="E1947" s="1">
        <v>0</v>
      </c>
      <c r="F1947" s="1">
        <v>1</v>
      </c>
      <c r="G1947" s="1">
        <v>0</v>
      </c>
      <c r="H1947" s="1">
        <v>0</v>
      </c>
      <c r="I1947" s="1">
        <v>0</v>
      </c>
      <c r="L1947" s="1" t="s">
        <v>23</v>
      </c>
      <c r="M1947" s="2">
        <v>2416148826</v>
      </c>
    </row>
    <row r="1948" spans="1:13" s="1" customFormat="1" hidden="1" x14ac:dyDescent="0.3">
      <c r="A1948" s="1">
        <v>1</v>
      </c>
      <c r="B1948" s="1">
        <v>28</v>
      </c>
      <c r="C1948" s="1">
        <v>0</v>
      </c>
      <c r="D1948" s="1">
        <v>1</v>
      </c>
      <c r="E1948" s="1">
        <v>0</v>
      </c>
      <c r="F1948" s="1">
        <v>1</v>
      </c>
      <c r="G1948" s="1">
        <v>1</v>
      </c>
      <c r="H1948" s="1">
        <v>0</v>
      </c>
      <c r="I1948" s="1">
        <v>0</v>
      </c>
      <c r="L1948" s="1" t="s">
        <v>24</v>
      </c>
      <c r="M1948" s="2">
        <v>2416148826</v>
      </c>
    </row>
    <row r="1949" spans="1:13" s="1" customFormat="1" hidden="1" x14ac:dyDescent="0.3">
      <c r="A1949" s="1">
        <v>1</v>
      </c>
      <c r="B1949" s="1">
        <v>28</v>
      </c>
      <c r="C1949" s="1">
        <v>0</v>
      </c>
      <c r="D1949" s="1">
        <v>1</v>
      </c>
      <c r="E1949" s="1">
        <v>0</v>
      </c>
      <c r="F1949" s="1">
        <v>2</v>
      </c>
      <c r="G1949" s="1">
        <v>0</v>
      </c>
      <c r="H1949" s="1">
        <v>0</v>
      </c>
      <c r="I1949" s="1">
        <v>0</v>
      </c>
      <c r="L1949" s="1" t="s">
        <v>27</v>
      </c>
      <c r="M1949" s="2">
        <v>233667098</v>
      </c>
    </row>
    <row r="1950" spans="1:13" s="1" customFormat="1" hidden="1" x14ac:dyDescent="0.3">
      <c r="A1950" s="1">
        <v>1</v>
      </c>
      <c r="B1950" s="1">
        <v>28</v>
      </c>
      <c r="C1950" s="1">
        <v>0</v>
      </c>
      <c r="D1950" s="1">
        <v>1</v>
      </c>
      <c r="E1950" s="1">
        <v>0</v>
      </c>
      <c r="F1950" s="1">
        <v>2</v>
      </c>
      <c r="G1950" s="1">
        <v>1</v>
      </c>
      <c r="H1950" s="1">
        <v>0</v>
      </c>
      <c r="I1950" s="1">
        <v>0</v>
      </c>
      <c r="L1950" s="1" t="s">
        <v>28</v>
      </c>
      <c r="M1950" s="2">
        <v>206451741</v>
      </c>
    </row>
    <row r="1951" spans="1:13" s="1" customFormat="1" hidden="1" x14ac:dyDescent="0.3">
      <c r="A1951" s="1">
        <v>1</v>
      </c>
      <c r="B1951" s="1">
        <v>28</v>
      </c>
      <c r="C1951" s="1">
        <v>0</v>
      </c>
      <c r="D1951" s="1">
        <v>1</v>
      </c>
      <c r="E1951" s="1">
        <v>0</v>
      </c>
      <c r="F1951" s="1">
        <v>2</v>
      </c>
      <c r="G1951" s="1">
        <v>2</v>
      </c>
      <c r="H1951" s="1">
        <v>0</v>
      </c>
      <c r="I1951" s="1">
        <v>0</v>
      </c>
      <c r="L1951" s="1" t="s">
        <v>29</v>
      </c>
      <c r="M1951" s="2">
        <v>27215357</v>
      </c>
    </row>
    <row r="1952" spans="1:13" s="1" customFormat="1" hidden="1" x14ac:dyDescent="0.3">
      <c r="A1952" s="1">
        <v>1</v>
      </c>
      <c r="B1952" s="1">
        <v>28</v>
      </c>
      <c r="C1952" s="1">
        <v>0</v>
      </c>
      <c r="D1952" s="1">
        <v>1</v>
      </c>
      <c r="E1952" s="1">
        <v>11</v>
      </c>
      <c r="F1952" s="1">
        <v>0</v>
      </c>
      <c r="G1952" s="1">
        <v>0</v>
      </c>
      <c r="H1952" s="1">
        <v>0</v>
      </c>
      <c r="I1952" s="1">
        <v>0</v>
      </c>
      <c r="L1952" s="1" t="s">
        <v>14</v>
      </c>
      <c r="M1952" s="2">
        <v>945667099</v>
      </c>
    </row>
    <row r="1953" spans="1:13" s="1" customFormat="1" hidden="1" x14ac:dyDescent="0.3">
      <c r="A1953" s="1">
        <v>1</v>
      </c>
      <c r="B1953" s="1">
        <v>28</v>
      </c>
      <c r="C1953" s="1">
        <v>0</v>
      </c>
      <c r="D1953" s="1">
        <v>1</v>
      </c>
      <c r="E1953" s="1">
        <v>11</v>
      </c>
      <c r="F1953" s="1">
        <v>1</v>
      </c>
      <c r="G1953" s="1">
        <v>0</v>
      </c>
      <c r="H1953" s="1">
        <v>0</v>
      </c>
      <c r="I1953" s="1">
        <v>0</v>
      </c>
      <c r="L1953" s="1" t="s">
        <v>23</v>
      </c>
      <c r="M1953" s="2">
        <v>712000001</v>
      </c>
    </row>
    <row r="1954" spans="1:13" s="1" customFormat="1" hidden="1" x14ac:dyDescent="0.3">
      <c r="A1954" s="1">
        <v>1</v>
      </c>
      <c r="B1954" s="1">
        <v>28</v>
      </c>
      <c r="C1954" s="1">
        <v>0</v>
      </c>
      <c r="D1954" s="1">
        <v>1</v>
      </c>
      <c r="E1954" s="1">
        <v>11</v>
      </c>
      <c r="F1954" s="1">
        <v>1</v>
      </c>
      <c r="G1954" s="1">
        <v>1</v>
      </c>
      <c r="H1954" s="1">
        <v>0</v>
      </c>
      <c r="I1954" s="1">
        <v>0</v>
      </c>
      <c r="L1954" s="1" t="s">
        <v>24</v>
      </c>
      <c r="M1954" s="2">
        <v>712000001</v>
      </c>
    </row>
    <row r="1955" spans="1:13" s="1" customFormat="1" hidden="1" x14ac:dyDescent="0.3">
      <c r="A1955" s="1">
        <v>1</v>
      </c>
      <c r="B1955" s="1">
        <v>28</v>
      </c>
      <c r="C1955" s="1">
        <v>0</v>
      </c>
      <c r="D1955" s="1">
        <v>1</v>
      </c>
      <c r="E1955" s="1">
        <v>11</v>
      </c>
      <c r="F1955" s="1">
        <v>2</v>
      </c>
      <c r="G1955" s="1">
        <v>0</v>
      </c>
      <c r="H1955" s="1">
        <v>0</v>
      </c>
      <c r="I1955" s="1">
        <v>0</v>
      </c>
      <c r="L1955" s="1" t="s">
        <v>27</v>
      </c>
      <c r="M1955" s="2">
        <v>233667098</v>
      </c>
    </row>
    <row r="1956" spans="1:13" s="1" customFormat="1" hidden="1" x14ac:dyDescent="0.3">
      <c r="A1956" s="1">
        <v>1</v>
      </c>
      <c r="B1956" s="1">
        <v>28</v>
      </c>
      <c r="C1956" s="1">
        <v>0</v>
      </c>
      <c r="D1956" s="1">
        <v>1</v>
      </c>
      <c r="E1956" s="1">
        <v>11</v>
      </c>
      <c r="F1956" s="1">
        <v>2</v>
      </c>
      <c r="G1956" s="1">
        <v>1</v>
      </c>
      <c r="H1956" s="1">
        <v>0</v>
      </c>
      <c r="I1956" s="1">
        <v>0</v>
      </c>
      <c r="L1956" s="1" t="s">
        <v>28</v>
      </c>
      <c r="M1956" s="2">
        <v>206451741</v>
      </c>
    </row>
    <row r="1957" spans="1:13" s="1" customFormat="1" hidden="1" x14ac:dyDescent="0.3">
      <c r="A1957" s="1">
        <v>1</v>
      </c>
      <c r="B1957" s="1">
        <v>28</v>
      </c>
      <c r="C1957" s="1">
        <v>0</v>
      </c>
      <c r="D1957" s="1">
        <v>1</v>
      </c>
      <c r="E1957" s="1">
        <v>11</v>
      </c>
      <c r="F1957" s="1">
        <v>2</v>
      </c>
      <c r="G1957" s="1">
        <v>2</v>
      </c>
      <c r="H1957" s="1">
        <v>0</v>
      </c>
      <c r="I1957" s="1">
        <v>0</v>
      </c>
      <c r="L1957" s="1" t="s">
        <v>29</v>
      </c>
      <c r="M1957" s="2">
        <v>27215357</v>
      </c>
    </row>
    <row r="1958" spans="1:13" s="1" customFormat="1" hidden="1" x14ac:dyDescent="0.3">
      <c r="A1958" s="1">
        <v>1</v>
      </c>
      <c r="B1958" s="1">
        <v>28</v>
      </c>
      <c r="C1958" s="1">
        <v>0</v>
      </c>
      <c r="D1958" s="1">
        <v>1</v>
      </c>
      <c r="E1958" s="1">
        <v>33</v>
      </c>
      <c r="F1958" s="1">
        <v>0</v>
      </c>
      <c r="G1958" s="1">
        <v>0</v>
      </c>
      <c r="H1958" s="1">
        <v>0</v>
      </c>
      <c r="I1958" s="1">
        <v>0</v>
      </c>
      <c r="L1958" s="1" t="s">
        <v>16</v>
      </c>
      <c r="M1958" s="2">
        <v>1704148825</v>
      </c>
    </row>
    <row r="1959" spans="1:13" s="1" customFormat="1" hidden="1" x14ac:dyDescent="0.3">
      <c r="A1959" s="1">
        <v>1</v>
      </c>
      <c r="B1959" s="1">
        <v>28</v>
      </c>
      <c r="C1959" s="1">
        <v>0</v>
      </c>
      <c r="D1959" s="1">
        <v>1</v>
      </c>
      <c r="E1959" s="1">
        <v>33</v>
      </c>
      <c r="F1959" s="1">
        <v>1</v>
      </c>
      <c r="G1959" s="1">
        <v>0</v>
      </c>
      <c r="H1959" s="1">
        <v>0</v>
      </c>
      <c r="I1959" s="1">
        <v>0</v>
      </c>
      <c r="L1959" s="1" t="s">
        <v>23</v>
      </c>
      <c r="M1959" s="2">
        <v>1704148825</v>
      </c>
    </row>
    <row r="1960" spans="1:13" s="1" customFormat="1" hidden="1" x14ac:dyDescent="0.3">
      <c r="A1960" s="1">
        <v>1</v>
      </c>
      <c r="B1960" s="1">
        <v>28</v>
      </c>
      <c r="C1960" s="1">
        <v>0</v>
      </c>
      <c r="D1960" s="1">
        <v>1</v>
      </c>
      <c r="E1960" s="1">
        <v>33</v>
      </c>
      <c r="F1960" s="1">
        <v>1</v>
      </c>
      <c r="G1960" s="1">
        <v>1</v>
      </c>
      <c r="H1960" s="1">
        <v>0</v>
      </c>
      <c r="I1960" s="1">
        <v>0</v>
      </c>
      <c r="L1960" s="1" t="s">
        <v>24</v>
      </c>
      <c r="M1960" s="2">
        <v>1704148825</v>
      </c>
    </row>
    <row r="1961" spans="1:13" s="1" customFormat="1" hidden="1" x14ac:dyDescent="0.3">
      <c r="A1961" s="1">
        <v>1</v>
      </c>
      <c r="B1961" s="1">
        <v>28</v>
      </c>
      <c r="C1961" s="1">
        <v>0</v>
      </c>
      <c r="D1961" s="1">
        <v>3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  <c r="L1961" s="1" t="s">
        <v>39</v>
      </c>
      <c r="M1961" s="2">
        <v>306164224700</v>
      </c>
    </row>
    <row r="1962" spans="1:13" s="1" customFormat="1" hidden="1" x14ac:dyDescent="0.3">
      <c r="A1962" s="1">
        <v>1</v>
      </c>
      <c r="B1962" s="1">
        <v>28</v>
      </c>
      <c r="C1962" s="1">
        <v>0</v>
      </c>
      <c r="D1962" s="1">
        <v>3</v>
      </c>
      <c r="E1962" s="1">
        <v>0</v>
      </c>
      <c r="F1962" s="1">
        <v>1</v>
      </c>
      <c r="G1962" s="1">
        <v>0</v>
      </c>
      <c r="H1962" s="1">
        <v>0</v>
      </c>
      <c r="I1962" s="1">
        <v>0</v>
      </c>
      <c r="L1962" s="1" t="s">
        <v>40</v>
      </c>
      <c r="M1962" s="2">
        <v>306164224700</v>
      </c>
    </row>
    <row r="1963" spans="1:13" s="1" customFormat="1" hidden="1" x14ac:dyDescent="0.3">
      <c r="A1963" s="1">
        <v>1</v>
      </c>
      <c r="B1963" s="1">
        <v>28</v>
      </c>
      <c r="C1963" s="1">
        <v>0</v>
      </c>
      <c r="D1963" s="1">
        <v>3</v>
      </c>
      <c r="E1963" s="1">
        <v>0</v>
      </c>
      <c r="F1963" s="1">
        <v>1</v>
      </c>
      <c r="G1963" s="1">
        <v>101</v>
      </c>
      <c r="H1963" s="1">
        <v>0</v>
      </c>
      <c r="I1963" s="1">
        <v>0</v>
      </c>
      <c r="L1963" s="1" t="s">
        <v>41</v>
      </c>
      <c r="M1963" s="2">
        <v>12446483328</v>
      </c>
    </row>
    <row r="1964" spans="1:13" s="1" customFormat="1" hidden="1" x14ac:dyDescent="0.3">
      <c r="A1964" s="1">
        <v>1</v>
      </c>
      <c r="B1964" s="1">
        <v>28</v>
      </c>
      <c r="C1964" s="1">
        <v>0</v>
      </c>
      <c r="D1964" s="1">
        <v>3</v>
      </c>
      <c r="E1964" s="1">
        <v>0</v>
      </c>
      <c r="F1964" s="1">
        <v>1</v>
      </c>
      <c r="G1964" s="1">
        <v>101</v>
      </c>
      <c r="H1964" s="1">
        <v>28</v>
      </c>
      <c r="I1964" s="1">
        <v>0</v>
      </c>
      <c r="L1964" s="1" t="s">
        <v>42</v>
      </c>
      <c r="M1964" s="2">
        <v>12446483328</v>
      </c>
    </row>
    <row r="1965" spans="1:13" s="1" customFormat="1" hidden="1" x14ac:dyDescent="0.3">
      <c r="A1965" s="1">
        <v>1</v>
      </c>
      <c r="B1965" s="1">
        <v>28</v>
      </c>
      <c r="C1965" s="1">
        <v>0</v>
      </c>
      <c r="D1965" s="1">
        <v>3</v>
      </c>
      <c r="E1965" s="1">
        <v>0</v>
      </c>
      <c r="F1965" s="1">
        <v>1</v>
      </c>
      <c r="G1965" s="1">
        <v>102</v>
      </c>
      <c r="H1965" s="1">
        <v>0</v>
      </c>
      <c r="I1965" s="1">
        <v>0</v>
      </c>
      <c r="L1965" s="1" t="s">
        <v>43</v>
      </c>
      <c r="M1965" s="2">
        <v>292110541372</v>
      </c>
    </row>
    <row r="1966" spans="1:13" s="1" customFormat="1" hidden="1" x14ac:dyDescent="0.3">
      <c r="A1966" s="1">
        <v>1</v>
      </c>
      <c r="B1966" s="1">
        <v>28</v>
      </c>
      <c r="C1966" s="1">
        <v>0</v>
      </c>
      <c r="D1966" s="1">
        <v>3</v>
      </c>
      <c r="E1966" s="1">
        <v>0</v>
      </c>
      <c r="F1966" s="1">
        <v>1</v>
      </c>
      <c r="G1966" s="1">
        <v>102</v>
      </c>
      <c r="H1966" s="1">
        <v>29</v>
      </c>
      <c r="I1966" s="1">
        <v>0</v>
      </c>
      <c r="L1966" s="1" t="s">
        <v>44</v>
      </c>
      <c r="M1966" s="2">
        <v>259636343302</v>
      </c>
    </row>
    <row r="1967" spans="1:13" s="1" customFormat="1" hidden="1" x14ac:dyDescent="0.3">
      <c r="A1967" s="1">
        <v>1</v>
      </c>
      <c r="B1967" s="1">
        <v>28</v>
      </c>
      <c r="C1967" s="1">
        <v>0</v>
      </c>
      <c r="D1967" s="1">
        <v>3</v>
      </c>
      <c r="E1967" s="1">
        <v>0</v>
      </c>
      <c r="F1967" s="1">
        <v>1</v>
      </c>
      <c r="G1967" s="1">
        <v>102</v>
      </c>
      <c r="H1967" s="1">
        <v>30</v>
      </c>
      <c r="I1967" s="1">
        <v>0</v>
      </c>
      <c r="L1967" s="1" t="s">
        <v>45</v>
      </c>
      <c r="M1967" s="2">
        <v>25267520000</v>
      </c>
    </row>
    <row r="1968" spans="1:13" s="1" customFormat="1" hidden="1" x14ac:dyDescent="0.3">
      <c r="A1968" s="1">
        <v>1</v>
      </c>
      <c r="B1968" s="1">
        <v>28</v>
      </c>
      <c r="C1968" s="1">
        <v>0</v>
      </c>
      <c r="D1968" s="1">
        <v>3</v>
      </c>
      <c r="E1968" s="1">
        <v>0</v>
      </c>
      <c r="F1968" s="1">
        <v>1</v>
      </c>
      <c r="G1968" s="1">
        <v>102</v>
      </c>
      <c r="H1968" s="1">
        <v>32</v>
      </c>
      <c r="I1968" s="1">
        <v>0</v>
      </c>
      <c r="L1968" s="1" t="s">
        <v>46</v>
      </c>
      <c r="M1968" s="2">
        <v>7206678070</v>
      </c>
    </row>
    <row r="1969" spans="1:13" s="1" customFormat="1" hidden="1" x14ac:dyDescent="0.3">
      <c r="A1969" s="1">
        <v>1</v>
      </c>
      <c r="B1969" s="1">
        <v>28</v>
      </c>
      <c r="C1969" s="1">
        <v>0</v>
      </c>
      <c r="D1969" s="1">
        <v>3</v>
      </c>
      <c r="E1969" s="1">
        <v>0</v>
      </c>
      <c r="F1969" s="1">
        <v>1</v>
      </c>
      <c r="G1969" s="1">
        <v>103</v>
      </c>
      <c r="H1969" s="1">
        <v>0</v>
      </c>
      <c r="I1969" s="1">
        <v>0</v>
      </c>
      <c r="L1969" s="1" t="s">
        <v>47</v>
      </c>
      <c r="M1969" s="2">
        <v>1607200000</v>
      </c>
    </row>
    <row r="1970" spans="1:13" s="1" customFormat="1" hidden="1" x14ac:dyDescent="0.3">
      <c r="A1970" s="1">
        <v>1</v>
      </c>
      <c r="B1970" s="1">
        <v>28</v>
      </c>
      <c r="C1970" s="1">
        <v>0</v>
      </c>
      <c r="D1970" s="1">
        <v>3</v>
      </c>
      <c r="E1970" s="1">
        <v>0</v>
      </c>
      <c r="F1970" s="1">
        <v>1</v>
      </c>
      <c r="G1970" s="1">
        <v>103</v>
      </c>
      <c r="H1970" s="1">
        <v>31</v>
      </c>
      <c r="I1970" s="1">
        <v>0</v>
      </c>
      <c r="L1970" s="1" t="s">
        <v>48</v>
      </c>
      <c r="M1970" s="2">
        <v>1607200000</v>
      </c>
    </row>
    <row r="1971" spans="1:13" s="1" customFormat="1" hidden="1" x14ac:dyDescent="0.3">
      <c r="A1971" s="1">
        <v>1</v>
      </c>
      <c r="B1971" s="1">
        <v>28</v>
      </c>
      <c r="C1971" s="1">
        <v>0</v>
      </c>
      <c r="D1971" s="1">
        <v>3</v>
      </c>
      <c r="E1971" s="1">
        <v>11</v>
      </c>
      <c r="F1971" s="1">
        <v>0</v>
      </c>
      <c r="G1971" s="1">
        <v>0</v>
      </c>
      <c r="H1971" s="1">
        <v>0</v>
      </c>
      <c r="I1971" s="1">
        <v>0</v>
      </c>
      <c r="L1971" s="1" t="s">
        <v>14</v>
      </c>
      <c r="M1971" s="2">
        <v>26058810181</v>
      </c>
    </row>
    <row r="1972" spans="1:13" s="1" customFormat="1" hidden="1" x14ac:dyDescent="0.3">
      <c r="A1972" s="1">
        <v>1</v>
      </c>
      <c r="B1972" s="1">
        <v>28</v>
      </c>
      <c r="C1972" s="1">
        <v>0</v>
      </c>
      <c r="D1972" s="1">
        <v>3</v>
      </c>
      <c r="E1972" s="1">
        <v>11</v>
      </c>
      <c r="F1972" s="1">
        <v>1</v>
      </c>
      <c r="G1972" s="1">
        <v>0</v>
      </c>
      <c r="H1972" s="1">
        <v>0</v>
      </c>
      <c r="I1972" s="1">
        <v>0</v>
      </c>
      <c r="L1972" s="1" t="s">
        <v>40</v>
      </c>
      <c r="M1972" s="2">
        <v>26058810181</v>
      </c>
    </row>
    <row r="1973" spans="1:13" s="1" customFormat="1" hidden="1" x14ac:dyDescent="0.3">
      <c r="A1973" s="1">
        <v>1</v>
      </c>
      <c r="B1973" s="1">
        <v>28</v>
      </c>
      <c r="C1973" s="1">
        <v>0</v>
      </c>
      <c r="D1973" s="1">
        <v>3</v>
      </c>
      <c r="E1973" s="1">
        <v>11</v>
      </c>
      <c r="F1973" s="1">
        <v>1</v>
      </c>
      <c r="G1973" s="1">
        <v>101</v>
      </c>
      <c r="H1973" s="1">
        <v>0</v>
      </c>
      <c r="I1973" s="1">
        <v>0</v>
      </c>
      <c r="L1973" s="1" t="s">
        <v>41</v>
      </c>
      <c r="M1973" s="2">
        <v>6000000000</v>
      </c>
    </row>
    <row r="1974" spans="1:13" s="1" customFormat="1" hidden="1" x14ac:dyDescent="0.3">
      <c r="A1974" s="1">
        <v>1</v>
      </c>
      <c r="B1974" s="1">
        <v>28</v>
      </c>
      <c r="C1974" s="1">
        <v>0</v>
      </c>
      <c r="D1974" s="1">
        <v>3</v>
      </c>
      <c r="E1974" s="1">
        <v>11</v>
      </c>
      <c r="F1974" s="1">
        <v>1</v>
      </c>
      <c r="G1974" s="1">
        <v>101</v>
      </c>
      <c r="H1974" s="1">
        <v>28</v>
      </c>
      <c r="I1974" s="1">
        <v>0</v>
      </c>
      <c r="L1974" s="1" t="s">
        <v>42</v>
      </c>
      <c r="M1974" s="2">
        <v>6000000000</v>
      </c>
    </row>
    <row r="1975" spans="1:13" s="1" customFormat="1" hidden="1" x14ac:dyDescent="0.3">
      <c r="A1975" s="1">
        <v>1</v>
      </c>
      <c r="B1975" s="1">
        <v>28</v>
      </c>
      <c r="C1975" s="1">
        <v>0</v>
      </c>
      <c r="D1975" s="1">
        <v>3</v>
      </c>
      <c r="E1975" s="1">
        <v>11</v>
      </c>
      <c r="F1975" s="1">
        <v>1</v>
      </c>
      <c r="G1975" s="1">
        <v>102</v>
      </c>
      <c r="H1975" s="1">
        <v>0</v>
      </c>
      <c r="I1975" s="1">
        <v>0</v>
      </c>
      <c r="L1975" s="1" t="s">
        <v>43</v>
      </c>
      <c r="M1975" s="2">
        <v>18451610181</v>
      </c>
    </row>
    <row r="1976" spans="1:13" s="1" customFormat="1" hidden="1" x14ac:dyDescent="0.3">
      <c r="A1976" s="1">
        <v>1</v>
      </c>
      <c r="B1976" s="1">
        <v>28</v>
      </c>
      <c r="C1976" s="1">
        <v>0</v>
      </c>
      <c r="D1976" s="1">
        <v>3</v>
      </c>
      <c r="E1976" s="1">
        <v>11</v>
      </c>
      <c r="F1976" s="1">
        <v>1</v>
      </c>
      <c r="G1976" s="1">
        <v>102</v>
      </c>
      <c r="H1976" s="1">
        <v>29</v>
      </c>
      <c r="I1976" s="1">
        <v>0</v>
      </c>
      <c r="L1976" s="1" t="s">
        <v>44</v>
      </c>
      <c r="M1976" s="2">
        <v>3117237365</v>
      </c>
    </row>
    <row r="1977" spans="1:13" s="1" customFormat="1" hidden="1" x14ac:dyDescent="0.3">
      <c r="A1977" s="1">
        <v>1</v>
      </c>
      <c r="B1977" s="1">
        <v>28</v>
      </c>
      <c r="C1977" s="1">
        <v>0</v>
      </c>
      <c r="D1977" s="1">
        <v>3</v>
      </c>
      <c r="E1977" s="1">
        <v>11</v>
      </c>
      <c r="F1977" s="1">
        <v>1</v>
      </c>
      <c r="G1977" s="1">
        <v>102</v>
      </c>
      <c r="H1977" s="1">
        <v>30</v>
      </c>
      <c r="I1977" s="1">
        <v>0</v>
      </c>
      <c r="L1977" s="1" t="s">
        <v>45</v>
      </c>
      <c r="M1977" s="2">
        <v>9899412816</v>
      </c>
    </row>
    <row r="1978" spans="1:13" s="1" customFormat="1" hidden="1" x14ac:dyDescent="0.3">
      <c r="A1978" s="1">
        <v>1</v>
      </c>
      <c r="B1978" s="1">
        <v>28</v>
      </c>
      <c r="C1978" s="1">
        <v>0</v>
      </c>
      <c r="D1978" s="1">
        <v>3</v>
      </c>
      <c r="E1978" s="1">
        <v>11</v>
      </c>
      <c r="F1978" s="1">
        <v>1</v>
      </c>
      <c r="G1978" s="1">
        <v>102</v>
      </c>
      <c r="H1978" s="1">
        <v>32</v>
      </c>
      <c r="I1978" s="1">
        <v>0</v>
      </c>
      <c r="L1978" s="1" t="s">
        <v>46</v>
      </c>
      <c r="M1978" s="2">
        <v>5434960000</v>
      </c>
    </row>
    <row r="1979" spans="1:13" s="1" customFormat="1" hidden="1" x14ac:dyDescent="0.3">
      <c r="A1979" s="1">
        <v>1</v>
      </c>
      <c r="B1979" s="1">
        <v>28</v>
      </c>
      <c r="C1979" s="1">
        <v>0</v>
      </c>
      <c r="D1979" s="1">
        <v>3</v>
      </c>
      <c r="E1979" s="1">
        <v>11</v>
      </c>
      <c r="F1979" s="1">
        <v>1</v>
      </c>
      <c r="G1979" s="1">
        <v>103</v>
      </c>
      <c r="H1979" s="1">
        <v>0</v>
      </c>
      <c r="I1979" s="1">
        <v>0</v>
      </c>
      <c r="L1979" s="1" t="s">
        <v>47</v>
      </c>
      <c r="M1979" s="2">
        <v>1607200000</v>
      </c>
    </row>
    <row r="1980" spans="1:13" s="1" customFormat="1" hidden="1" x14ac:dyDescent="0.3">
      <c r="A1980" s="1">
        <v>1</v>
      </c>
      <c r="B1980" s="1">
        <v>28</v>
      </c>
      <c r="C1980" s="1">
        <v>0</v>
      </c>
      <c r="D1980" s="1">
        <v>3</v>
      </c>
      <c r="E1980" s="1">
        <v>11</v>
      </c>
      <c r="F1980" s="1">
        <v>1</v>
      </c>
      <c r="G1980" s="1">
        <v>103</v>
      </c>
      <c r="H1980" s="1">
        <v>31</v>
      </c>
      <c r="I1980" s="1">
        <v>0</v>
      </c>
      <c r="L1980" s="1" t="s">
        <v>48</v>
      </c>
      <c r="M1980" s="2">
        <v>1607200000</v>
      </c>
    </row>
    <row r="1981" spans="1:13" s="1" customFormat="1" hidden="1" x14ac:dyDescent="0.3">
      <c r="A1981" s="1">
        <v>1</v>
      </c>
      <c r="B1981" s="1">
        <v>28</v>
      </c>
      <c r="C1981" s="1">
        <v>0</v>
      </c>
      <c r="D1981" s="1">
        <v>3</v>
      </c>
      <c r="E1981" s="1">
        <v>22</v>
      </c>
      <c r="F1981" s="1">
        <v>0</v>
      </c>
      <c r="G1981" s="1">
        <v>0</v>
      </c>
      <c r="H1981" s="1">
        <v>0</v>
      </c>
      <c r="I1981" s="1">
        <v>0</v>
      </c>
      <c r="L1981" s="1" t="s">
        <v>15</v>
      </c>
      <c r="M1981" s="2">
        <v>13761861120</v>
      </c>
    </row>
    <row r="1982" spans="1:13" s="1" customFormat="1" hidden="1" x14ac:dyDescent="0.3">
      <c r="A1982" s="1">
        <v>1</v>
      </c>
      <c r="B1982" s="1">
        <v>28</v>
      </c>
      <c r="C1982" s="1">
        <v>0</v>
      </c>
      <c r="D1982" s="1">
        <v>3</v>
      </c>
      <c r="E1982" s="1">
        <v>22</v>
      </c>
      <c r="F1982" s="1">
        <v>1</v>
      </c>
      <c r="G1982" s="1">
        <v>0</v>
      </c>
      <c r="H1982" s="1">
        <v>0</v>
      </c>
      <c r="I1982" s="1">
        <v>0</v>
      </c>
      <c r="L1982" s="1" t="s">
        <v>40</v>
      </c>
      <c r="M1982" s="2">
        <v>13761861120</v>
      </c>
    </row>
    <row r="1983" spans="1:13" s="1" customFormat="1" hidden="1" x14ac:dyDescent="0.3">
      <c r="A1983" s="1">
        <v>1</v>
      </c>
      <c r="B1983" s="1">
        <v>28</v>
      </c>
      <c r="C1983" s="1">
        <v>0</v>
      </c>
      <c r="D1983" s="1">
        <v>3</v>
      </c>
      <c r="E1983" s="1">
        <v>22</v>
      </c>
      <c r="F1983" s="1">
        <v>1</v>
      </c>
      <c r="G1983" s="1">
        <v>102</v>
      </c>
      <c r="H1983" s="1">
        <v>0</v>
      </c>
      <c r="I1983" s="1">
        <v>0</v>
      </c>
      <c r="L1983" s="1" t="s">
        <v>43</v>
      </c>
      <c r="M1983" s="2">
        <v>13761861120</v>
      </c>
    </row>
    <row r="1984" spans="1:13" s="1" customFormat="1" hidden="1" x14ac:dyDescent="0.3">
      <c r="A1984" s="1">
        <v>1</v>
      </c>
      <c r="B1984" s="1">
        <v>28</v>
      </c>
      <c r="C1984" s="1">
        <v>0</v>
      </c>
      <c r="D1984" s="1">
        <v>3</v>
      </c>
      <c r="E1984" s="1">
        <v>22</v>
      </c>
      <c r="F1984" s="1">
        <v>1</v>
      </c>
      <c r="G1984" s="1">
        <v>102</v>
      </c>
      <c r="H1984" s="1">
        <v>30</v>
      </c>
      <c r="I1984" s="1">
        <v>0</v>
      </c>
      <c r="L1984" s="1" t="s">
        <v>45</v>
      </c>
      <c r="M1984" s="2">
        <v>13761861120</v>
      </c>
    </row>
    <row r="1985" spans="1:13" s="1" customFormat="1" hidden="1" x14ac:dyDescent="0.3">
      <c r="A1985" s="1">
        <v>1</v>
      </c>
      <c r="B1985" s="1">
        <v>28</v>
      </c>
      <c r="C1985" s="1">
        <v>0</v>
      </c>
      <c r="D1985" s="1">
        <v>3</v>
      </c>
      <c r="E1985" s="1">
        <v>33</v>
      </c>
      <c r="F1985" s="1">
        <v>0</v>
      </c>
      <c r="G1985" s="1">
        <v>0</v>
      </c>
      <c r="H1985" s="1">
        <v>0</v>
      </c>
      <c r="I1985" s="1">
        <v>0</v>
      </c>
      <c r="L1985" s="1" t="s">
        <v>16</v>
      </c>
      <c r="M1985" s="2">
        <v>259943553399</v>
      </c>
    </row>
    <row r="1986" spans="1:13" s="1" customFormat="1" hidden="1" x14ac:dyDescent="0.3">
      <c r="A1986" s="1">
        <v>1</v>
      </c>
      <c r="B1986" s="1">
        <v>28</v>
      </c>
      <c r="C1986" s="1">
        <v>0</v>
      </c>
      <c r="D1986" s="1">
        <v>3</v>
      </c>
      <c r="E1986" s="1">
        <v>33</v>
      </c>
      <c r="F1986" s="1">
        <v>1</v>
      </c>
      <c r="G1986" s="1">
        <v>0</v>
      </c>
      <c r="H1986" s="1">
        <v>0</v>
      </c>
      <c r="I1986" s="1">
        <v>0</v>
      </c>
      <c r="L1986" s="1" t="s">
        <v>40</v>
      </c>
      <c r="M1986" s="2">
        <v>259943553399</v>
      </c>
    </row>
    <row r="1987" spans="1:13" s="1" customFormat="1" hidden="1" x14ac:dyDescent="0.3">
      <c r="A1987" s="1">
        <v>1</v>
      </c>
      <c r="B1987" s="1">
        <v>28</v>
      </c>
      <c r="C1987" s="1">
        <v>0</v>
      </c>
      <c r="D1987" s="1">
        <v>3</v>
      </c>
      <c r="E1987" s="1">
        <v>33</v>
      </c>
      <c r="F1987" s="1">
        <v>1</v>
      </c>
      <c r="G1987" s="1">
        <v>101</v>
      </c>
      <c r="H1987" s="1">
        <v>0</v>
      </c>
      <c r="I1987" s="1">
        <v>0</v>
      </c>
      <c r="L1987" s="1" t="s">
        <v>41</v>
      </c>
      <c r="M1987" s="2">
        <v>446483328</v>
      </c>
    </row>
    <row r="1988" spans="1:13" s="1" customFormat="1" hidden="1" x14ac:dyDescent="0.3">
      <c r="A1988" s="1">
        <v>1</v>
      </c>
      <c r="B1988" s="1">
        <v>28</v>
      </c>
      <c r="C1988" s="1">
        <v>0</v>
      </c>
      <c r="D1988" s="1">
        <v>3</v>
      </c>
      <c r="E1988" s="1">
        <v>33</v>
      </c>
      <c r="F1988" s="1">
        <v>1</v>
      </c>
      <c r="G1988" s="1">
        <v>101</v>
      </c>
      <c r="H1988" s="1">
        <v>28</v>
      </c>
      <c r="I1988" s="1">
        <v>0</v>
      </c>
      <c r="L1988" s="1" t="s">
        <v>42</v>
      </c>
      <c r="M1988" s="2">
        <v>446483328</v>
      </c>
    </row>
    <row r="1989" spans="1:13" s="1" customFormat="1" hidden="1" x14ac:dyDescent="0.3">
      <c r="A1989" s="1">
        <v>1</v>
      </c>
      <c r="B1989" s="1">
        <v>28</v>
      </c>
      <c r="C1989" s="1">
        <v>0</v>
      </c>
      <c r="D1989" s="1">
        <v>3</v>
      </c>
      <c r="E1989" s="1">
        <v>33</v>
      </c>
      <c r="F1989" s="1">
        <v>1</v>
      </c>
      <c r="G1989" s="1">
        <v>102</v>
      </c>
      <c r="H1989" s="1">
        <v>0</v>
      </c>
      <c r="I1989" s="1">
        <v>0</v>
      </c>
      <c r="L1989" s="1" t="s">
        <v>43</v>
      </c>
      <c r="M1989" s="2">
        <v>259497070071</v>
      </c>
    </row>
    <row r="1990" spans="1:13" s="1" customFormat="1" hidden="1" x14ac:dyDescent="0.3">
      <c r="A1990" s="1">
        <v>1</v>
      </c>
      <c r="B1990" s="1">
        <v>28</v>
      </c>
      <c r="C1990" s="1">
        <v>0</v>
      </c>
      <c r="D1990" s="1">
        <v>3</v>
      </c>
      <c r="E1990" s="1">
        <v>33</v>
      </c>
      <c r="F1990" s="1">
        <v>1</v>
      </c>
      <c r="G1990" s="1">
        <v>102</v>
      </c>
      <c r="H1990" s="1">
        <v>29</v>
      </c>
      <c r="I1990" s="1">
        <v>0</v>
      </c>
      <c r="L1990" s="1" t="s">
        <v>44</v>
      </c>
      <c r="M1990" s="2">
        <v>256119105937</v>
      </c>
    </row>
    <row r="1991" spans="1:13" s="1" customFormat="1" hidden="1" x14ac:dyDescent="0.3">
      <c r="A1991" s="1">
        <v>1</v>
      </c>
      <c r="B1991" s="1">
        <v>28</v>
      </c>
      <c r="C1991" s="1">
        <v>0</v>
      </c>
      <c r="D1991" s="1">
        <v>3</v>
      </c>
      <c r="E1991" s="1">
        <v>33</v>
      </c>
      <c r="F1991" s="1">
        <v>1</v>
      </c>
      <c r="G1991" s="1">
        <v>102</v>
      </c>
      <c r="H1991" s="1">
        <v>30</v>
      </c>
      <c r="I1991" s="1">
        <v>0</v>
      </c>
      <c r="L1991" s="1" t="s">
        <v>45</v>
      </c>
      <c r="M1991" s="2">
        <v>1606246064</v>
      </c>
    </row>
    <row r="1992" spans="1:13" s="1" customFormat="1" hidden="1" x14ac:dyDescent="0.3">
      <c r="A1992" s="1">
        <v>1</v>
      </c>
      <c r="B1992" s="1">
        <v>28</v>
      </c>
      <c r="C1992" s="1">
        <v>0</v>
      </c>
      <c r="D1992" s="1">
        <v>3</v>
      </c>
      <c r="E1992" s="1">
        <v>33</v>
      </c>
      <c r="F1992" s="1">
        <v>1</v>
      </c>
      <c r="G1992" s="1">
        <v>102</v>
      </c>
      <c r="H1992" s="1">
        <v>32</v>
      </c>
      <c r="I1992" s="1">
        <v>0</v>
      </c>
      <c r="L1992" s="1" t="s">
        <v>46</v>
      </c>
      <c r="M1992" s="2">
        <v>1771718070</v>
      </c>
    </row>
    <row r="1993" spans="1:13" s="1" customFormat="1" hidden="1" x14ac:dyDescent="0.3">
      <c r="A1993" s="1">
        <v>1</v>
      </c>
      <c r="B1993" s="1">
        <v>28</v>
      </c>
      <c r="C1993" s="1">
        <v>0</v>
      </c>
      <c r="D1993" s="1">
        <v>3</v>
      </c>
      <c r="E1993" s="1">
        <v>81</v>
      </c>
      <c r="F1993" s="1">
        <v>0</v>
      </c>
      <c r="G1993" s="1">
        <v>0</v>
      </c>
      <c r="H1993" s="1">
        <v>0</v>
      </c>
      <c r="I1993" s="1">
        <v>0</v>
      </c>
      <c r="L1993" s="1" t="s">
        <v>19</v>
      </c>
      <c r="M1993" s="2">
        <v>6000000000</v>
      </c>
    </row>
    <row r="1994" spans="1:13" s="1" customFormat="1" hidden="1" x14ac:dyDescent="0.3">
      <c r="A1994" s="1">
        <v>1</v>
      </c>
      <c r="B1994" s="1">
        <v>28</v>
      </c>
      <c r="C1994" s="1">
        <v>0</v>
      </c>
      <c r="D1994" s="1">
        <v>3</v>
      </c>
      <c r="E1994" s="1">
        <v>81</v>
      </c>
      <c r="F1994" s="1">
        <v>1</v>
      </c>
      <c r="G1994" s="1">
        <v>0</v>
      </c>
      <c r="H1994" s="1">
        <v>0</v>
      </c>
      <c r="I1994" s="1">
        <v>0</v>
      </c>
      <c r="L1994" s="1" t="s">
        <v>40</v>
      </c>
      <c r="M1994" s="2">
        <v>6000000000</v>
      </c>
    </row>
    <row r="1995" spans="1:13" s="1" customFormat="1" hidden="1" x14ac:dyDescent="0.3">
      <c r="A1995" s="1">
        <v>1</v>
      </c>
      <c r="B1995" s="1">
        <v>28</v>
      </c>
      <c r="C1995" s="1">
        <v>0</v>
      </c>
      <c r="D1995" s="1">
        <v>3</v>
      </c>
      <c r="E1995" s="1">
        <v>81</v>
      </c>
      <c r="F1995" s="1">
        <v>1</v>
      </c>
      <c r="G1995" s="1">
        <v>101</v>
      </c>
      <c r="H1995" s="1">
        <v>0</v>
      </c>
      <c r="I1995" s="1">
        <v>0</v>
      </c>
      <c r="L1995" s="1" t="s">
        <v>41</v>
      </c>
      <c r="M1995" s="2">
        <v>6000000000</v>
      </c>
    </row>
    <row r="1996" spans="1:13" s="1" customFormat="1" hidden="1" x14ac:dyDescent="0.3">
      <c r="A1996" s="1">
        <v>1</v>
      </c>
      <c r="B1996" s="1">
        <v>28</v>
      </c>
      <c r="C1996" s="1">
        <v>0</v>
      </c>
      <c r="D1996" s="1">
        <v>3</v>
      </c>
      <c r="E1996" s="1">
        <v>81</v>
      </c>
      <c r="F1996" s="1">
        <v>1</v>
      </c>
      <c r="G1996" s="1">
        <v>101</v>
      </c>
      <c r="H1996" s="1">
        <v>28</v>
      </c>
      <c r="I1996" s="1">
        <v>0</v>
      </c>
      <c r="L1996" s="1" t="s">
        <v>42</v>
      </c>
      <c r="M1996" s="2">
        <v>6000000000</v>
      </c>
    </row>
    <row r="1997" spans="1:13" s="1" customFormat="1" hidden="1" x14ac:dyDescent="0.3">
      <c r="A1997" s="1">
        <v>1</v>
      </c>
      <c r="B1997" s="1">
        <v>28</v>
      </c>
      <c r="C1997" s="1">
        <v>0</v>
      </c>
      <c r="D1997" s="1">
        <v>3</v>
      </c>
      <c r="E1997" s="1">
        <v>83</v>
      </c>
      <c r="F1997" s="1">
        <v>0</v>
      </c>
      <c r="G1997" s="1">
        <v>0</v>
      </c>
      <c r="H1997" s="1">
        <v>0</v>
      </c>
      <c r="I1997" s="1">
        <v>0</v>
      </c>
      <c r="L1997" s="1" t="s">
        <v>21</v>
      </c>
      <c r="M1997" s="2">
        <v>400000000</v>
      </c>
    </row>
    <row r="1998" spans="1:13" s="1" customFormat="1" hidden="1" x14ac:dyDescent="0.3">
      <c r="A1998" s="1">
        <v>1</v>
      </c>
      <c r="B1998" s="1">
        <v>28</v>
      </c>
      <c r="C1998" s="1">
        <v>0</v>
      </c>
      <c r="D1998" s="1">
        <v>3</v>
      </c>
      <c r="E1998" s="1">
        <v>83</v>
      </c>
      <c r="F1998" s="1">
        <v>1</v>
      </c>
      <c r="G1998" s="1">
        <v>0</v>
      </c>
      <c r="H1998" s="1">
        <v>0</v>
      </c>
      <c r="I1998" s="1">
        <v>0</v>
      </c>
      <c r="L1998" s="1" t="s">
        <v>40</v>
      </c>
      <c r="M1998" s="2">
        <v>400000000</v>
      </c>
    </row>
    <row r="1999" spans="1:13" s="1" customFormat="1" hidden="1" x14ac:dyDescent="0.3">
      <c r="A1999" s="1">
        <v>1</v>
      </c>
      <c r="B1999" s="1">
        <v>28</v>
      </c>
      <c r="C1999" s="1">
        <v>0</v>
      </c>
      <c r="D1999" s="1">
        <v>3</v>
      </c>
      <c r="E1999" s="1">
        <v>83</v>
      </c>
      <c r="F1999" s="1">
        <v>1</v>
      </c>
      <c r="G1999" s="1">
        <v>102</v>
      </c>
      <c r="H1999" s="1">
        <v>0</v>
      </c>
      <c r="I1999" s="1">
        <v>0</v>
      </c>
      <c r="L1999" s="1" t="s">
        <v>43</v>
      </c>
      <c r="M1999" s="2">
        <v>400000000</v>
      </c>
    </row>
    <row r="2000" spans="1:13" s="1" customFormat="1" hidden="1" x14ac:dyDescent="0.3">
      <c r="A2000" s="1">
        <v>1</v>
      </c>
      <c r="B2000" s="1">
        <v>28</v>
      </c>
      <c r="C2000" s="1">
        <v>0</v>
      </c>
      <c r="D2000" s="1">
        <v>3</v>
      </c>
      <c r="E2000" s="1">
        <v>83</v>
      </c>
      <c r="F2000" s="1">
        <v>1</v>
      </c>
      <c r="G2000" s="1">
        <v>102</v>
      </c>
      <c r="H2000" s="1">
        <v>29</v>
      </c>
      <c r="I2000" s="1">
        <v>0</v>
      </c>
      <c r="L2000" s="1" t="s">
        <v>44</v>
      </c>
      <c r="M2000" s="2">
        <v>400000000</v>
      </c>
    </row>
    <row r="2001" spans="1:13" s="1" customFormat="1" hidden="1" x14ac:dyDescent="0.3">
      <c r="A2001" s="1">
        <v>1</v>
      </c>
      <c r="B2001" s="1">
        <v>28</v>
      </c>
      <c r="C2001" s="1">
        <v>1</v>
      </c>
      <c r="D2001" s="1">
        <v>0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L2001" s="1" t="s">
        <v>755</v>
      </c>
      <c r="M2001" s="2">
        <v>69750602239</v>
      </c>
    </row>
    <row r="2002" spans="1:13" s="1" customFormat="1" hidden="1" x14ac:dyDescent="0.3">
      <c r="A2002" s="1">
        <v>1</v>
      </c>
      <c r="B2002" s="1">
        <v>28</v>
      </c>
      <c r="C2002" s="1">
        <v>1</v>
      </c>
      <c r="D2002" s="1">
        <v>0</v>
      </c>
      <c r="E2002" s="1">
        <v>11</v>
      </c>
      <c r="F2002" s="1">
        <v>0</v>
      </c>
      <c r="G2002" s="1">
        <v>0</v>
      </c>
      <c r="H2002" s="1">
        <v>0</v>
      </c>
      <c r="I2002" s="1">
        <v>0</v>
      </c>
      <c r="L2002" s="1" t="s">
        <v>14</v>
      </c>
      <c r="M2002" s="2">
        <v>25106405318</v>
      </c>
    </row>
    <row r="2003" spans="1:13" s="1" customFormat="1" hidden="1" x14ac:dyDescent="0.3">
      <c r="A2003" s="1">
        <v>1</v>
      </c>
      <c r="B2003" s="1">
        <v>28</v>
      </c>
      <c r="C2003" s="1">
        <v>1</v>
      </c>
      <c r="D2003" s="1">
        <v>0</v>
      </c>
      <c r="E2003" s="1">
        <v>22</v>
      </c>
      <c r="F2003" s="1">
        <v>0</v>
      </c>
      <c r="G2003" s="1">
        <v>0</v>
      </c>
      <c r="H2003" s="1">
        <v>0</v>
      </c>
      <c r="I2003" s="1">
        <v>0</v>
      </c>
      <c r="L2003" s="1" t="s">
        <v>15</v>
      </c>
      <c r="M2003" s="2">
        <v>13761861120</v>
      </c>
    </row>
    <row r="2004" spans="1:13" s="1" customFormat="1" hidden="1" x14ac:dyDescent="0.3">
      <c r="A2004" s="1">
        <v>1</v>
      </c>
      <c r="B2004" s="1">
        <v>28</v>
      </c>
      <c r="C2004" s="1">
        <v>1</v>
      </c>
      <c r="D2004" s="1">
        <v>0</v>
      </c>
      <c r="E2004" s="1">
        <v>33</v>
      </c>
      <c r="F2004" s="1">
        <v>0</v>
      </c>
      <c r="G2004" s="1">
        <v>0</v>
      </c>
      <c r="H2004" s="1">
        <v>0</v>
      </c>
      <c r="I2004" s="1">
        <v>0</v>
      </c>
      <c r="L2004" s="1" t="s">
        <v>16</v>
      </c>
      <c r="M2004" s="2">
        <v>24882335801</v>
      </c>
    </row>
    <row r="2005" spans="1:13" s="1" customFormat="1" hidden="1" x14ac:dyDescent="0.3">
      <c r="A2005" s="1">
        <v>1</v>
      </c>
      <c r="B2005" s="1">
        <v>28</v>
      </c>
      <c r="C2005" s="1">
        <v>1</v>
      </c>
      <c r="D2005" s="1">
        <v>0</v>
      </c>
      <c r="E2005" s="1">
        <v>81</v>
      </c>
      <c r="F2005" s="1">
        <v>0</v>
      </c>
      <c r="G2005" s="1">
        <v>0</v>
      </c>
      <c r="H2005" s="1">
        <v>0</v>
      </c>
      <c r="I2005" s="1">
        <v>0</v>
      </c>
      <c r="L2005" s="1" t="s">
        <v>19</v>
      </c>
      <c r="M2005" s="2">
        <v>6000000000</v>
      </c>
    </row>
    <row r="2006" spans="1:13" s="1" customFormat="1" hidden="1" x14ac:dyDescent="0.3">
      <c r="A2006" s="1">
        <v>1</v>
      </c>
      <c r="B2006" s="1">
        <v>28</v>
      </c>
      <c r="C2006" s="1">
        <v>1</v>
      </c>
      <c r="D2006" s="1">
        <v>3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L2006" s="1" t="s">
        <v>39</v>
      </c>
      <c r="M2006" s="2">
        <v>69750602239</v>
      </c>
    </row>
    <row r="2007" spans="1:13" s="1" customFormat="1" hidden="1" x14ac:dyDescent="0.3">
      <c r="A2007" s="1">
        <v>1</v>
      </c>
      <c r="B2007" s="1">
        <v>28</v>
      </c>
      <c r="C2007" s="1">
        <v>1</v>
      </c>
      <c r="D2007" s="1">
        <v>3</v>
      </c>
      <c r="E2007" s="1">
        <v>0</v>
      </c>
      <c r="F2007" s="1">
        <v>1</v>
      </c>
      <c r="G2007" s="1">
        <v>0</v>
      </c>
      <c r="H2007" s="1">
        <v>0</v>
      </c>
      <c r="I2007" s="1">
        <v>0</v>
      </c>
      <c r="L2007" s="1" t="s">
        <v>40</v>
      </c>
      <c r="M2007" s="2">
        <v>69750602239</v>
      </c>
    </row>
    <row r="2008" spans="1:13" s="1" customFormat="1" hidden="1" x14ac:dyDescent="0.3">
      <c r="A2008" s="1">
        <v>1</v>
      </c>
      <c r="B2008" s="1">
        <v>28</v>
      </c>
      <c r="C2008" s="1">
        <v>1</v>
      </c>
      <c r="D2008" s="1">
        <v>3</v>
      </c>
      <c r="E2008" s="1">
        <v>0</v>
      </c>
      <c r="F2008" s="1">
        <v>1</v>
      </c>
      <c r="G2008" s="1">
        <v>101</v>
      </c>
      <c r="H2008" s="1">
        <v>0</v>
      </c>
      <c r="I2008" s="1">
        <v>0</v>
      </c>
      <c r="L2008" s="1" t="s">
        <v>41</v>
      </c>
      <c r="M2008" s="2">
        <v>12446483328</v>
      </c>
    </row>
    <row r="2009" spans="1:13" s="1" customFormat="1" hidden="1" x14ac:dyDescent="0.3">
      <c r="A2009" s="1">
        <v>1</v>
      </c>
      <c r="B2009" s="1">
        <v>28</v>
      </c>
      <c r="C2009" s="1">
        <v>1</v>
      </c>
      <c r="D2009" s="1">
        <v>3</v>
      </c>
      <c r="E2009" s="1">
        <v>0</v>
      </c>
      <c r="F2009" s="1">
        <v>1</v>
      </c>
      <c r="G2009" s="1">
        <v>101</v>
      </c>
      <c r="H2009" s="1">
        <v>28</v>
      </c>
      <c r="I2009" s="1">
        <v>0</v>
      </c>
      <c r="L2009" s="1" t="s">
        <v>42</v>
      </c>
      <c r="M2009" s="2">
        <v>12446483328</v>
      </c>
    </row>
    <row r="2010" spans="1:13" s="1" customFormat="1" hidden="1" x14ac:dyDescent="0.3">
      <c r="A2010" s="1">
        <v>1</v>
      </c>
      <c r="B2010" s="1">
        <v>28</v>
      </c>
      <c r="C2010" s="1">
        <v>1</v>
      </c>
      <c r="D2010" s="1">
        <v>3</v>
      </c>
      <c r="E2010" s="1">
        <v>0</v>
      </c>
      <c r="F2010" s="1">
        <v>1</v>
      </c>
      <c r="G2010" s="1">
        <v>102</v>
      </c>
      <c r="H2010" s="1">
        <v>0</v>
      </c>
      <c r="I2010" s="1">
        <v>0</v>
      </c>
      <c r="L2010" s="1" t="s">
        <v>43</v>
      </c>
      <c r="M2010" s="2">
        <v>55696918911</v>
      </c>
    </row>
    <row r="2011" spans="1:13" s="1" customFormat="1" hidden="1" x14ac:dyDescent="0.3">
      <c r="A2011" s="1">
        <v>1</v>
      </c>
      <c r="B2011" s="1">
        <v>28</v>
      </c>
      <c r="C2011" s="1">
        <v>1</v>
      </c>
      <c r="D2011" s="1">
        <v>3</v>
      </c>
      <c r="E2011" s="1">
        <v>0</v>
      </c>
      <c r="F2011" s="1">
        <v>1</v>
      </c>
      <c r="G2011" s="1">
        <v>102</v>
      </c>
      <c r="H2011" s="1">
        <v>29</v>
      </c>
      <c r="I2011" s="1">
        <v>0</v>
      </c>
      <c r="L2011" s="1" t="s">
        <v>44</v>
      </c>
      <c r="M2011" s="2">
        <v>23362737301</v>
      </c>
    </row>
    <row r="2012" spans="1:13" s="1" customFormat="1" hidden="1" x14ac:dyDescent="0.3">
      <c r="A2012" s="1">
        <v>1</v>
      </c>
      <c r="B2012" s="1">
        <v>28</v>
      </c>
      <c r="C2012" s="1">
        <v>1</v>
      </c>
      <c r="D2012" s="1">
        <v>3</v>
      </c>
      <c r="E2012" s="1">
        <v>0</v>
      </c>
      <c r="F2012" s="1">
        <v>1</v>
      </c>
      <c r="G2012" s="1">
        <v>102</v>
      </c>
      <c r="H2012" s="1">
        <v>30</v>
      </c>
      <c r="I2012" s="1">
        <v>0</v>
      </c>
      <c r="L2012" s="1" t="s">
        <v>45</v>
      </c>
      <c r="M2012" s="2">
        <v>25127503540</v>
      </c>
    </row>
    <row r="2013" spans="1:13" s="1" customFormat="1" hidden="1" x14ac:dyDescent="0.3">
      <c r="A2013" s="1">
        <v>1</v>
      </c>
      <c r="B2013" s="1">
        <v>28</v>
      </c>
      <c r="C2013" s="1">
        <v>1</v>
      </c>
      <c r="D2013" s="1">
        <v>3</v>
      </c>
      <c r="E2013" s="1">
        <v>0</v>
      </c>
      <c r="F2013" s="1">
        <v>1</v>
      </c>
      <c r="G2013" s="1">
        <v>102</v>
      </c>
      <c r="H2013" s="1">
        <v>32</v>
      </c>
      <c r="I2013" s="1">
        <v>0</v>
      </c>
      <c r="L2013" s="1" t="s">
        <v>46</v>
      </c>
      <c r="M2013" s="2">
        <v>7206678070</v>
      </c>
    </row>
    <row r="2014" spans="1:13" s="1" customFormat="1" hidden="1" x14ac:dyDescent="0.3">
      <c r="A2014" s="1">
        <v>1</v>
      </c>
      <c r="B2014" s="1">
        <v>28</v>
      </c>
      <c r="C2014" s="1">
        <v>1</v>
      </c>
      <c r="D2014" s="1">
        <v>3</v>
      </c>
      <c r="E2014" s="1">
        <v>0</v>
      </c>
      <c r="F2014" s="1">
        <v>1</v>
      </c>
      <c r="G2014" s="1">
        <v>103</v>
      </c>
      <c r="H2014" s="1">
        <v>0</v>
      </c>
      <c r="I2014" s="1">
        <v>0</v>
      </c>
      <c r="L2014" s="1" t="s">
        <v>47</v>
      </c>
      <c r="M2014" s="2">
        <v>1607200000</v>
      </c>
    </row>
    <row r="2015" spans="1:13" s="1" customFormat="1" hidden="1" x14ac:dyDescent="0.3">
      <c r="A2015" s="1">
        <v>1</v>
      </c>
      <c r="B2015" s="1">
        <v>28</v>
      </c>
      <c r="C2015" s="1">
        <v>1</v>
      </c>
      <c r="D2015" s="1">
        <v>3</v>
      </c>
      <c r="E2015" s="1">
        <v>0</v>
      </c>
      <c r="F2015" s="1">
        <v>1</v>
      </c>
      <c r="G2015" s="1">
        <v>103</v>
      </c>
      <c r="H2015" s="1">
        <v>31</v>
      </c>
      <c r="I2015" s="1">
        <v>0</v>
      </c>
      <c r="L2015" s="1" t="s">
        <v>48</v>
      </c>
      <c r="M2015" s="2">
        <v>1607200000</v>
      </c>
    </row>
    <row r="2016" spans="1:13" s="1" customFormat="1" hidden="1" x14ac:dyDescent="0.3">
      <c r="A2016" s="1">
        <v>1</v>
      </c>
      <c r="B2016" s="1">
        <v>28</v>
      </c>
      <c r="C2016" s="1">
        <v>1</v>
      </c>
      <c r="D2016" s="1">
        <v>3</v>
      </c>
      <c r="E2016" s="1">
        <v>11</v>
      </c>
      <c r="F2016" s="1">
        <v>0</v>
      </c>
      <c r="G2016" s="1">
        <v>0</v>
      </c>
      <c r="H2016" s="1">
        <v>0</v>
      </c>
      <c r="I2016" s="1">
        <v>0</v>
      </c>
      <c r="L2016" s="1" t="s">
        <v>14</v>
      </c>
      <c r="M2016" s="2">
        <v>25106405318</v>
      </c>
    </row>
    <row r="2017" spans="1:13" s="1" customFormat="1" hidden="1" x14ac:dyDescent="0.3">
      <c r="A2017" s="1">
        <v>1</v>
      </c>
      <c r="B2017" s="1">
        <v>28</v>
      </c>
      <c r="C2017" s="1">
        <v>1</v>
      </c>
      <c r="D2017" s="1">
        <v>3</v>
      </c>
      <c r="E2017" s="1">
        <v>11</v>
      </c>
      <c r="F2017" s="1">
        <v>1</v>
      </c>
      <c r="G2017" s="1">
        <v>0</v>
      </c>
      <c r="H2017" s="1">
        <v>0</v>
      </c>
      <c r="I2017" s="1">
        <v>0</v>
      </c>
      <c r="L2017" s="1" t="s">
        <v>40</v>
      </c>
      <c r="M2017" s="2">
        <v>25106405318</v>
      </c>
    </row>
    <row r="2018" spans="1:13" s="1" customFormat="1" x14ac:dyDescent="0.3">
      <c r="A2018" s="1">
        <v>1</v>
      </c>
      <c r="B2018" s="1">
        <v>28</v>
      </c>
      <c r="C2018" s="1">
        <v>1</v>
      </c>
      <c r="D2018" s="1">
        <v>3</v>
      </c>
      <c r="E2018" s="1">
        <v>11</v>
      </c>
      <c r="F2018" s="1">
        <v>1</v>
      </c>
      <c r="G2018" s="1">
        <v>101</v>
      </c>
      <c r="H2018" s="1">
        <v>0</v>
      </c>
      <c r="I2018" s="1">
        <v>0</v>
      </c>
      <c r="L2018" s="1" t="s">
        <v>41</v>
      </c>
      <c r="M2018" s="2">
        <v>6000000000</v>
      </c>
    </row>
    <row r="2019" spans="1:13" hidden="1" x14ac:dyDescent="0.3">
      <c r="A2019">
        <v>0</v>
      </c>
      <c r="B2019">
        <v>28</v>
      </c>
      <c r="C2019">
        <v>1</v>
      </c>
      <c r="D2019">
        <v>3</v>
      </c>
      <c r="E2019">
        <v>11</v>
      </c>
      <c r="F2019">
        <v>1</v>
      </c>
      <c r="G2019">
        <v>101</v>
      </c>
      <c r="H2019">
        <v>28</v>
      </c>
      <c r="I2019">
        <v>0</v>
      </c>
      <c r="J2019" t="s">
        <v>149</v>
      </c>
      <c r="K2019" t="s">
        <v>756</v>
      </c>
      <c r="L2019" t="s">
        <v>757</v>
      </c>
      <c r="M2019" s="3">
        <v>5784000000</v>
      </c>
    </row>
    <row r="2020" spans="1:13" hidden="1" x14ac:dyDescent="0.3">
      <c r="A2020">
        <v>0</v>
      </c>
      <c r="B2020">
        <v>28</v>
      </c>
      <c r="C2020">
        <v>1</v>
      </c>
      <c r="D2020">
        <v>3</v>
      </c>
      <c r="E2020">
        <v>11</v>
      </c>
      <c r="F2020">
        <v>1</v>
      </c>
      <c r="G2020">
        <v>101</v>
      </c>
      <c r="H2020">
        <v>28</v>
      </c>
      <c r="I2020">
        <v>1</v>
      </c>
      <c r="J2020" t="s">
        <v>149</v>
      </c>
      <c r="K2020" t="s">
        <v>756</v>
      </c>
      <c r="L2020" t="s">
        <v>758</v>
      </c>
      <c r="M2020" s="3">
        <v>216000000</v>
      </c>
    </row>
    <row r="2021" spans="1:13" s="1" customFormat="1" x14ac:dyDescent="0.3">
      <c r="A2021" s="1">
        <v>1</v>
      </c>
      <c r="B2021" s="1">
        <v>28</v>
      </c>
      <c r="C2021" s="1">
        <v>1</v>
      </c>
      <c r="D2021" s="1">
        <v>3</v>
      </c>
      <c r="E2021" s="1">
        <v>11</v>
      </c>
      <c r="F2021" s="1">
        <v>1</v>
      </c>
      <c r="G2021" s="1">
        <v>102</v>
      </c>
      <c r="H2021" s="1">
        <v>0</v>
      </c>
      <c r="I2021" s="1">
        <v>0</v>
      </c>
      <c r="L2021" s="1" t="s">
        <v>43</v>
      </c>
      <c r="M2021" s="2">
        <v>17499205318</v>
      </c>
    </row>
    <row r="2022" spans="1:13" hidden="1" x14ac:dyDescent="0.3">
      <c r="A2022">
        <v>0</v>
      </c>
      <c r="B2022">
        <v>28</v>
      </c>
      <c r="C2022">
        <v>1</v>
      </c>
      <c r="D2022">
        <v>3</v>
      </c>
      <c r="E2022">
        <v>11</v>
      </c>
      <c r="F2022">
        <v>1</v>
      </c>
      <c r="G2022">
        <v>102</v>
      </c>
      <c r="H2022">
        <v>29</v>
      </c>
      <c r="I2022">
        <v>0</v>
      </c>
      <c r="J2022" t="s">
        <v>149</v>
      </c>
      <c r="K2022" t="s">
        <v>759</v>
      </c>
      <c r="L2022" t="s">
        <v>760</v>
      </c>
      <c r="M2022" s="3">
        <v>248520000</v>
      </c>
    </row>
    <row r="2023" spans="1:13" hidden="1" x14ac:dyDescent="0.3">
      <c r="A2023">
        <v>0</v>
      </c>
      <c r="B2023">
        <v>28</v>
      </c>
      <c r="C2023">
        <v>1</v>
      </c>
      <c r="D2023">
        <v>3</v>
      </c>
      <c r="E2023">
        <v>11</v>
      </c>
      <c r="F2023">
        <v>1</v>
      </c>
      <c r="G2023">
        <v>102</v>
      </c>
      <c r="H2023">
        <v>29</v>
      </c>
      <c r="I2023">
        <v>3</v>
      </c>
      <c r="J2023" t="s">
        <v>149</v>
      </c>
      <c r="K2023" t="s">
        <v>759</v>
      </c>
      <c r="L2023" t="s">
        <v>761</v>
      </c>
      <c r="M2023" s="3">
        <v>610400000</v>
      </c>
    </row>
    <row r="2024" spans="1:13" hidden="1" x14ac:dyDescent="0.3">
      <c r="A2024">
        <v>0</v>
      </c>
      <c r="B2024">
        <v>28</v>
      </c>
      <c r="C2024">
        <v>1</v>
      </c>
      <c r="D2024">
        <v>3</v>
      </c>
      <c r="E2024">
        <v>11</v>
      </c>
      <c r="F2024">
        <v>1</v>
      </c>
      <c r="G2024">
        <v>102</v>
      </c>
      <c r="H2024">
        <v>29</v>
      </c>
      <c r="I2024">
        <v>4</v>
      </c>
      <c r="J2024" t="s">
        <v>149</v>
      </c>
      <c r="K2024" t="s">
        <v>759</v>
      </c>
      <c r="L2024" t="s">
        <v>762</v>
      </c>
      <c r="M2024" s="3">
        <v>915912502</v>
      </c>
    </row>
    <row r="2025" spans="1:13" hidden="1" x14ac:dyDescent="0.3">
      <c r="A2025">
        <v>0</v>
      </c>
      <c r="B2025">
        <v>28</v>
      </c>
      <c r="C2025">
        <v>1</v>
      </c>
      <c r="D2025">
        <v>3</v>
      </c>
      <c r="E2025">
        <v>11</v>
      </c>
      <c r="F2025">
        <v>1</v>
      </c>
      <c r="G2025">
        <v>102</v>
      </c>
      <c r="H2025">
        <v>29</v>
      </c>
      <c r="I2025">
        <v>5</v>
      </c>
      <c r="J2025" t="s">
        <v>149</v>
      </c>
      <c r="K2025" t="s">
        <v>759</v>
      </c>
      <c r="L2025" t="s">
        <v>763</v>
      </c>
      <c r="M2025" s="3">
        <v>120000000</v>
      </c>
    </row>
    <row r="2026" spans="1:13" hidden="1" x14ac:dyDescent="0.3">
      <c r="A2026">
        <v>0</v>
      </c>
      <c r="B2026">
        <v>28</v>
      </c>
      <c r="C2026">
        <v>1</v>
      </c>
      <c r="D2026">
        <v>3</v>
      </c>
      <c r="E2026">
        <v>11</v>
      </c>
      <c r="F2026">
        <v>1</v>
      </c>
      <c r="G2026">
        <v>102</v>
      </c>
      <c r="H2026">
        <v>29</v>
      </c>
      <c r="I2026">
        <v>7</v>
      </c>
      <c r="J2026" t="s">
        <v>149</v>
      </c>
      <c r="K2026" t="s">
        <v>759</v>
      </c>
      <c r="L2026" t="s">
        <v>764</v>
      </c>
      <c r="M2026" s="3">
        <v>270000000</v>
      </c>
    </row>
    <row r="2027" spans="1:13" hidden="1" x14ac:dyDescent="0.3">
      <c r="A2027">
        <v>0</v>
      </c>
      <c r="B2027">
        <v>28</v>
      </c>
      <c r="C2027">
        <v>1</v>
      </c>
      <c r="D2027">
        <v>3</v>
      </c>
      <c r="E2027">
        <v>11</v>
      </c>
      <c r="F2027">
        <v>1</v>
      </c>
      <c r="G2027">
        <v>102</v>
      </c>
      <c r="H2027">
        <v>30</v>
      </c>
      <c r="I2027">
        <v>0</v>
      </c>
      <c r="J2027" t="s">
        <v>149</v>
      </c>
      <c r="K2027" t="s">
        <v>765</v>
      </c>
      <c r="L2027" t="s">
        <v>766</v>
      </c>
      <c r="M2027" s="3">
        <v>400000000</v>
      </c>
    </row>
    <row r="2028" spans="1:13" hidden="1" x14ac:dyDescent="0.3">
      <c r="A2028">
        <v>0</v>
      </c>
      <c r="B2028">
        <v>28</v>
      </c>
      <c r="C2028">
        <v>1</v>
      </c>
      <c r="D2028">
        <v>3</v>
      </c>
      <c r="E2028">
        <v>11</v>
      </c>
      <c r="F2028">
        <v>1</v>
      </c>
      <c r="G2028">
        <v>102</v>
      </c>
      <c r="H2028">
        <v>30</v>
      </c>
      <c r="I2028">
        <v>2</v>
      </c>
      <c r="J2028" t="s">
        <v>149</v>
      </c>
      <c r="K2028" t="s">
        <v>767</v>
      </c>
      <c r="L2028" t="s">
        <v>768</v>
      </c>
      <c r="M2028" s="3">
        <v>300000000</v>
      </c>
    </row>
    <row r="2029" spans="1:13" hidden="1" x14ac:dyDescent="0.3">
      <c r="A2029">
        <v>0</v>
      </c>
      <c r="B2029">
        <v>28</v>
      </c>
      <c r="C2029">
        <v>1</v>
      </c>
      <c r="D2029">
        <v>3</v>
      </c>
      <c r="E2029">
        <v>11</v>
      </c>
      <c r="F2029">
        <v>1</v>
      </c>
      <c r="G2029">
        <v>102</v>
      </c>
      <c r="H2029">
        <v>30</v>
      </c>
      <c r="I2029">
        <v>3</v>
      </c>
      <c r="J2029" t="s">
        <v>149</v>
      </c>
      <c r="K2029" t="s">
        <v>769</v>
      </c>
      <c r="L2029" t="s">
        <v>770</v>
      </c>
      <c r="M2029" s="3">
        <v>1328231054</v>
      </c>
    </row>
    <row r="2030" spans="1:13" hidden="1" x14ac:dyDescent="0.3">
      <c r="A2030">
        <v>0</v>
      </c>
      <c r="B2030">
        <v>28</v>
      </c>
      <c r="C2030">
        <v>1</v>
      </c>
      <c r="D2030">
        <v>3</v>
      </c>
      <c r="E2030">
        <v>11</v>
      </c>
      <c r="F2030">
        <v>1</v>
      </c>
      <c r="G2030">
        <v>102</v>
      </c>
      <c r="H2030">
        <v>30</v>
      </c>
      <c r="I2030">
        <v>4</v>
      </c>
      <c r="J2030" t="s">
        <v>149</v>
      </c>
      <c r="K2030" t="s">
        <v>771</v>
      </c>
      <c r="L2030" t="s">
        <v>772</v>
      </c>
      <c r="M2030" s="3">
        <v>200000000</v>
      </c>
    </row>
    <row r="2031" spans="1:13" hidden="1" x14ac:dyDescent="0.3">
      <c r="A2031">
        <v>0</v>
      </c>
      <c r="B2031">
        <v>28</v>
      </c>
      <c r="C2031">
        <v>1</v>
      </c>
      <c r="D2031">
        <v>3</v>
      </c>
      <c r="E2031">
        <v>11</v>
      </c>
      <c r="F2031">
        <v>1</v>
      </c>
      <c r="G2031">
        <v>102</v>
      </c>
      <c r="H2031">
        <v>30</v>
      </c>
      <c r="I2031">
        <v>80</v>
      </c>
      <c r="J2031" t="s">
        <v>149</v>
      </c>
      <c r="K2031" t="s">
        <v>767</v>
      </c>
      <c r="L2031" t="s">
        <v>773</v>
      </c>
      <c r="M2031" s="3">
        <v>3455412816</v>
      </c>
    </row>
    <row r="2032" spans="1:13" hidden="1" x14ac:dyDescent="0.3">
      <c r="A2032">
        <v>0</v>
      </c>
      <c r="B2032">
        <v>28</v>
      </c>
      <c r="C2032">
        <v>1</v>
      </c>
      <c r="D2032">
        <v>3</v>
      </c>
      <c r="E2032">
        <v>11</v>
      </c>
      <c r="F2032">
        <v>1</v>
      </c>
      <c r="G2032">
        <v>102</v>
      </c>
      <c r="H2032">
        <v>30</v>
      </c>
      <c r="I2032">
        <v>81</v>
      </c>
      <c r="J2032" t="s">
        <v>149</v>
      </c>
      <c r="K2032" t="s">
        <v>769</v>
      </c>
      <c r="L2032" t="s">
        <v>774</v>
      </c>
      <c r="M2032" s="3">
        <v>4215768946</v>
      </c>
    </row>
    <row r="2033" spans="1:13" hidden="1" x14ac:dyDescent="0.3">
      <c r="A2033">
        <v>0</v>
      </c>
      <c r="B2033">
        <v>28</v>
      </c>
      <c r="C2033">
        <v>1</v>
      </c>
      <c r="D2033">
        <v>3</v>
      </c>
      <c r="E2033">
        <v>11</v>
      </c>
      <c r="F2033">
        <v>1</v>
      </c>
      <c r="G2033">
        <v>102</v>
      </c>
      <c r="H2033">
        <v>32</v>
      </c>
      <c r="I2033">
        <v>0</v>
      </c>
      <c r="J2033" t="s">
        <v>149</v>
      </c>
      <c r="K2033" t="s">
        <v>775</v>
      </c>
      <c r="L2033" t="s">
        <v>776</v>
      </c>
      <c r="M2033" s="3">
        <v>168000000</v>
      </c>
    </row>
    <row r="2034" spans="1:13" hidden="1" x14ac:dyDescent="0.3">
      <c r="A2034">
        <v>0</v>
      </c>
      <c r="B2034">
        <v>28</v>
      </c>
      <c r="C2034">
        <v>1</v>
      </c>
      <c r="D2034">
        <v>3</v>
      </c>
      <c r="E2034">
        <v>11</v>
      </c>
      <c r="F2034">
        <v>1</v>
      </c>
      <c r="G2034">
        <v>102</v>
      </c>
      <c r="H2034">
        <v>32</v>
      </c>
      <c r="I2034">
        <v>1</v>
      </c>
      <c r="J2034" t="s">
        <v>149</v>
      </c>
      <c r="K2034" t="s">
        <v>777</v>
      </c>
      <c r="L2034" t="s">
        <v>778</v>
      </c>
      <c r="M2034" s="3">
        <v>50000000</v>
      </c>
    </row>
    <row r="2035" spans="1:13" hidden="1" x14ac:dyDescent="0.3">
      <c r="A2035">
        <v>0</v>
      </c>
      <c r="B2035">
        <v>28</v>
      </c>
      <c r="C2035">
        <v>1</v>
      </c>
      <c r="D2035">
        <v>3</v>
      </c>
      <c r="E2035">
        <v>11</v>
      </c>
      <c r="F2035">
        <v>1</v>
      </c>
      <c r="G2035">
        <v>102</v>
      </c>
      <c r="H2035">
        <v>32</v>
      </c>
      <c r="I2035">
        <v>2</v>
      </c>
      <c r="J2035" t="s">
        <v>149</v>
      </c>
      <c r="K2035" t="s">
        <v>779</v>
      </c>
      <c r="L2035" t="s">
        <v>780</v>
      </c>
      <c r="M2035" s="3">
        <v>220000000</v>
      </c>
    </row>
    <row r="2036" spans="1:13" hidden="1" x14ac:dyDescent="0.3">
      <c r="A2036">
        <v>0</v>
      </c>
      <c r="B2036">
        <v>28</v>
      </c>
      <c r="C2036">
        <v>1</v>
      </c>
      <c r="D2036">
        <v>3</v>
      </c>
      <c r="E2036">
        <v>11</v>
      </c>
      <c r="F2036">
        <v>1</v>
      </c>
      <c r="G2036">
        <v>102</v>
      </c>
      <c r="H2036">
        <v>32</v>
      </c>
      <c r="I2036">
        <v>3</v>
      </c>
      <c r="J2036" t="s">
        <v>149</v>
      </c>
      <c r="K2036" t="s">
        <v>781</v>
      </c>
      <c r="L2036" t="s">
        <v>782</v>
      </c>
      <c r="M2036" s="3">
        <v>100000000</v>
      </c>
    </row>
    <row r="2037" spans="1:13" hidden="1" x14ac:dyDescent="0.3">
      <c r="A2037">
        <v>0</v>
      </c>
      <c r="B2037">
        <v>28</v>
      </c>
      <c r="C2037">
        <v>1</v>
      </c>
      <c r="D2037">
        <v>3</v>
      </c>
      <c r="E2037">
        <v>11</v>
      </c>
      <c r="F2037">
        <v>1</v>
      </c>
      <c r="G2037">
        <v>102</v>
      </c>
      <c r="H2037">
        <v>32</v>
      </c>
      <c r="I2037">
        <v>4</v>
      </c>
      <c r="J2037" t="s">
        <v>149</v>
      </c>
      <c r="K2037" t="s">
        <v>781</v>
      </c>
      <c r="L2037" t="s">
        <v>783</v>
      </c>
      <c r="M2037" s="3">
        <v>89600000</v>
      </c>
    </row>
    <row r="2038" spans="1:13" hidden="1" x14ac:dyDescent="0.3">
      <c r="A2038">
        <v>0</v>
      </c>
      <c r="B2038">
        <v>28</v>
      </c>
      <c r="C2038">
        <v>1</v>
      </c>
      <c r="D2038">
        <v>3</v>
      </c>
      <c r="E2038">
        <v>11</v>
      </c>
      <c r="F2038">
        <v>1</v>
      </c>
      <c r="G2038">
        <v>102</v>
      </c>
      <c r="H2038">
        <v>32</v>
      </c>
      <c r="I2038">
        <v>5</v>
      </c>
      <c r="J2038" t="s">
        <v>149</v>
      </c>
      <c r="K2038" t="s">
        <v>781</v>
      </c>
      <c r="L2038" t="s">
        <v>784</v>
      </c>
      <c r="M2038" s="3">
        <v>50400000</v>
      </c>
    </row>
    <row r="2039" spans="1:13" hidden="1" x14ac:dyDescent="0.3">
      <c r="A2039">
        <v>0</v>
      </c>
      <c r="B2039">
        <v>28</v>
      </c>
      <c r="C2039">
        <v>1</v>
      </c>
      <c r="D2039">
        <v>3</v>
      </c>
      <c r="E2039">
        <v>11</v>
      </c>
      <c r="F2039">
        <v>1</v>
      </c>
      <c r="G2039">
        <v>102</v>
      </c>
      <c r="H2039">
        <v>32</v>
      </c>
      <c r="I2039">
        <v>6</v>
      </c>
      <c r="J2039" t="s">
        <v>149</v>
      </c>
      <c r="K2039" t="s">
        <v>785</v>
      </c>
      <c r="L2039" t="s">
        <v>786</v>
      </c>
      <c r="M2039" s="3">
        <v>1344000000</v>
      </c>
    </row>
    <row r="2040" spans="1:13" hidden="1" x14ac:dyDescent="0.3">
      <c r="A2040">
        <v>0</v>
      </c>
      <c r="B2040">
        <v>28</v>
      </c>
      <c r="C2040">
        <v>1</v>
      </c>
      <c r="D2040">
        <v>3</v>
      </c>
      <c r="E2040">
        <v>11</v>
      </c>
      <c r="F2040">
        <v>1</v>
      </c>
      <c r="G2040">
        <v>102</v>
      </c>
      <c r="H2040">
        <v>32</v>
      </c>
      <c r="I2040">
        <v>7</v>
      </c>
      <c r="J2040" t="s">
        <v>149</v>
      </c>
      <c r="K2040" t="s">
        <v>787</v>
      </c>
      <c r="L2040" t="s">
        <v>788</v>
      </c>
      <c r="M2040" s="3">
        <v>599200000</v>
      </c>
    </row>
    <row r="2041" spans="1:13" hidden="1" x14ac:dyDescent="0.3">
      <c r="A2041">
        <v>0</v>
      </c>
      <c r="B2041">
        <v>28</v>
      </c>
      <c r="C2041">
        <v>1</v>
      </c>
      <c r="D2041">
        <v>3</v>
      </c>
      <c r="E2041">
        <v>11</v>
      </c>
      <c r="F2041">
        <v>1</v>
      </c>
      <c r="G2041">
        <v>102</v>
      </c>
      <c r="H2041">
        <v>32</v>
      </c>
      <c r="I2041">
        <v>8</v>
      </c>
      <c r="J2041" t="s">
        <v>149</v>
      </c>
      <c r="K2041" t="s">
        <v>789</v>
      </c>
      <c r="L2041" t="s">
        <v>790</v>
      </c>
      <c r="M2041" s="3">
        <v>47040000</v>
      </c>
    </row>
    <row r="2042" spans="1:13" hidden="1" x14ac:dyDescent="0.3">
      <c r="A2042">
        <v>0</v>
      </c>
      <c r="B2042">
        <v>28</v>
      </c>
      <c r="C2042">
        <v>1</v>
      </c>
      <c r="D2042">
        <v>3</v>
      </c>
      <c r="E2042">
        <v>11</v>
      </c>
      <c r="F2042">
        <v>1</v>
      </c>
      <c r="G2042">
        <v>102</v>
      </c>
      <c r="H2042">
        <v>32</v>
      </c>
      <c r="I2042">
        <v>9</v>
      </c>
      <c r="J2042" t="s">
        <v>149</v>
      </c>
      <c r="K2042" t="s">
        <v>791</v>
      </c>
      <c r="L2042" t="s">
        <v>792</v>
      </c>
      <c r="M2042" s="3">
        <v>105280000</v>
      </c>
    </row>
    <row r="2043" spans="1:13" hidden="1" x14ac:dyDescent="0.3">
      <c r="A2043">
        <v>0</v>
      </c>
      <c r="B2043">
        <v>28</v>
      </c>
      <c r="C2043">
        <v>1</v>
      </c>
      <c r="D2043">
        <v>3</v>
      </c>
      <c r="E2043">
        <v>11</v>
      </c>
      <c r="F2043">
        <v>1</v>
      </c>
      <c r="G2043">
        <v>102</v>
      </c>
      <c r="H2043">
        <v>32</v>
      </c>
      <c r="I2043">
        <v>10</v>
      </c>
      <c r="J2043" t="s">
        <v>149</v>
      </c>
      <c r="K2043" t="s">
        <v>791</v>
      </c>
      <c r="L2043" t="s">
        <v>793</v>
      </c>
      <c r="M2043" s="3">
        <v>97440000</v>
      </c>
    </row>
    <row r="2044" spans="1:13" hidden="1" x14ac:dyDescent="0.3">
      <c r="A2044">
        <v>0</v>
      </c>
      <c r="B2044">
        <v>28</v>
      </c>
      <c r="C2044">
        <v>1</v>
      </c>
      <c r="D2044">
        <v>3</v>
      </c>
      <c r="E2044">
        <v>11</v>
      </c>
      <c r="F2044">
        <v>1</v>
      </c>
      <c r="G2044">
        <v>102</v>
      </c>
      <c r="H2044">
        <v>32</v>
      </c>
      <c r="I2044">
        <v>11</v>
      </c>
      <c r="J2044" t="s">
        <v>149</v>
      </c>
      <c r="K2044" t="s">
        <v>794</v>
      </c>
      <c r="L2044" t="s">
        <v>795</v>
      </c>
      <c r="M2044" s="3">
        <v>800000000</v>
      </c>
    </row>
    <row r="2045" spans="1:13" hidden="1" x14ac:dyDescent="0.3">
      <c r="A2045">
        <v>0</v>
      </c>
      <c r="B2045">
        <v>28</v>
      </c>
      <c r="C2045">
        <v>1</v>
      </c>
      <c r="D2045">
        <v>3</v>
      </c>
      <c r="E2045">
        <v>11</v>
      </c>
      <c r="F2045">
        <v>1</v>
      </c>
      <c r="G2045">
        <v>102</v>
      </c>
      <c r="H2045">
        <v>32</v>
      </c>
      <c r="I2045">
        <v>12</v>
      </c>
      <c r="J2045" t="s">
        <v>149</v>
      </c>
      <c r="K2045" t="s">
        <v>796</v>
      </c>
      <c r="L2045" t="s">
        <v>797</v>
      </c>
      <c r="M2045" s="3">
        <v>1000000000</v>
      </c>
    </row>
    <row r="2046" spans="1:13" hidden="1" x14ac:dyDescent="0.3">
      <c r="A2046">
        <v>0</v>
      </c>
      <c r="B2046">
        <v>28</v>
      </c>
      <c r="C2046">
        <v>1</v>
      </c>
      <c r="D2046">
        <v>3</v>
      </c>
      <c r="E2046">
        <v>11</v>
      </c>
      <c r="F2046">
        <v>1</v>
      </c>
      <c r="G2046">
        <v>102</v>
      </c>
      <c r="H2046">
        <v>32</v>
      </c>
      <c r="I2046">
        <v>13</v>
      </c>
      <c r="J2046" t="s">
        <v>149</v>
      </c>
      <c r="K2046" t="s">
        <v>798</v>
      </c>
      <c r="L2046" t="s">
        <v>780</v>
      </c>
      <c r="M2046" s="3">
        <v>564000000</v>
      </c>
    </row>
    <row r="2047" spans="1:13" hidden="1" x14ac:dyDescent="0.3">
      <c r="A2047">
        <v>0</v>
      </c>
      <c r="B2047">
        <v>28</v>
      </c>
      <c r="C2047">
        <v>1</v>
      </c>
      <c r="D2047">
        <v>3</v>
      </c>
      <c r="E2047">
        <v>11</v>
      </c>
      <c r="F2047">
        <v>1</v>
      </c>
      <c r="G2047">
        <v>102</v>
      </c>
      <c r="H2047">
        <v>32</v>
      </c>
      <c r="I2047">
        <v>14</v>
      </c>
      <c r="J2047" t="s">
        <v>149</v>
      </c>
      <c r="L2047" t="s">
        <v>795</v>
      </c>
      <c r="M2047" s="3">
        <v>200000000</v>
      </c>
    </row>
    <row r="2048" spans="1:13" s="1" customFormat="1" x14ac:dyDescent="0.3">
      <c r="A2048" s="1">
        <v>1</v>
      </c>
      <c r="B2048" s="1">
        <v>28</v>
      </c>
      <c r="C2048" s="1">
        <v>1</v>
      </c>
      <c r="D2048" s="1">
        <v>3</v>
      </c>
      <c r="E2048" s="1">
        <v>11</v>
      </c>
      <c r="F2048" s="1">
        <v>1</v>
      </c>
      <c r="G2048" s="1">
        <v>103</v>
      </c>
      <c r="H2048" s="1">
        <v>0</v>
      </c>
      <c r="I2048" s="1">
        <v>0</v>
      </c>
      <c r="L2048" s="1" t="s">
        <v>47</v>
      </c>
      <c r="M2048" s="2">
        <v>1607200000</v>
      </c>
    </row>
    <row r="2049" spans="1:13" hidden="1" x14ac:dyDescent="0.3">
      <c r="A2049">
        <v>0</v>
      </c>
      <c r="B2049">
        <v>28</v>
      </c>
      <c r="C2049">
        <v>1</v>
      </c>
      <c r="D2049">
        <v>3</v>
      </c>
      <c r="E2049">
        <v>11</v>
      </c>
      <c r="F2049">
        <v>1</v>
      </c>
      <c r="G2049">
        <v>103</v>
      </c>
      <c r="H2049">
        <v>31</v>
      </c>
      <c r="I2049">
        <v>0</v>
      </c>
      <c r="J2049" t="s">
        <v>149</v>
      </c>
      <c r="L2049" t="s">
        <v>799</v>
      </c>
      <c r="M2049" s="3">
        <v>1344000000</v>
      </c>
    </row>
    <row r="2050" spans="1:13" hidden="1" x14ac:dyDescent="0.3">
      <c r="A2050">
        <v>0</v>
      </c>
      <c r="B2050">
        <v>28</v>
      </c>
      <c r="C2050">
        <v>1</v>
      </c>
      <c r="D2050">
        <v>3</v>
      </c>
      <c r="E2050">
        <v>11</v>
      </c>
      <c r="F2050">
        <v>1</v>
      </c>
      <c r="G2050">
        <v>103</v>
      </c>
      <c r="H2050">
        <v>31</v>
      </c>
      <c r="I2050">
        <v>1</v>
      </c>
      <c r="J2050" t="s">
        <v>149</v>
      </c>
      <c r="L2050" t="s">
        <v>800</v>
      </c>
      <c r="M2050" s="3">
        <v>224000000</v>
      </c>
    </row>
    <row r="2051" spans="1:13" hidden="1" x14ac:dyDescent="0.3">
      <c r="A2051">
        <v>0</v>
      </c>
      <c r="B2051">
        <v>28</v>
      </c>
      <c r="C2051">
        <v>1</v>
      </c>
      <c r="D2051">
        <v>3</v>
      </c>
      <c r="E2051">
        <v>11</v>
      </c>
      <c r="F2051">
        <v>1</v>
      </c>
      <c r="G2051">
        <v>103</v>
      </c>
      <c r="H2051">
        <v>31</v>
      </c>
      <c r="I2051">
        <v>2</v>
      </c>
      <c r="J2051" t="s">
        <v>149</v>
      </c>
      <c r="L2051" t="s">
        <v>801</v>
      </c>
      <c r="M2051" s="3">
        <v>39200000</v>
      </c>
    </row>
    <row r="2052" spans="1:13" s="1" customFormat="1" hidden="1" x14ac:dyDescent="0.3">
      <c r="A2052" s="1">
        <v>1</v>
      </c>
      <c r="B2052" s="1">
        <v>28</v>
      </c>
      <c r="C2052" s="1">
        <v>1</v>
      </c>
      <c r="D2052" s="1">
        <v>3</v>
      </c>
      <c r="E2052" s="1">
        <v>22</v>
      </c>
      <c r="F2052" s="1">
        <v>0</v>
      </c>
      <c r="G2052" s="1">
        <v>0</v>
      </c>
      <c r="H2052" s="1">
        <v>0</v>
      </c>
      <c r="I2052" s="1">
        <v>0</v>
      </c>
      <c r="L2052" s="1" t="s">
        <v>15</v>
      </c>
      <c r="M2052" s="2">
        <v>13761861120</v>
      </c>
    </row>
    <row r="2053" spans="1:13" s="1" customFormat="1" hidden="1" x14ac:dyDescent="0.3">
      <c r="A2053" s="1">
        <v>1</v>
      </c>
      <c r="B2053" s="1">
        <v>28</v>
      </c>
      <c r="C2053" s="1">
        <v>1</v>
      </c>
      <c r="D2053" s="1">
        <v>3</v>
      </c>
      <c r="E2053" s="1">
        <v>22</v>
      </c>
      <c r="F2053" s="1">
        <v>1</v>
      </c>
      <c r="G2053" s="1">
        <v>0</v>
      </c>
      <c r="H2053" s="1">
        <v>0</v>
      </c>
      <c r="I2053" s="1">
        <v>0</v>
      </c>
      <c r="L2053" s="1" t="s">
        <v>40</v>
      </c>
      <c r="M2053" s="2">
        <v>13761861120</v>
      </c>
    </row>
    <row r="2054" spans="1:13" s="1" customFormat="1" x14ac:dyDescent="0.3">
      <c r="A2054" s="1">
        <v>1</v>
      </c>
      <c r="B2054" s="1">
        <v>28</v>
      </c>
      <c r="C2054" s="1">
        <v>1</v>
      </c>
      <c r="D2054" s="1">
        <v>3</v>
      </c>
      <c r="E2054" s="1">
        <v>22</v>
      </c>
      <c r="F2054" s="1">
        <v>1</v>
      </c>
      <c r="G2054" s="1">
        <v>102</v>
      </c>
      <c r="H2054" s="1">
        <v>0</v>
      </c>
      <c r="I2054" s="1">
        <v>0</v>
      </c>
      <c r="L2054" s="1" t="s">
        <v>43</v>
      </c>
      <c r="M2054" s="2">
        <v>13761861120</v>
      </c>
    </row>
    <row r="2055" spans="1:13" s="1" customFormat="1" x14ac:dyDescent="0.3">
      <c r="A2055" s="1">
        <v>1</v>
      </c>
      <c r="B2055" s="1">
        <v>28</v>
      </c>
      <c r="C2055" s="1">
        <v>1</v>
      </c>
      <c r="D2055" s="1">
        <v>3</v>
      </c>
      <c r="E2055" s="1">
        <v>22</v>
      </c>
      <c r="F2055" s="1">
        <v>1</v>
      </c>
      <c r="G2055" s="1">
        <v>102</v>
      </c>
      <c r="H2055" s="1">
        <v>30</v>
      </c>
      <c r="I2055" s="1">
        <v>0</v>
      </c>
      <c r="L2055" s="1" t="s">
        <v>45</v>
      </c>
      <c r="M2055" s="2">
        <v>13761861120</v>
      </c>
    </row>
    <row r="2056" spans="1:13" hidden="1" x14ac:dyDescent="0.3">
      <c r="A2056">
        <v>0</v>
      </c>
      <c r="B2056">
        <v>28</v>
      </c>
      <c r="C2056">
        <v>1</v>
      </c>
      <c r="D2056">
        <v>3</v>
      </c>
      <c r="E2056">
        <v>22</v>
      </c>
      <c r="F2056">
        <v>1</v>
      </c>
      <c r="G2056">
        <v>102</v>
      </c>
      <c r="H2056">
        <v>30</v>
      </c>
      <c r="I2056">
        <v>80</v>
      </c>
      <c r="J2056" t="s">
        <v>149</v>
      </c>
      <c r="K2056" t="s">
        <v>767</v>
      </c>
      <c r="L2056" t="s">
        <v>802</v>
      </c>
      <c r="M2056" s="3">
        <v>13761861120</v>
      </c>
    </row>
    <row r="2057" spans="1:13" s="1" customFormat="1" hidden="1" x14ac:dyDescent="0.3">
      <c r="A2057" s="1">
        <v>1</v>
      </c>
      <c r="B2057" s="1">
        <v>28</v>
      </c>
      <c r="C2057" s="1">
        <v>1</v>
      </c>
      <c r="D2057" s="1">
        <v>3</v>
      </c>
      <c r="E2057" s="1">
        <v>33</v>
      </c>
      <c r="F2057" s="1">
        <v>0</v>
      </c>
      <c r="G2057" s="1">
        <v>0</v>
      </c>
      <c r="H2057" s="1">
        <v>0</v>
      </c>
      <c r="I2057" s="1">
        <v>0</v>
      </c>
      <c r="L2057" s="1" t="s">
        <v>16</v>
      </c>
      <c r="M2057" s="2">
        <v>24882335801</v>
      </c>
    </row>
    <row r="2058" spans="1:13" s="1" customFormat="1" hidden="1" x14ac:dyDescent="0.3">
      <c r="A2058" s="1">
        <v>1</v>
      </c>
      <c r="B2058" s="1">
        <v>28</v>
      </c>
      <c r="C2058" s="1">
        <v>1</v>
      </c>
      <c r="D2058" s="1">
        <v>3</v>
      </c>
      <c r="E2058" s="1">
        <v>33</v>
      </c>
      <c r="F2058" s="1">
        <v>1</v>
      </c>
      <c r="G2058" s="1">
        <v>0</v>
      </c>
      <c r="H2058" s="1">
        <v>0</v>
      </c>
      <c r="I2058" s="1">
        <v>0</v>
      </c>
      <c r="L2058" s="1" t="s">
        <v>40</v>
      </c>
      <c r="M2058" s="2">
        <v>24882335801</v>
      </c>
    </row>
    <row r="2059" spans="1:13" s="1" customFormat="1" x14ac:dyDescent="0.3">
      <c r="A2059" s="1">
        <v>1</v>
      </c>
      <c r="B2059" s="1">
        <v>28</v>
      </c>
      <c r="C2059" s="1">
        <v>1</v>
      </c>
      <c r="D2059" s="1">
        <v>3</v>
      </c>
      <c r="E2059" s="1">
        <v>33</v>
      </c>
      <c r="F2059" s="1">
        <v>1</v>
      </c>
      <c r="G2059" s="1">
        <v>101</v>
      </c>
      <c r="H2059" s="1">
        <v>0</v>
      </c>
      <c r="I2059" s="1">
        <v>0</v>
      </c>
      <c r="L2059" s="1" t="s">
        <v>41</v>
      </c>
      <c r="M2059" s="2">
        <v>446483328</v>
      </c>
    </row>
    <row r="2060" spans="1:13" hidden="1" x14ac:dyDescent="0.3">
      <c r="A2060">
        <v>0</v>
      </c>
      <c r="B2060">
        <v>28</v>
      </c>
      <c r="C2060">
        <v>1</v>
      </c>
      <c r="D2060">
        <v>3</v>
      </c>
      <c r="E2060">
        <v>33</v>
      </c>
      <c r="F2060">
        <v>1</v>
      </c>
      <c r="G2060">
        <v>101</v>
      </c>
      <c r="H2060">
        <v>28</v>
      </c>
      <c r="I2060">
        <v>0</v>
      </c>
      <c r="J2060" t="s">
        <v>149</v>
      </c>
      <c r="K2060" t="s">
        <v>756</v>
      </c>
      <c r="L2060" t="s">
        <v>803</v>
      </c>
      <c r="M2060" s="3">
        <v>329102108</v>
      </c>
    </row>
    <row r="2061" spans="1:13" hidden="1" x14ac:dyDescent="0.3">
      <c r="A2061">
        <v>0</v>
      </c>
      <c r="B2061">
        <v>28</v>
      </c>
      <c r="C2061">
        <v>1</v>
      </c>
      <c r="D2061">
        <v>3</v>
      </c>
      <c r="E2061">
        <v>33</v>
      </c>
      <c r="F2061">
        <v>1</v>
      </c>
      <c r="G2061">
        <v>101</v>
      </c>
      <c r="H2061">
        <v>28</v>
      </c>
      <c r="I2061">
        <v>1</v>
      </c>
      <c r="J2061" t="s">
        <v>149</v>
      </c>
      <c r="K2061" t="s">
        <v>756</v>
      </c>
      <c r="L2061" t="s">
        <v>804</v>
      </c>
      <c r="M2061" s="3">
        <v>117381220</v>
      </c>
    </row>
    <row r="2062" spans="1:13" s="1" customFormat="1" x14ac:dyDescent="0.3">
      <c r="A2062" s="1">
        <v>1</v>
      </c>
      <c r="B2062" s="1">
        <v>28</v>
      </c>
      <c r="C2062" s="1">
        <v>1</v>
      </c>
      <c r="D2062" s="1">
        <v>3</v>
      </c>
      <c r="E2062" s="1">
        <v>33</v>
      </c>
      <c r="F2062" s="1">
        <v>1</v>
      </c>
      <c r="G2062" s="1">
        <v>102</v>
      </c>
      <c r="H2062" s="1">
        <v>0</v>
      </c>
      <c r="I2062" s="1">
        <v>0</v>
      </c>
      <c r="L2062" s="1" t="s">
        <v>43</v>
      </c>
      <c r="M2062" s="2">
        <v>24435852473</v>
      </c>
    </row>
    <row r="2063" spans="1:13" hidden="1" x14ac:dyDescent="0.3">
      <c r="A2063">
        <v>0</v>
      </c>
      <c r="B2063">
        <v>28</v>
      </c>
      <c r="C2063">
        <v>1</v>
      </c>
      <c r="D2063">
        <v>3</v>
      </c>
      <c r="E2063">
        <v>33</v>
      </c>
      <c r="F2063">
        <v>1</v>
      </c>
      <c r="G2063">
        <v>102</v>
      </c>
      <c r="H2063">
        <v>29</v>
      </c>
      <c r="I2063">
        <v>0</v>
      </c>
      <c r="J2063" t="s">
        <v>149</v>
      </c>
      <c r="K2063" t="s">
        <v>759</v>
      </c>
      <c r="L2063" t="s">
        <v>805</v>
      </c>
      <c r="M2063" s="3">
        <v>17778424799</v>
      </c>
    </row>
    <row r="2064" spans="1:13" hidden="1" x14ac:dyDescent="0.3">
      <c r="A2064">
        <v>0</v>
      </c>
      <c r="B2064">
        <v>28</v>
      </c>
      <c r="C2064">
        <v>1</v>
      </c>
      <c r="D2064">
        <v>3</v>
      </c>
      <c r="E2064">
        <v>33</v>
      </c>
      <c r="F2064">
        <v>1</v>
      </c>
      <c r="G2064">
        <v>102</v>
      </c>
      <c r="H2064">
        <v>29</v>
      </c>
      <c r="I2064">
        <v>6</v>
      </c>
      <c r="J2064" t="s">
        <v>149</v>
      </c>
      <c r="K2064" t="s">
        <v>759</v>
      </c>
      <c r="L2064" t="s">
        <v>806</v>
      </c>
      <c r="M2064" s="3">
        <v>329000000</v>
      </c>
    </row>
    <row r="2065" spans="1:13" hidden="1" x14ac:dyDescent="0.3">
      <c r="A2065">
        <v>0</v>
      </c>
      <c r="B2065">
        <v>28</v>
      </c>
      <c r="C2065">
        <v>1</v>
      </c>
      <c r="D2065">
        <v>3</v>
      </c>
      <c r="E2065">
        <v>33</v>
      </c>
      <c r="F2065">
        <v>1</v>
      </c>
      <c r="G2065">
        <v>102</v>
      </c>
      <c r="H2065">
        <v>29</v>
      </c>
      <c r="I2065">
        <v>7</v>
      </c>
      <c r="J2065" t="s">
        <v>149</v>
      </c>
      <c r="K2065" t="s">
        <v>759</v>
      </c>
      <c r="L2065" t="s">
        <v>764</v>
      </c>
      <c r="M2065" s="3">
        <v>150000000</v>
      </c>
    </row>
    <row r="2066" spans="1:13" hidden="1" x14ac:dyDescent="0.3">
      <c r="A2066">
        <v>0</v>
      </c>
      <c r="B2066">
        <v>28</v>
      </c>
      <c r="C2066">
        <v>1</v>
      </c>
      <c r="D2066">
        <v>3</v>
      </c>
      <c r="E2066">
        <v>33</v>
      </c>
      <c r="F2066">
        <v>1</v>
      </c>
      <c r="G2066">
        <v>102</v>
      </c>
      <c r="H2066">
        <v>29</v>
      </c>
      <c r="I2066">
        <v>8</v>
      </c>
      <c r="J2066" t="s">
        <v>149</v>
      </c>
      <c r="K2066" t="s">
        <v>759</v>
      </c>
      <c r="L2066" t="s">
        <v>807</v>
      </c>
      <c r="M2066" s="3">
        <v>50000000</v>
      </c>
    </row>
    <row r="2067" spans="1:13" hidden="1" x14ac:dyDescent="0.3">
      <c r="A2067">
        <v>0</v>
      </c>
      <c r="B2067">
        <v>28</v>
      </c>
      <c r="C2067">
        <v>1</v>
      </c>
      <c r="D2067">
        <v>3</v>
      </c>
      <c r="E2067">
        <v>33</v>
      </c>
      <c r="F2067">
        <v>1</v>
      </c>
      <c r="G2067">
        <v>102</v>
      </c>
      <c r="H2067">
        <v>29</v>
      </c>
      <c r="I2067">
        <v>9</v>
      </c>
      <c r="J2067" t="s">
        <v>149</v>
      </c>
      <c r="K2067" t="s">
        <v>759</v>
      </c>
      <c r="L2067" t="s">
        <v>808</v>
      </c>
      <c r="M2067" s="3">
        <v>2890480000</v>
      </c>
    </row>
    <row r="2068" spans="1:13" s="1" customFormat="1" x14ac:dyDescent="0.3">
      <c r="A2068" s="1">
        <v>1</v>
      </c>
      <c r="B2068" s="1">
        <v>28</v>
      </c>
      <c r="C2068" s="1">
        <v>1</v>
      </c>
      <c r="D2068" s="1">
        <v>3</v>
      </c>
      <c r="E2068" s="1">
        <v>33</v>
      </c>
      <c r="F2068" s="1">
        <v>1</v>
      </c>
      <c r="G2068" s="1">
        <v>102</v>
      </c>
      <c r="H2068" s="1">
        <v>30</v>
      </c>
      <c r="I2068" s="1">
        <v>0</v>
      </c>
      <c r="L2068" s="1" t="s">
        <v>45</v>
      </c>
      <c r="M2068" s="2">
        <v>1466229604</v>
      </c>
    </row>
    <row r="2069" spans="1:13" hidden="1" x14ac:dyDescent="0.3">
      <c r="A2069">
        <v>0</v>
      </c>
      <c r="B2069">
        <v>28</v>
      </c>
      <c r="C2069">
        <v>1</v>
      </c>
      <c r="D2069">
        <v>3</v>
      </c>
      <c r="E2069">
        <v>33</v>
      </c>
      <c r="F2069">
        <v>1</v>
      </c>
      <c r="G2069">
        <v>102</v>
      </c>
      <c r="H2069">
        <v>30</v>
      </c>
      <c r="I2069">
        <v>4</v>
      </c>
      <c r="J2069" t="s">
        <v>149</v>
      </c>
      <c r="K2069" t="s">
        <v>809</v>
      </c>
      <c r="L2069" t="s">
        <v>810</v>
      </c>
      <c r="M2069" s="3">
        <v>620000000</v>
      </c>
    </row>
    <row r="2070" spans="1:13" hidden="1" x14ac:dyDescent="0.3">
      <c r="A2070">
        <v>0</v>
      </c>
      <c r="B2070">
        <v>28</v>
      </c>
      <c r="C2070">
        <v>1</v>
      </c>
      <c r="D2070">
        <v>3</v>
      </c>
      <c r="E2070">
        <v>33</v>
      </c>
      <c r="F2070">
        <v>1</v>
      </c>
      <c r="G2070">
        <v>102</v>
      </c>
      <c r="H2070">
        <v>30</v>
      </c>
      <c r="I2070">
        <v>80</v>
      </c>
      <c r="J2070" t="s">
        <v>149</v>
      </c>
      <c r="K2070" t="s">
        <v>767</v>
      </c>
      <c r="L2070" t="s">
        <v>811</v>
      </c>
      <c r="M2070" s="3">
        <v>846229604</v>
      </c>
    </row>
    <row r="2071" spans="1:13" hidden="1" x14ac:dyDescent="0.3">
      <c r="A2071">
        <v>0</v>
      </c>
      <c r="B2071">
        <v>28</v>
      </c>
      <c r="C2071">
        <v>1</v>
      </c>
      <c r="D2071">
        <v>3</v>
      </c>
      <c r="E2071">
        <v>33</v>
      </c>
      <c r="F2071">
        <v>1</v>
      </c>
      <c r="G2071">
        <v>102</v>
      </c>
      <c r="H2071">
        <v>32</v>
      </c>
      <c r="I2071">
        <v>0</v>
      </c>
      <c r="J2071" t="s">
        <v>149</v>
      </c>
      <c r="K2071" t="s">
        <v>791</v>
      </c>
      <c r="L2071" t="s">
        <v>812</v>
      </c>
      <c r="M2071" s="3">
        <v>1327859765</v>
      </c>
    </row>
    <row r="2072" spans="1:13" hidden="1" x14ac:dyDescent="0.3">
      <c r="A2072">
        <v>0</v>
      </c>
      <c r="B2072">
        <v>28</v>
      </c>
      <c r="C2072">
        <v>1</v>
      </c>
      <c r="D2072">
        <v>3</v>
      </c>
      <c r="E2072">
        <v>33</v>
      </c>
      <c r="F2072">
        <v>1</v>
      </c>
      <c r="G2072">
        <v>102</v>
      </c>
      <c r="H2072">
        <v>32</v>
      </c>
      <c r="I2072">
        <v>1</v>
      </c>
      <c r="J2072" t="s">
        <v>149</v>
      </c>
      <c r="K2072" t="s">
        <v>791</v>
      </c>
      <c r="L2072" t="s">
        <v>813</v>
      </c>
      <c r="M2072" s="3">
        <v>313153237</v>
      </c>
    </row>
    <row r="2073" spans="1:13" hidden="1" x14ac:dyDescent="0.3">
      <c r="A2073">
        <v>0</v>
      </c>
      <c r="B2073">
        <v>28</v>
      </c>
      <c r="C2073">
        <v>1</v>
      </c>
      <c r="D2073">
        <v>3</v>
      </c>
      <c r="E2073">
        <v>33</v>
      </c>
      <c r="F2073">
        <v>1</v>
      </c>
      <c r="G2073">
        <v>102</v>
      </c>
      <c r="H2073">
        <v>32</v>
      </c>
      <c r="I2073">
        <v>2</v>
      </c>
      <c r="J2073" t="s">
        <v>149</v>
      </c>
      <c r="K2073" t="s">
        <v>791</v>
      </c>
      <c r="L2073" t="s">
        <v>814</v>
      </c>
      <c r="M2073" s="3">
        <v>130705068</v>
      </c>
    </row>
    <row r="2074" spans="1:13" s="1" customFormat="1" hidden="1" x14ac:dyDescent="0.3">
      <c r="A2074" s="1">
        <v>1</v>
      </c>
      <c r="B2074" s="1">
        <v>28</v>
      </c>
      <c r="C2074" s="1">
        <v>1</v>
      </c>
      <c r="D2074" s="1">
        <v>3</v>
      </c>
      <c r="E2074" s="1">
        <v>81</v>
      </c>
      <c r="F2074" s="1">
        <v>0</v>
      </c>
      <c r="G2074" s="1">
        <v>0</v>
      </c>
      <c r="H2074" s="1">
        <v>0</v>
      </c>
      <c r="I2074" s="1">
        <v>0</v>
      </c>
      <c r="L2074" s="1" t="s">
        <v>19</v>
      </c>
      <c r="M2074" s="2">
        <v>6000000000</v>
      </c>
    </row>
    <row r="2075" spans="1:13" s="1" customFormat="1" hidden="1" x14ac:dyDescent="0.3">
      <c r="A2075" s="1">
        <v>1</v>
      </c>
      <c r="B2075" s="1">
        <v>28</v>
      </c>
      <c r="C2075" s="1">
        <v>1</v>
      </c>
      <c r="D2075" s="1">
        <v>3</v>
      </c>
      <c r="E2075" s="1">
        <v>81</v>
      </c>
      <c r="F2075" s="1">
        <v>1</v>
      </c>
      <c r="G2075" s="1">
        <v>0</v>
      </c>
      <c r="H2075" s="1">
        <v>0</v>
      </c>
      <c r="I2075" s="1">
        <v>0</v>
      </c>
      <c r="L2075" s="1" t="s">
        <v>40</v>
      </c>
      <c r="M2075" s="2">
        <v>6000000000</v>
      </c>
    </row>
    <row r="2076" spans="1:13" s="1" customFormat="1" x14ac:dyDescent="0.3">
      <c r="A2076" s="1">
        <v>1</v>
      </c>
      <c r="B2076" s="1">
        <v>28</v>
      </c>
      <c r="C2076" s="1">
        <v>1</v>
      </c>
      <c r="D2076" s="1">
        <v>3</v>
      </c>
      <c r="E2076" s="1">
        <v>81</v>
      </c>
      <c r="F2076" s="1">
        <v>1</v>
      </c>
      <c r="G2076" s="1">
        <v>101</v>
      </c>
      <c r="H2076" s="1">
        <v>0</v>
      </c>
      <c r="I2076" s="1">
        <v>0</v>
      </c>
      <c r="L2076" s="1" t="s">
        <v>41</v>
      </c>
      <c r="M2076" s="2">
        <v>6000000000</v>
      </c>
    </row>
    <row r="2077" spans="1:13" hidden="1" x14ac:dyDescent="0.3">
      <c r="A2077">
        <v>0</v>
      </c>
      <c r="B2077">
        <v>28</v>
      </c>
      <c r="C2077">
        <v>1</v>
      </c>
      <c r="D2077">
        <v>3</v>
      </c>
      <c r="E2077">
        <v>81</v>
      </c>
      <c r="F2077">
        <v>1</v>
      </c>
      <c r="G2077">
        <v>101</v>
      </c>
      <c r="H2077">
        <v>28</v>
      </c>
      <c r="I2077">
        <v>0</v>
      </c>
      <c r="J2077" t="s">
        <v>149</v>
      </c>
      <c r="K2077" t="s">
        <v>756</v>
      </c>
      <c r="L2077" t="s">
        <v>815</v>
      </c>
      <c r="M2077" s="3">
        <v>6000000000</v>
      </c>
    </row>
    <row r="2078" spans="1:13" s="1" customFormat="1" hidden="1" x14ac:dyDescent="0.3">
      <c r="A2078" s="1">
        <v>1</v>
      </c>
      <c r="B2078" s="1">
        <v>28</v>
      </c>
      <c r="C2078" s="1">
        <v>2</v>
      </c>
      <c r="D2078" s="1">
        <v>0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L2078" s="1" t="s">
        <v>816</v>
      </c>
      <c r="M2078" s="2">
        <v>201120549422</v>
      </c>
    </row>
    <row r="2079" spans="1:13" s="1" customFormat="1" hidden="1" x14ac:dyDescent="0.3">
      <c r="A2079" s="1">
        <v>1</v>
      </c>
      <c r="B2079" s="1">
        <v>28</v>
      </c>
      <c r="C2079" s="1">
        <v>2</v>
      </c>
      <c r="D2079" s="1">
        <v>0</v>
      </c>
      <c r="E2079" s="1">
        <v>33</v>
      </c>
      <c r="F2079" s="1">
        <v>0</v>
      </c>
      <c r="G2079" s="1">
        <v>0</v>
      </c>
      <c r="H2079" s="1">
        <v>0</v>
      </c>
      <c r="I2079" s="1">
        <v>0</v>
      </c>
      <c r="L2079" s="1" t="s">
        <v>16</v>
      </c>
      <c r="M2079" s="2">
        <v>201120549422</v>
      </c>
    </row>
    <row r="2080" spans="1:13" s="1" customFormat="1" hidden="1" x14ac:dyDescent="0.3">
      <c r="A2080" s="1">
        <v>1</v>
      </c>
      <c r="B2080" s="1">
        <v>28</v>
      </c>
      <c r="C2080" s="1">
        <v>2</v>
      </c>
      <c r="D2080" s="1">
        <v>3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L2080" s="1" t="s">
        <v>39</v>
      </c>
      <c r="M2080" s="2">
        <v>201120549422</v>
      </c>
    </row>
    <row r="2081" spans="1:13" s="1" customFormat="1" hidden="1" x14ac:dyDescent="0.3">
      <c r="A2081" s="1">
        <v>1</v>
      </c>
      <c r="B2081" s="1">
        <v>28</v>
      </c>
      <c r="C2081" s="1">
        <v>2</v>
      </c>
      <c r="D2081" s="1">
        <v>3</v>
      </c>
      <c r="E2081" s="1">
        <v>0</v>
      </c>
      <c r="F2081" s="1">
        <v>1</v>
      </c>
      <c r="G2081" s="1">
        <v>0</v>
      </c>
      <c r="H2081" s="1">
        <v>0</v>
      </c>
      <c r="I2081" s="1">
        <v>0</v>
      </c>
      <c r="L2081" s="1" t="s">
        <v>40</v>
      </c>
      <c r="M2081" s="2">
        <v>201120549422</v>
      </c>
    </row>
    <row r="2082" spans="1:13" s="1" customFormat="1" hidden="1" x14ac:dyDescent="0.3">
      <c r="A2082" s="1">
        <v>1</v>
      </c>
      <c r="B2082" s="1">
        <v>28</v>
      </c>
      <c r="C2082" s="1">
        <v>2</v>
      </c>
      <c r="D2082" s="1">
        <v>3</v>
      </c>
      <c r="E2082" s="1">
        <v>0</v>
      </c>
      <c r="F2082" s="1">
        <v>1</v>
      </c>
      <c r="G2082" s="1">
        <v>102</v>
      </c>
      <c r="H2082" s="1">
        <v>0</v>
      </c>
      <c r="I2082" s="1">
        <v>0</v>
      </c>
      <c r="L2082" s="1" t="s">
        <v>43</v>
      </c>
      <c r="M2082" s="2">
        <v>201120549422</v>
      </c>
    </row>
    <row r="2083" spans="1:13" s="1" customFormat="1" hidden="1" x14ac:dyDescent="0.3">
      <c r="A2083" s="1">
        <v>1</v>
      </c>
      <c r="B2083" s="1">
        <v>28</v>
      </c>
      <c r="C2083" s="1">
        <v>2</v>
      </c>
      <c r="D2083" s="1">
        <v>3</v>
      </c>
      <c r="E2083" s="1">
        <v>0</v>
      </c>
      <c r="F2083" s="1">
        <v>1</v>
      </c>
      <c r="G2083" s="1">
        <v>102</v>
      </c>
      <c r="H2083" s="1">
        <v>29</v>
      </c>
      <c r="I2083" s="1">
        <v>0</v>
      </c>
      <c r="L2083" s="1" t="s">
        <v>44</v>
      </c>
      <c r="M2083" s="2">
        <v>200980532962</v>
      </c>
    </row>
    <row r="2084" spans="1:13" s="1" customFormat="1" hidden="1" x14ac:dyDescent="0.3">
      <c r="A2084" s="1">
        <v>1</v>
      </c>
      <c r="B2084" s="1">
        <v>28</v>
      </c>
      <c r="C2084" s="1">
        <v>2</v>
      </c>
      <c r="D2084" s="1">
        <v>3</v>
      </c>
      <c r="E2084" s="1">
        <v>0</v>
      </c>
      <c r="F2084" s="1">
        <v>1</v>
      </c>
      <c r="G2084" s="1">
        <v>102</v>
      </c>
      <c r="H2084" s="1">
        <v>30</v>
      </c>
      <c r="I2084" s="1">
        <v>0</v>
      </c>
      <c r="L2084" s="1" t="s">
        <v>45</v>
      </c>
      <c r="M2084" s="2">
        <v>140016460</v>
      </c>
    </row>
    <row r="2085" spans="1:13" s="1" customFormat="1" hidden="1" x14ac:dyDescent="0.3">
      <c r="A2085" s="1">
        <v>1</v>
      </c>
      <c r="B2085" s="1">
        <v>28</v>
      </c>
      <c r="C2085" s="1">
        <v>2</v>
      </c>
      <c r="D2085" s="1">
        <v>3</v>
      </c>
      <c r="E2085" s="1">
        <v>33</v>
      </c>
      <c r="F2085" s="1">
        <v>0</v>
      </c>
      <c r="G2085" s="1">
        <v>0</v>
      </c>
      <c r="H2085" s="1">
        <v>0</v>
      </c>
      <c r="I2085" s="1">
        <v>0</v>
      </c>
      <c r="L2085" s="1" t="s">
        <v>16</v>
      </c>
      <c r="M2085" s="2">
        <v>201120549422</v>
      </c>
    </row>
    <row r="2086" spans="1:13" s="1" customFormat="1" hidden="1" x14ac:dyDescent="0.3">
      <c r="A2086" s="1">
        <v>1</v>
      </c>
      <c r="B2086" s="1">
        <v>28</v>
      </c>
      <c r="C2086" s="1">
        <v>2</v>
      </c>
      <c r="D2086" s="1">
        <v>3</v>
      </c>
      <c r="E2086" s="1">
        <v>33</v>
      </c>
      <c r="F2086" s="1">
        <v>1</v>
      </c>
      <c r="G2086" s="1">
        <v>0</v>
      </c>
      <c r="H2086" s="1">
        <v>0</v>
      </c>
      <c r="I2086" s="1">
        <v>0</v>
      </c>
      <c r="L2086" s="1" t="s">
        <v>40</v>
      </c>
      <c r="M2086" s="2">
        <v>201120549422</v>
      </c>
    </row>
    <row r="2087" spans="1:13" s="1" customFormat="1" x14ac:dyDescent="0.3">
      <c r="A2087" s="1">
        <v>1</v>
      </c>
      <c r="B2087" s="1">
        <v>28</v>
      </c>
      <c r="C2087" s="1">
        <v>2</v>
      </c>
      <c r="D2087" s="1">
        <v>3</v>
      </c>
      <c r="E2087" s="1">
        <v>33</v>
      </c>
      <c r="F2087" s="1">
        <v>1</v>
      </c>
      <c r="G2087" s="1">
        <v>102</v>
      </c>
      <c r="H2087" s="1">
        <v>0</v>
      </c>
      <c r="I2087" s="1">
        <v>0</v>
      </c>
      <c r="L2087" s="1" t="s">
        <v>43</v>
      </c>
      <c r="M2087" s="2">
        <v>201120549422</v>
      </c>
    </row>
    <row r="2088" spans="1:13" hidden="1" x14ac:dyDescent="0.3">
      <c r="A2088">
        <v>0</v>
      </c>
      <c r="B2088">
        <v>28</v>
      </c>
      <c r="C2088">
        <v>2</v>
      </c>
      <c r="D2088">
        <v>3</v>
      </c>
      <c r="E2088">
        <v>33</v>
      </c>
      <c r="F2088">
        <v>1</v>
      </c>
      <c r="G2088">
        <v>102</v>
      </c>
      <c r="H2088">
        <v>29</v>
      </c>
      <c r="I2088">
        <v>0</v>
      </c>
      <c r="J2088" t="s">
        <v>149</v>
      </c>
      <c r="K2088" t="s">
        <v>759</v>
      </c>
      <c r="L2088" t="s">
        <v>817</v>
      </c>
      <c r="M2088" s="3">
        <v>162043582388</v>
      </c>
    </row>
    <row r="2089" spans="1:13" hidden="1" x14ac:dyDescent="0.3">
      <c r="A2089">
        <v>0</v>
      </c>
      <c r="B2089">
        <v>28</v>
      </c>
      <c r="C2089">
        <v>2</v>
      </c>
      <c r="D2089">
        <v>3</v>
      </c>
      <c r="E2089">
        <v>33</v>
      </c>
      <c r="F2089">
        <v>1</v>
      </c>
      <c r="G2089">
        <v>102</v>
      </c>
      <c r="H2089">
        <v>29</v>
      </c>
      <c r="I2089">
        <v>1</v>
      </c>
      <c r="J2089" t="s">
        <v>149</v>
      </c>
      <c r="K2089" t="s">
        <v>759</v>
      </c>
      <c r="L2089" t="s">
        <v>818</v>
      </c>
      <c r="M2089" s="3">
        <v>12195106465</v>
      </c>
    </row>
    <row r="2090" spans="1:13" hidden="1" x14ac:dyDescent="0.3">
      <c r="A2090">
        <v>0</v>
      </c>
      <c r="B2090">
        <v>28</v>
      </c>
      <c r="C2090">
        <v>2</v>
      </c>
      <c r="D2090">
        <v>3</v>
      </c>
      <c r="E2090">
        <v>33</v>
      </c>
      <c r="F2090">
        <v>1</v>
      </c>
      <c r="G2090">
        <v>102</v>
      </c>
      <c r="H2090">
        <v>29</v>
      </c>
      <c r="I2090">
        <v>2</v>
      </c>
      <c r="J2090" t="s">
        <v>149</v>
      </c>
      <c r="K2090" t="s">
        <v>759</v>
      </c>
      <c r="L2090" t="s">
        <v>819</v>
      </c>
      <c r="M2090" s="3">
        <v>26191844109</v>
      </c>
    </row>
    <row r="2091" spans="1:13" hidden="1" x14ac:dyDescent="0.3">
      <c r="A2091">
        <v>0</v>
      </c>
      <c r="B2091">
        <v>28</v>
      </c>
      <c r="C2091">
        <v>2</v>
      </c>
      <c r="D2091">
        <v>3</v>
      </c>
      <c r="E2091">
        <v>33</v>
      </c>
      <c r="F2091">
        <v>1</v>
      </c>
      <c r="G2091">
        <v>102</v>
      </c>
      <c r="H2091">
        <v>29</v>
      </c>
      <c r="I2091">
        <v>6</v>
      </c>
      <c r="J2091" t="s">
        <v>149</v>
      </c>
      <c r="K2091" t="s">
        <v>759</v>
      </c>
      <c r="L2091" t="s">
        <v>820</v>
      </c>
      <c r="M2091" s="3">
        <v>100000000</v>
      </c>
    </row>
    <row r="2092" spans="1:13" hidden="1" x14ac:dyDescent="0.3">
      <c r="A2092">
        <v>0</v>
      </c>
      <c r="B2092">
        <v>28</v>
      </c>
      <c r="C2092">
        <v>2</v>
      </c>
      <c r="D2092">
        <v>3</v>
      </c>
      <c r="E2092">
        <v>33</v>
      </c>
      <c r="F2092">
        <v>1</v>
      </c>
      <c r="G2092">
        <v>102</v>
      </c>
      <c r="H2092">
        <v>29</v>
      </c>
      <c r="I2092">
        <v>7</v>
      </c>
      <c r="J2092" t="s">
        <v>149</v>
      </c>
      <c r="K2092" t="s">
        <v>759</v>
      </c>
      <c r="L2092" t="s">
        <v>821</v>
      </c>
      <c r="M2092" s="3">
        <v>400000000</v>
      </c>
    </row>
    <row r="2093" spans="1:13" hidden="1" x14ac:dyDescent="0.3">
      <c r="A2093">
        <v>0</v>
      </c>
      <c r="B2093">
        <v>28</v>
      </c>
      <c r="C2093">
        <v>2</v>
      </c>
      <c r="D2093">
        <v>3</v>
      </c>
      <c r="E2093">
        <v>33</v>
      </c>
      <c r="F2093">
        <v>1</v>
      </c>
      <c r="G2093">
        <v>102</v>
      </c>
      <c r="H2093">
        <v>29</v>
      </c>
      <c r="I2093">
        <v>8</v>
      </c>
      <c r="J2093" t="s">
        <v>149</v>
      </c>
      <c r="K2093" t="s">
        <v>759</v>
      </c>
      <c r="L2093" t="s">
        <v>822</v>
      </c>
      <c r="M2093" s="3">
        <v>50000000</v>
      </c>
    </row>
    <row r="2094" spans="1:13" s="1" customFormat="1" x14ac:dyDescent="0.3">
      <c r="A2094" s="1">
        <v>1</v>
      </c>
      <c r="B2094" s="1">
        <v>28</v>
      </c>
      <c r="C2094" s="1">
        <v>2</v>
      </c>
      <c r="D2094" s="1">
        <v>3</v>
      </c>
      <c r="E2094" s="1">
        <v>33</v>
      </c>
      <c r="F2094" s="1">
        <v>1</v>
      </c>
      <c r="G2094" s="1">
        <v>102</v>
      </c>
      <c r="H2094" s="1">
        <v>30</v>
      </c>
      <c r="I2094" s="1">
        <v>0</v>
      </c>
      <c r="L2094" s="1" t="s">
        <v>45</v>
      </c>
      <c r="M2094" s="2">
        <v>140016460</v>
      </c>
    </row>
    <row r="2095" spans="1:13" hidden="1" x14ac:dyDescent="0.3">
      <c r="A2095">
        <v>0</v>
      </c>
      <c r="B2095">
        <v>28</v>
      </c>
      <c r="C2095">
        <v>2</v>
      </c>
      <c r="D2095">
        <v>3</v>
      </c>
      <c r="E2095">
        <v>33</v>
      </c>
      <c r="F2095">
        <v>1</v>
      </c>
      <c r="G2095">
        <v>102</v>
      </c>
      <c r="H2095">
        <v>30</v>
      </c>
      <c r="I2095">
        <v>81</v>
      </c>
      <c r="J2095" t="s">
        <v>149</v>
      </c>
      <c r="K2095" t="s">
        <v>767</v>
      </c>
      <c r="L2095" t="s">
        <v>823</v>
      </c>
      <c r="M2095" s="3">
        <v>140016460</v>
      </c>
    </row>
    <row r="2096" spans="1:13" s="1" customFormat="1" hidden="1" x14ac:dyDescent="0.3">
      <c r="A2096" s="1">
        <v>1</v>
      </c>
      <c r="B2096" s="1">
        <v>28</v>
      </c>
      <c r="C2096" s="1">
        <v>3</v>
      </c>
      <c r="D2096" s="1">
        <v>0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L2096" s="1" t="s">
        <v>824</v>
      </c>
      <c r="M2096" s="2">
        <v>26460341659</v>
      </c>
    </row>
    <row r="2097" spans="1:13" s="1" customFormat="1" hidden="1" x14ac:dyDescent="0.3">
      <c r="A2097" s="1">
        <v>1</v>
      </c>
      <c r="B2097" s="1">
        <v>28</v>
      </c>
      <c r="C2097" s="1">
        <v>3</v>
      </c>
      <c r="D2097" s="1">
        <v>0</v>
      </c>
      <c r="E2097" s="1">
        <v>33</v>
      </c>
      <c r="F2097" s="1">
        <v>0</v>
      </c>
      <c r="G2097" s="1">
        <v>0</v>
      </c>
      <c r="H2097" s="1">
        <v>0</v>
      </c>
      <c r="I2097" s="1">
        <v>0</v>
      </c>
      <c r="L2097" s="1" t="s">
        <v>16</v>
      </c>
      <c r="M2097" s="2">
        <v>26460341659</v>
      </c>
    </row>
    <row r="2098" spans="1:13" s="1" customFormat="1" hidden="1" x14ac:dyDescent="0.3">
      <c r="A2098" s="1">
        <v>1</v>
      </c>
      <c r="B2098" s="1">
        <v>28</v>
      </c>
      <c r="C2098" s="1">
        <v>3</v>
      </c>
      <c r="D2098" s="1">
        <v>3</v>
      </c>
      <c r="E2098" s="1">
        <v>0</v>
      </c>
      <c r="F2098" s="1">
        <v>0</v>
      </c>
      <c r="G2098" s="1">
        <v>0</v>
      </c>
      <c r="H2098" s="1">
        <v>0</v>
      </c>
      <c r="I2098" s="1">
        <v>0</v>
      </c>
      <c r="L2098" s="1" t="s">
        <v>39</v>
      </c>
      <c r="M2098" s="2">
        <v>26460341659</v>
      </c>
    </row>
    <row r="2099" spans="1:13" s="1" customFormat="1" hidden="1" x14ac:dyDescent="0.3">
      <c r="A2099" s="1">
        <v>1</v>
      </c>
      <c r="B2099" s="1">
        <v>28</v>
      </c>
      <c r="C2099" s="1">
        <v>3</v>
      </c>
      <c r="D2099" s="1">
        <v>3</v>
      </c>
      <c r="E2099" s="1">
        <v>0</v>
      </c>
      <c r="F2099" s="1">
        <v>1</v>
      </c>
      <c r="G2099" s="1">
        <v>0</v>
      </c>
      <c r="H2099" s="1">
        <v>0</v>
      </c>
      <c r="I2099" s="1">
        <v>0</v>
      </c>
      <c r="L2099" s="1" t="s">
        <v>40</v>
      </c>
      <c r="M2099" s="2">
        <v>26460341659</v>
      </c>
    </row>
    <row r="2100" spans="1:13" s="1" customFormat="1" hidden="1" x14ac:dyDescent="0.3">
      <c r="A2100" s="1">
        <v>1</v>
      </c>
      <c r="B2100" s="1">
        <v>28</v>
      </c>
      <c r="C2100" s="1">
        <v>3</v>
      </c>
      <c r="D2100" s="1">
        <v>3</v>
      </c>
      <c r="E2100" s="1">
        <v>0</v>
      </c>
      <c r="F2100" s="1">
        <v>1</v>
      </c>
      <c r="G2100" s="1">
        <v>102</v>
      </c>
      <c r="H2100" s="1">
        <v>0</v>
      </c>
      <c r="I2100" s="1">
        <v>0</v>
      </c>
      <c r="L2100" s="1" t="s">
        <v>43</v>
      </c>
      <c r="M2100" s="2">
        <v>26460341659</v>
      </c>
    </row>
    <row r="2101" spans="1:13" s="1" customFormat="1" hidden="1" x14ac:dyDescent="0.3">
      <c r="A2101" s="1">
        <v>1</v>
      </c>
      <c r="B2101" s="1">
        <v>28</v>
      </c>
      <c r="C2101" s="1">
        <v>3</v>
      </c>
      <c r="D2101" s="1">
        <v>3</v>
      </c>
      <c r="E2101" s="1">
        <v>0</v>
      </c>
      <c r="F2101" s="1">
        <v>1</v>
      </c>
      <c r="G2101" s="1">
        <v>102</v>
      </c>
      <c r="H2101" s="1">
        <v>29</v>
      </c>
      <c r="I2101" s="1">
        <v>0</v>
      </c>
      <c r="L2101" s="1" t="s">
        <v>44</v>
      </c>
      <c r="M2101" s="2">
        <v>26460341659</v>
      </c>
    </row>
    <row r="2102" spans="1:13" s="1" customFormat="1" hidden="1" x14ac:dyDescent="0.3">
      <c r="A2102" s="1">
        <v>1</v>
      </c>
      <c r="B2102" s="1">
        <v>28</v>
      </c>
      <c r="C2102" s="1">
        <v>3</v>
      </c>
      <c r="D2102" s="1">
        <v>3</v>
      </c>
      <c r="E2102" s="1">
        <v>33</v>
      </c>
      <c r="F2102" s="1">
        <v>0</v>
      </c>
      <c r="G2102" s="1">
        <v>0</v>
      </c>
      <c r="H2102" s="1">
        <v>0</v>
      </c>
      <c r="I2102" s="1">
        <v>0</v>
      </c>
      <c r="L2102" s="1" t="s">
        <v>16</v>
      </c>
      <c r="M2102" s="2">
        <v>26460341659</v>
      </c>
    </row>
    <row r="2103" spans="1:13" s="1" customFormat="1" hidden="1" x14ac:dyDescent="0.3">
      <c r="A2103" s="1">
        <v>1</v>
      </c>
      <c r="B2103" s="1">
        <v>28</v>
      </c>
      <c r="C2103" s="1">
        <v>3</v>
      </c>
      <c r="D2103" s="1">
        <v>3</v>
      </c>
      <c r="E2103" s="1">
        <v>33</v>
      </c>
      <c r="F2103" s="1">
        <v>1</v>
      </c>
      <c r="G2103" s="1">
        <v>0</v>
      </c>
      <c r="H2103" s="1">
        <v>0</v>
      </c>
      <c r="I2103" s="1">
        <v>0</v>
      </c>
      <c r="L2103" s="1" t="s">
        <v>40</v>
      </c>
      <c r="M2103" s="2">
        <v>26460341659</v>
      </c>
    </row>
    <row r="2104" spans="1:13" s="1" customFormat="1" x14ac:dyDescent="0.3">
      <c r="A2104" s="1">
        <v>1</v>
      </c>
      <c r="B2104" s="1">
        <v>28</v>
      </c>
      <c r="C2104" s="1">
        <v>3</v>
      </c>
      <c r="D2104" s="1">
        <v>3</v>
      </c>
      <c r="E2104" s="1">
        <v>33</v>
      </c>
      <c r="F2104" s="1">
        <v>1</v>
      </c>
      <c r="G2104" s="1">
        <v>102</v>
      </c>
      <c r="H2104" s="1">
        <v>0</v>
      </c>
      <c r="I2104" s="1">
        <v>0</v>
      </c>
      <c r="L2104" s="1" t="s">
        <v>43</v>
      </c>
      <c r="M2104" s="2">
        <v>26460341659</v>
      </c>
    </row>
    <row r="2105" spans="1:13" hidden="1" x14ac:dyDescent="0.3">
      <c r="A2105">
        <v>0</v>
      </c>
      <c r="B2105">
        <v>28</v>
      </c>
      <c r="C2105">
        <v>3</v>
      </c>
      <c r="D2105">
        <v>3</v>
      </c>
      <c r="E2105">
        <v>33</v>
      </c>
      <c r="F2105">
        <v>1</v>
      </c>
      <c r="G2105">
        <v>102</v>
      </c>
      <c r="H2105">
        <v>29</v>
      </c>
      <c r="I2105">
        <v>0</v>
      </c>
      <c r="J2105" t="s">
        <v>149</v>
      </c>
      <c r="K2105" t="s">
        <v>759</v>
      </c>
      <c r="L2105" t="s">
        <v>825</v>
      </c>
      <c r="M2105" s="3">
        <v>19571551936</v>
      </c>
    </row>
    <row r="2106" spans="1:13" hidden="1" x14ac:dyDescent="0.3">
      <c r="A2106">
        <v>0</v>
      </c>
      <c r="B2106">
        <v>28</v>
      </c>
      <c r="C2106">
        <v>3</v>
      </c>
      <c r="D2106">
        <v>3</v>
      </c>
      <c r="E2106">
        <v>33</v>
      </c>
      <c r="F2106">
        <v>1</v>
      </c>
      <c r="G2106">
        <v>102</v>
      </c>
      <c r="H2106">
        <v>29</v>
      </c>
      <c r="I2106">
        <v>1</v>
      </c>
      <c r="J2106" t="s">
        <v>149</v>
      </c>
      <c r="K2106" t="s">
        <v>759</v>
      </c>
      <c r="L2106" t="s">
        <v>826</v>
      </c>
      <c r="M2106" s="3">
        <v>2909481310</v>
      </c>
    </row>
    <row r="2107" spans="1:13" hidden="1" x14ac:dyDescent="0.3">
      <c r="A2107">
        <v>0</v>
      </c>
      <c r="B2107">
        <v>28</v>
      </c>
      <c r="C2107">
        <v>3</v>
      </c>
      <c r="D2107">
        <v>3</v>
      </c>
      <c r="E2107">
        <v>33</v>
      </c>
      <c r="F2107">
        <v>1</v>
      </c>
      <c r="G2107">
        <v>102</v>
      </c>
      <c r="H2107">
        <v>29</v>
      </c>
      <c r="I2107">
        <v>2</v>
      </c>
      <c r="J2107" t="s">
        <v>149</v>
      </c>
      <c r="K2107" t="s">
        <v>759</v>
      </c>
      <c r="L2107" t="s">
        <v>827</v>
      </c>
      <c r="M2107" s="3">
        <v>3879308413</v>
      </c>
    </row>
    <row r="2108" spans="1:13" hidden="1" x14ac:dyDescent="0.3">
      <c r="A2108">
        <v>0</v>
      </c>
      <c r="B2108">
        <v>28</v>
      </c>
      <c r="C2108">
        <v>3</v>
      </c>
      <c r="D2108">
        <v>3</v>
      </c>
      <c r="E2108">
        <v>33</v>
      </c>
      <c r="F2108">
        <v>1</v>
      </c>
      <c r="G2108">
        <v>102</v>
      </c>
      <c r="H2108">
        <v>29</v>
      </c>
      <c r="I2108">
        <v>7</v>
      </c>
      <c r="J2108" t="s">
        <v>149</v>
      </c>
      <c r="K2108" t="s">
        <v>759</v>
      </c>
      <c r="L2108" t="s">
        <v>828</v>
      </c>
      <c r="M2108" s="3">
        <v>100000000</v>
      </c>
    </row>
    <row r="2109" spans="1:13" s="1" customFormat="1" hidden="1" x14ac:dyDescent="0.3">
      <c r="A2109" s="1">
        <v>1</v>
      </c>
      <c r="B2109" s="1">
        <v>28</v>
      </c>
      <c r="C2109" s="1">
        <v>4</v>
      </c>
      <c r="D2109" s="1">
        <v>0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L2109" s="1" t="s">
        <v>829</v>
      </c>
      <c r="M2109" s="2">
        <v>2686888901</v>
      </c>
    </row>
    <row r="2110" spans="1:13" s="1" customFormat="1" hidden="1" x14ac:dyDescent="0.3">
      <c r="A2110" s="1">
        <v>1</v>
      </c>
      <c r="B2110" s="1">
        <v>28</v>
      </c>
      <c r="C2110" s="1">
        <v>4</v>
      </c>
      <c r="D2110" s="1">
        <v>0</v>
      </c>
      <c r="E2110" s="1">
        <v>11</v>
      </c>
      <c r="F2110" s="1">
        <v>0</v>
      </c>
      <c r="G2110" s="1">
        <v>0</v>
      </c>
      <c r="H2110" s="1">
        <v>0</v>
      </c>
      <c r="I2110" s="1">
        <v>0</v>
      </c>
      <c r="L2110" s="1" t="s">
        <v>14</v>
      </c>
      <c r="M2110" s="2">
        <v>952404863</v>
      </c>
    </row>
    <row r="2111" spans="1:13" s="1" customFormat="1" hidden="1" x14ac:dyDescent="0.3">
      <c r="A2111" s="1">
        <v>1</v>
      </c>
      <c r="B2111" s="1">
        <v>28</v>
      </c>
      <c r="C2111" s="1">
        <v>4</v>
      </c>
      <c r="D2111" s="1">
        <v>0</v>
      </c>
      <c r="E2111" s="1">
        <v>33</v>
      </c>
      <c r="F2111" s="1">
        <v>0</v>
      </c>
      <c r="G2111" s="1">
        <v>0</v>
      </c>
      <c r="H2111" s="1">
        <v>0</v>
      </c>
      <c r="I2111" s="1">
        <v>0</v>
      </c>
      <c r="L2111" s="1" t="s">
        <v>16</v>
      </c>
      <c r="M2111" s="2">
        <v>1734484038</v>
      </c>
    </row>
    <row r="2112" spans="1:13" s="1" customFormat="1" hidden="1" x14ac:dyDescent="0.3">
      <c r="A2112" s="1">
        <v>1</v>
      </c>
      <c r="B2112" s="1">
        <v>28</v>
      </c>
      <c r="C2112" s="1">
        <v>4</v>
      </c>
      <c r="D2112" s="1">
        <v>3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L2112" s="1" t="s">
        <v>39</v>
      </c>
      <c r="M2112" s="2">
        <v>2686888901</v>
      </c>
    </row>
    <row r="2113" spans="1:13" s="1" customFormat="1" hidden="1" x14ac:dyDescent="0.3">
      <c r="A2113" s="1">
        <v>1</v>
      </c>
      <c r="B2113" s="1">
        <v>28</v>
      </c>
      <c r="C2113" s="1">
        <v>4</v>
      </c>
      <c r="D2113" s="1">
        <v>3</v>
      </c>
      <c r="E2113" s="1">
        <v>0</v>
      </c>
      <c r="F2113" s="1">
        <v>1</v>
      </c>
      <c r="G2113" s="1">
        <v>0</v>
      </c>
      <c r="H2113" s="1">
        <v>0</v>
      </c>
      <c r="I2113" s="1">
        <v>0</v>
      </c>
      <c r="L2113" s="1" t="s">
        <v>40</v>
      </c>
      <c r="M2113" s="2">
        <v>2686888901</v>
      </c>
    </row>
    <row r="2114" spans="1:13" s="1" customFormat="1" hidden="1" x14ac:dyDescent="0.3">
      <c r="A2114" s="1">
        <v>1</v>
      </c>
      <c r="B2114" s="1">
        <v>28</v>
      </c>
      <c r="C2114" s="1">
        <v>4</v>
      </c>
      <c r="D2114" s="1">
        <v>3</v>
      </c>
      <c r="E2114" s="1">
        <v>0</v>
      </c>
      <c r="F2114" s="1">
        <v>1</v>
      </c>
      <c r="G2114" s="1">
        <v>102</v>
      </c>
      <c r="H2114" s="1">
        <v>0</v>
      </c>
      <c r="I2114" s="1">
        <v>0</v>
      </c>
      <c r="L2114" s="1" t="s">
        <v>43</v>
      </c>
      <c r="M2114" s="2">
        <v>2686888901</v>
      </c>
    </row>
    <row r="2115" spans="1:13" s="1" customFormat="1" hidden="1" x14ac:dyDescent="0.3">
      <c r="A2115" s="1">
        <v>1</v>
      </c>
      <c r="B2115" s="1">
        <v>28</v>
      </c>
      <c r="C2115" s="1">
        <v>4</v>
      </c>
      <c r="D2115" s="1">
        <v>3</v>
      </c>
      <c r="E2115" s="1">
        <v>0</v>
      </c>
      <c r="F2115" s="1">
        <v>1</v>
      </c>
      <c r="G2115" s="1">
        <v>102</v>
      </c>
      <c r="H2115" s="1">
        <v>29</v>
      </c>
      <c r="I2115" s="1">
        <v>0</v>
      </c>
      <c r="L2115" s="1" t="s">
        <v>44</v>
      </c>
      <c r="M2115" s="2">
        <v>2686888901</v>
      </c>
    </row>
    <row r="2116" spans="1:13" s="1" customFormat="1" hidden="1" x14ac:dyDescent="0.3">
      <c r="A2116" s="1">
        <v>1</v>
      </c>
      <c r="B2116" s="1">
        <v>28</v>
      </c>
      <c r="C2116" s="1">
        <v>4</v>
      </c>
      <c r="D2116" s="1">
        <v>3</v>
      </c>
      <c r="E2116" s="1">
        <v>11</v>
      </c>
      <c r="F2116" s="1">
        <v>0</v>
      </c>
      <c r="G2116" s="1">
        <v>0</v>
      </c>
      <c r="H2116" s="1">
        <v>0</v>
      </c>
      <c r="I2116" s="1">
        <v>0</v>
      </c>
      <c r="L2116" s="1" t="s">
        <v>14</v>
      </c>
      <c r="M2116" s="2">
        <v>952404863</v>
      </c>
    </row>
    <row r="2117" spans="1:13" s="1" customFormat="1" hidden="1" x14ac:dyDescent="0.3">
      <c r="A2117" s="1">
        <v>1</v>
      </c>
      <c r="B2117" s="1">
        <v>28</v>
      </c>
      <c r="C2117" s="1">
        <v>4</v>
      </c>
      <c r="D2117" s="1">
        <v>3</v>
      </c>
      <c r="E2117" s="1">
        <v>11</v>
      </c>
      <c r="F2117" s="1">
        <v>1</v>
      </c>
      <c r="G2117" s="1">
        <v>0</v>
      </c>
      <c r="H2117" s="1">
        <v>0</v>
      </c>
      <c r="I2117" s="1">
        <v>0</v>
      </c>
      <c r="L2117" s="1" t="s">
        <v>40</v>
      </c>
      <c r="M2117" s="2">
        <v>952404863</v>
      </c>
    </row>
    <row r="2118" spans="1:13" s="1" customFormat="1" x14ac:dyDescent="0.3">
      <c r="A2118" s="1">
        <v>1</v>
      </c>
      <c r="B2118" s="1">
        <v>28</v>
      </c>
      <c r="C2118" s="1">
        <v>4</v>
      </c>
      <c r="D2118" s="1">
        <v>3</v>
      </c>
      <c r="E2118" s="1">
        <v>11</v>
      </c>
      <c r="F2118" s="1">
        <v>1</v>
      </c>
      <c r="G2118" s="1">
        <v>102</v>
      </c>
      <c r="H2118" s="1">
        <v>0</v>
      </c>
      <c r="I2118" s="1">
        <v>0</v>
      </c>
      <c r="L2118" s="1" t="s">
        <v>43</v>
      </c>
      <c r="M2118" s="2">
        <v>952404863</v>
      </c>
    </row>
    <row r="2119" spans="1:13" s="1" customFormat="1" x14ac:dyDescent="0.3">
      <c r="A2119" s="1">
        <v>1</v>
      </c>
      <c r="B2119" s="1">
        <v>28</v>
      </c>
      <c r="C2119" s="1">
        <v>4</v>
      </c>
      <c r="D2119" s="1">
        <v>3</v>
      </c>
      <c r="E2119" s="1">
        <v>11</v>
      </c>
      <c r="F2119" s="1">
        <v>1</v>
      </c>
      <c r="G2119" s="1">
        <v>102</v>
      </c>
      <c r="H2119" s="1">
        <v>29</v>
      </c>
      <c r="I2119" s="1">
        <v>0</v>
      </c>
      <c r="L2119" s="1" t="s">
        <v>44</v>
      </c>
      <c r="M2119" s="2">
        <v>952404863</v>
      </c>
    </row>
    <row r="2120" spans="1:13" hidden="1" x14ac:dyDescent="0.3">
      <c r="A2120">
        <v>0</v>
      </c>
      <c r="B2120">
        <v>28</v>
      </c>
      <c r="C2120">
        <v>4</v>
      </c>
      <c r="D2120">
        <v>3</v>
      </c>
      <c r="E2120">
        <v>11</v>
      </c>
      <c r="F2120">
        <v>1</v>
      </c>
      <c r="G2120">
        <v>102</v>
      </c>
      <c r="H2120">
        <v>29</v>
      </c>
      <c r="I2120">
        <v>80</v>
      </c>
      <c r="J2120" t="s">
        <v>149</v>
      </c>
      <c r="K2120" t="s">
        <v>759</v>
      </c>
      <c r="L2120" t="s">
        <v>830</v>
      </c>
      <c r="M2120" s="3">
        <v>321433486</v>
      </c>
    </row>
    <row r="2121" spans="1:13" hidden="1" x14ac:dyDescent="0.3">
      <c r="A2121">
        <v>0</v>
      </c>
      <c r="B2121">
        <v>28</v>
      </c>
      <c r="C2121">
        <v>4</v>
      </c>
      <c r="D2121">
        <v>3</v>
      </c>
      <c r="E2121">
        <v>11</v>
      </c>
      <c r="F2121">
        <v>1</v>
      </c>
      <c r="G2121">
        <v>102</v>
      </c>
      <c r="H2121">
        <v>29</v>
      </c>
      <c r="I2121">
        <v>81</v>
      </c>
      <c r="J2121" t="s">
        <v>149</v>
      </c>
      <c r="K2121" t="s">
        <v>759</v>
      </c>
      <c r="L2121" t="s">
        <v>831</v>
      </c>
      <c r="M2121" s="3">
        <v>108884862</v>
      </c>
    </row>
    <row r="2122" spans="1:13" hidden="1" x14ac:dyDescent="0.3">
      <c r="A2122">
        <v>0</v>
      </c>
      <c r="B2122">
        <v>28</v>
      </c>
      <c r="C2122">
        <v>4</v>
      </c>
      <c r="D2122">
        <v>3</v>
      </c>
      <c r="E2122">
        <v>11</v>
      </c>
      <c r="F2122">
        <v>1</v>
      </c>
      <c r="G2122">
        <v>102</v>
      </c>
      <c r="H2122">
        <v>29</v>
      </c>
      <c r="I2122">
        <v>82</v>
      </c>
      <c r="J2122" t="s">
        <v>149</v>
      </c>
      <c r="K2122" t="s">
        <v>759</v>
      </c>
      <c r="L2122" t="s">
        <v>832</v>
      </c>
      <c r="M2122" s="3">
        <v>522086515</v>
      </c>
    </row>
    <row r="2123" spans="1:13" s="1" customFormat="1" hidden="1" x14ac:dyDescent="0.3">
      <c r="A2123" s="1">
        <v>1</v>
      </c>
      <c r="B2123" s="1">
        <v>28</v>
      </c>
      <c r="C2123" s="1">
        <v>4</v>
      </c>
      <c r="D2123" s="1">
        <v>3</v>
      </c>
      <c r="E2123" s="1">
        <v>33</v>
      </c>
      <c r="F2123" s="1">
        <v>0</v>
      </c>
      <c r="G2123" s="1">
        <v>0</v>
      </c>
      <c r="H2123" s="1">
        <v>0</v>
      </c>
      <c r="I2123" s="1">
        <v>0</v>
      </c>
      <c r="L2123" s="1" t="s">
        <v>16</v>
      </c>
      <c r="M2123" s="2">
        <v>1734484038</v>
      </c>
    </row>
    <row r="2124" spans="1:13" s="1" customFormat="1" hidden="1" x14ac:dyDescent="0.3">
      <c r="A2124" s="1">
        <v>1</v>
      </c>
      <c r="B2124" s="1">
        <v>28</v>
      </c>
      <c r="C2124" s="1">
        <v>4</v>
      </c>
      <c r="D2124" s="1">
        <v>3</v>
      </c>
      <c r="E2124" s="1">
        <v>33</v>
      </c>
      <c r="F2124" s="1">
        <v>1</v>
      </c>
      <c r="G2124" s="1">
        <v>0</v>
      </c>
      <c r="H2124" s="1">
        <v>0</v>
      </c>
      <c r="I2124" s="1">
        <v>0</v>
      </c>
      <c r="L2124" s="1" t="s">
        <v>40</v>
      </c>
      <c r="M2124" s="2">
        <v>1734484038</v>
      </c>
    </row>
    <row r="2125" spans="1:13" s="1" customFormat="1" x14ac:dyDescent="0.3">
      <c r="A2125" s="1">
        <v>1</v>
      </c>
      <c r="B2125" s="1">
        <v>28</v>
      </c>
      <c r="C2125" s="1">
        <v>4</v>
      </c>
      <c r="D2125" s="1">
        <v>3</v>
      </c>
      <c r="E2125" s="1">
        <v>33</v>
      </c>
      <c r="F2125" s="1">
        <v>1</v>
      </c>
      <c r="G2125" s="1">
        <v>102</v>
      </c>
      <c r="H2125" s="1">
        <v>0</v>
      </c>
      <c r="I2125" s="1">
        <v>0</v>
      </c>
      <c r="L2125" s="1" t="s">
        <v>43</v>
      </c>
      <c r="M2125" s="2">
        <v>1734484038</v>
      </c>
    </row>
    <row r="2126" spans="1:13" s="1" customFormat="1" x14ac:dyDescent="0.3">
      <c r="A2126" s="1">
        <v>1</v>
      </c>
      <c r="B2126" s="1">
        <v>28</v>
      </c>
      <c r="C2126" s="1">
        <v>4</v>
      </c>
      <c r="D2126" s="1">
        <v>3</v>
      </c>
      <c r="E2126" s="1">
        <v>33</v>
      </c>
      <c r="F2126" s="1">
        <v>1</v>
      </c>
      <c r="G2126" s="1">
        <v>102</v>
      </c>
      <c r="H2126" s="1">
        <v>29</v>
      </c>
      <c r="I2126" s="1">
        <v>0</v>
      </c>
      <c r="L2126" s="1" t="s">
        <v>44</v>
      </c>
      <c r="M2126" s="2">
        <v>1734484038</v>
      </c>
    </row>
    <row r="2127" spans="1:13" hidden="1" x14ac:dyDescent="0.3">
      <c r="A2127">
        <v>0</v>
      </c>
      <c r="B2127">
        <v>28</v>
      </c>
      <c r="C2127">
        <v>4</v>
      </c>
      <c r="D2127">
        <v>3</v>
      </c>
      <c r="E2127">
        <v>33</v>
      </c>
      <c r="F2127">
        <v>1</v>
      </c>
      <c r="G2127">
        <v>102</v>
      </c>
      <c r="H2127">
        <v>29</v>
      </c>
      <c r="I2127">
        <v>81</v>
      </c>
      <c r="J2127" t="s">
        <v>149</v>
      </c>
      <c r="K2127" t="s">
        <v>759</v>
      </c>
      <c r="L2127" t="s">
        <v>830</v>
      </c>
      <c r="M2127" s="3">
        <v>399459678</v>
      </c>
    </row>
    <row r="2128" spans="1:13" hidden="1" x14ac:dyDescent="0.3">
      <c r="A2128">
        <v>0</v>
      </c>
      <c r="B2128">
        <v>28</v>
      </c>
      <c r="C2128">
        <v>4</v>
      </c>
      <c r="D2128">
        <v>3</v>
      </c>
      <c r="E2128">
        <v>33</v>
      </c>
      <c r="F2128">
        <v>1</v>
      </c>
      <c r="G2128">
        <v>102</v>
      </c>
      <c r="H2128">
        <v>29</v>
      </c>
      <c r="I2128">
        <v>82</v>
      </c>
      <c r="J2128" t="s">
        <v>149</v>
      </c>
      <c r="K2128" t="s">
        <v>759</v>
      </c>
      <c r="L2128" t="s">
        <v>833</v>
      </c>
      <c r="M2128" s="3">
        <v>1335024360</v>
      </c>
    </row>
    <row r="2129" spans="1:13" s="1" customFormat="1" hidden="1" x14ac:dyDescent="0.3">
      <c r="A2129" s="1">
        <v>1</v>
      </c>
      <c r="B2129" s="1">
        <v>28</v>
      </c>
      <c r="C2129" s="1">
        <v>5</v>
      </c>
      <c r="D2129" s="1">
        <v>0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L2129" s="1" t="s">
        <v>834</v>
      </c>
      <c r="M2129" s="2">
        <v>2727360000</v>
      </c>
    </row>
    <row r="2130" spans="1:13" s="1" customFormat="1" hidden="1" x14ac:dyDescent="0.3">
      <c r="A2130" s="1">
        <v>1</v>
      </c>
      <c r="B2130" s="1">
        <v>28</v>
      </c>
      <c r="C2130" s="1">
        <v>5</v>
      </c>
      <c r="D2130" s="1">
        <v>0</v>
      </c>
      <c r="E2130" s="1">
        <v>33</v>
      </c>
      <c r="F2130" s="1">
        <v>0</v>
      </c>
      <c r="G2130" s="1">
        <v>0</v>
      </c>
      <c r="H2130" s="1">
        <v>0</v>
      </c>
      <c r="I2130" s="1">
        <v>0</v>
      </c>
      <c r="L2130" s="1" t="s">
        <v>16</v>
      </c>
      <c r="M2130" s="2">
        <v>2327360000</v>
      </c>
    </row>
    <row r="2131" spans="1:13" s="1" customFormat="1" hidden="1" x14ac:dyDescent="0.3">
      <c r="A2131" s="1">
        <v>1</v>
      </c>
      <c r="B2131" s="1">
        <v>28</v>
      </c>
      <c r="C2131" s="1">
        <v>5</v>
      </c>
      <c r="D2131" s="1">
        <v>0</v>
      </c>
      <c r="E2131" s="1">
        <v>83</v>
      </c>
      <c r="F2131" s="1">
        <v>0</v>
      </c>
      <c r="G2131" s="1">
        <v>0</v>
      </c>
      <c r="H2131" s="1">
        <v>0</v>
      </c>
      <c r="I2131" s="1">
        <v>0</v>
      </c>
      <c r="L2131" s="1" t="s">
        <v>21</v>
      </c>
      <c r="M2131" s="2">
        <v>400000000</v>
      </c>
    </row>
    <row r="2132" spans="1:13" s="1" customFormat="1" hidden="1" x14ac:dyDescent="0.3">
      <c r="A2132" s="1">
        <v>1</v>
      </c>
      <c r="B2132" s="1">
        <v>28</v>
      </c>
      <c r="C2132" s="1">
        <v>5</v>
      </c>
      <c r="D2132" s="1">
        <v>3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L2132" s="1" t="s">
        <v>39</v>
      </c>
      <c r="M2132" s="2">
        <v>2727360000</v>
      </c>
    </row>
    <row r="2133" spans="1:13" s="1" customFormat="1" hidden="1" x14ac:dyDescent="0.3">
      <c r="A2133" s="1">
        <v>1</v>
      </c>
      <c r="B2133" s="1">
        <v>28</v>
      </c>
      <c r="C2133" s="1">
        <v>5</v>
      </c>
      <c r="D2133" s="1">
        <v>3</v>
      </c>
      <c r="E2133" s="1">
        <v>0</v>
      </c>
      <c r="F2133" s="1">
        <v>1</v>
      </c>
      <c r="G2133" s="1">
        <v>0</v>
      </c>
      <c r="H2133" s="1">
        <v>0</v>
      </c>
      <c r="I2133" s="1">
        <v>0</v>
      </c>
      <c r="L2133" s="1" t="s">
        <v>40</v>
      </c>
      <c r="M2133" s="2">
        <v>2727360000</v>
      </c>
    </row>
    <row r="2134" spans="1:13" s="1" customFormat="1" hidden="1" x14ac:dyDescent="0.3">
      <c r="A2134" s="1">
        <v>1</v>
      </c>
      <c r="B2134" s="1">
        <v>28</v>
      </c>
      <c r="C2134" s="1">
        <v>5</v>
      </c>
      <c r="D2134" s="1">
        <v>3</v>
      </c>
      <c r="E2134" s="1">
        <v>0</v>
      </c>
      <c r="F2134" s="1">
        <v>1</v>
      </c>
      <c r="G2134" s="1">
        <v>102</v>
      </c>
      <c r="H2134" s="1">
        <v>0</v>
      </c>
      <c r="I2134" s="1">
        <v>0</v>
      </c>
      <c r="L2134" s="1" t="s">
        <v>43</v>
      </c>
      <c r="M2134" s="2">
        <v>2727360000</v>
      </c>
    </row>
    <row r="2135" spans="1:13" s="1" customFormat="1" hidden="1" x14ac:dyDescent="0.3">
      <c r="A2135" s="1">
        <v>1</v>
      </c>
      <c r="B2135" s="1">
        <v>28</v>
      </c>
      <c r="C2135" s="1">
        <v>5</v>
      </c>
      <c r="D2135" s="1">
        <v>3</v>
      </c>
      <c r="E2135" s="1">
        <v>0</v>
      </c>
      <c r="F2135" s="1">
        <v>1</v>
      </c>
      <c r="G2135" s="1">
        <v>102</v>
      </c>
      <c r="H2135" s="1">
        <v>29</v>
      </c>
      <c r="I2135" s="1">
        <v>0</v>
      </c>
      <c r="L2135" s="1" t="s">
        <v>44</v>
      </c>
      <c r="M2135" s="2">
        <v>2727360000</v>
      </c>
    </row>
    <row r="2136" spans="1:13" s="1" customFormat="1" hidden="1" x14ac:dyDescent="0.3">
      <c r="A2136" s="1">
        <v>1</v>
      </c>
      <c r="B2136" s="1">
        <v>28</v>
      </c>
      <c r="C2136" s="1">
        <v>5</v>
      </c>
      <c r="D2136" s="1">
        <v>3</v>
      </c>
      <c r="E2136" s="1">
        <v>33</v>
      </c>
      <c r="F2136" s="1">
        <v>0</v>
      </c>
      <c r="G2136" s="1">
        <v>0</v>
      </c>
      <c r="H2136" s="1">
        <v>0</v>
      </c>
      <c r="I2136" s="1">
        <v>0</v>
      </c>
      <c r="L2136" s="1" t="s">
        <v>16</v>
      </c>
      <c r="M2136" s="2">
        <v>2327360000</v>
      </c>
    </row>
    <row r="2137" spans="1:13" s="1" customFormat="1" hidden="1" x14ac:dyDescent="0.3">
      <c r="A2137" s="1">
        <v>1</v>
      </c>
      <c r="B2137" s="1">
        <v>28</v>
      </c>
      <c r="C2137" s="1">
        <v>5</v>
      </c>
      <c r="D2137" s="1">
        <v>3</v>
      </c>
      <c r="E2137" s="1">
        <v>33</v>
      </c>
      <c r="F2137" s="1">
        <v>1</v>
      </c>
      <c r="G2137" s="1">
        <v>0</v>
      </c>
      <c r="H2137" s="1">
        <v>0</v>
      </c>
      <c r="I2137" s="1">
        <v>0</v>
      </c>
      <c r="L2137" s="1" t="s">
        <v>40</v>
      </c>
      <c r="M2137" s="2">
        <v>2327360000</v>
      </c>
    </row>
    <row r="2138" spans="1:13" s="1" customFormat="1" x14ac:dyDescent="0.3">
      <c r="A2138" s="1">
        <v>1</v>
      </c>
      <c r="B2138" s="1">
        <v>28</v>
      </c>
      <c r="C2138" s="1">
        <v>5</v>
      </c>
      <c r="D2138" s="1">
        <v>3</v>
      </c>
      <c r="E2138" s="1">
        <v>33</v>
      </c>
      <c r="F2138" s="1">
        <v>1</v>
      </c>
      <c r="G2138" s="1">
        <v>102</v>
      </c>
      <c r="H2138" s="1">
        <v>0</v>
      </c>
      <c r="I2138" s="1">
        <v>0</v>
      </c>
      <c r="L2138" s="1" t="s">
        <v>43</v>
      </c>
      <c r="M2138" s="2">
        <v>2327360000</v>
      </c>
    </row>
    <row r="2139" spans="1:13" hidden="1" x14ac:dyDescent="0.3">
      <c r="A2139">
        <v>0</v>
      </c>
      <c r="B2139">
        <v>28</v>
      </c>
      <c r="C2139">
        <v>5</v>
      </c>
      <c r="D2139">
        <v>3</v>
      </c>
      <c r="E2139">
        <v>33</v>
      </c>
      <c r="F2139">
        <v>1</v>
      </c>
      <c r="G2139">
        <v>102</v>
      </c>
      <c r="H2139">
        <v>29</v>
      </c>
      <c r="I2139">
        <v>0</v>
      </c>
      <c r="J2139" t="s">
        <v>149</v>
      </c>
      <c r="K2139" t="s">
        <v>759</v>
      </c>
      <c r="L2139" t="s">
        <v>835</v>
      </c>
      <c r="M2139" s="3">
        <v>2327360000</v>
      </c>
    </row>
    <row r="2140" spans="1:13" s="1" customFormat="1" hidden="1" x14ac:dyDescent="0.3">
      <c r="A2140" s="1">
        <v>1</v>
      </c>
      <c r="B2140" s="1">
        <v>28</v>
      </c>
      <c r="C2140" s="1">
        <v>5</v>
      </c>
      <c r="D2140" s="1">
        <v>3</v>
      </c>
      <c r="E2140" s="1">
        <v>83</v>
      </c>
      <c r="F2140" s="1">
        <v>0</v>
      </c>
      <c r="G2140" s="1">
        <v>0</v>
      </c>
      <c r="H2140" s="1">
        <v>0</v>
      </c>
      <c r="I2140" s="1">
        <v>0</v>
      </c>
      <c r="L2140" s="1" t="s">
        <v>21</v>
      </c>
      <c r="M2140" s="2">
        <v>400000000</v>
      </c>
    </row>
    <row r="2141" spans="1:13" s="1" customFormat="1" hidden="1" x14ac:dyDescent="0.3">
      <c r="A2141" s="1">
        <v>1</v>
      </c>
      <c r="B2141" s="1">
        <v>28</v>
      </c>
      <c r="C2141" s="1">
        <v>5</v>
      </c>
      <c r="D2141" s="1">
        <v>3</v>
      </c>
      <c r="E2141" s="1">
        <v>83</v>
      </c>
      <c r="F2141" s="1">
        <v>1</v>
      </c>
      <c r="G2141" s="1">
        <v>0</v>
      </c>
      <c r="H2141" s="1">
        <v>0</v>
      </c>
      <c r="I2141" s="1">
        <v>0</v>
      </c>
      <c r="L2141" s="1" t="s">
        <v>40</v>
      </c>
      <c r="M2141" s="2">
        <v>400000000</v>
      </c>
    </row>
    <row r="2142" spans="1:13" s="1" customFormat="1" x14ac:dyDescent="0.3">
      <c r="A2142" s="1">
        <v>1</v>
      </c>
      <c r="B2142" s="1">
        <v>28</v>
      </c>
      <c r="C2142" s="1">
        <v>5</v>
      </c>
      <c r="D2142" s="1">
        <v>3</v>
      </c>
      <c r="E2142" s="1">
        <v>83</v>
      </c>
      <c r="F2142" s="1">
        <v>1</v>
      </c>
      <c r="G2142" s="1">
        <v>102</v>
      </c>
      <c r="H2142" s="1">
        <v>0</v>
      </c>
      <c r="I2142" s="1">
        <v>0</v>
      </c>
      <c r="L2142" s="1" t="s">
        <v>43</v>
      </c>
      <c r="M2142" s="2">
        <v>400000000</v>
      </c>
    </row>
    <row r="2143" spans="1:13" hidden="1" x14ac:dyDescent="0.3">
      <c r="A2143">
        <v>0</v>
      </c>
      <c r="B2143">
        <v>28</v>
      </c>
      <c r="C2143">
        <v>5</v>
      </c>
      <c r="D2143">
        <v>3</v>
      </c>
      <c r="E2143">
        <v>83</v>
      </c>
      <c r="F2143">
        <v>1</v>
      </c>
      <c r="G2143">
        <v>102</v>
      </c>
      <c r="H2143">
        <v>29</v>
      </c>
      <c r="I2143">
        <v>0</v>
      </c>
      <c r="J2143" t="s">
        <v>149</v>
      </c>
      <c r="K2143" t="s">
        <v>759</v>
      </c>
      <c r="L2143" t="s">
        <v>836</v>
      </c>
      <c r="M2143" s="3">
        <v>400000000</v>
      </c>
    </row>
    <row r="2144" spans="1:13" s="1" customFormat="1" hidden="1" x14ac:dyDescent="0.3">
      <c r="A2144" s="1">
        <v>1</v>
      </c>
      <c r="B2144" s="1">
        <v>28</v>
      </c>
      <c r="C2144" s="1">
        <v>6</v>
      </c>
      <c r="D2144" s="1">
        <v>0</v>
      </c>
      <c r="E2144" s="1">
        <v>0</v>
      </c>
      <c r="F2144" s="1">
        <v>0</v>
      </c>
      <c r="G2144" s="1">
        <v>0</v>
      </c>
      <c r="H2144" s="1">
        <v>0</v>
      </c>
      <c r="I2144" s="1">
        <v>0</v>
      </c>
      <c r="L2144" s="1" t="s">
        <v>837</v>
      </c>
      <c r="M2144" s="2">
        <v>3418482479</v>
      </c>
    </row>
    <row r="2145" spans="1:13" s="1" customFormat="1" hidden="1" x14ac:dyDescent="0.3">
      <c r="A2145" s="1">
        <v>1</v>
      </c>
      <c r="B2145" s="1">
        <v>28</v>
      </c>
      <c r="C2145" s="1">
        <v>6</v>
      </c>
      <c r="D2145" s="1">
        <v>0</v>
      </c>
      <c r="E2145" s="1">
        <v>33</v>
      </c>
      <c r="F2145" s="1">
        <v>0</v>
      </c>
      <c r="G2145" s="1">
        <v>0</v>
      </c>
      <c r="H2145" s="1">
        <v>0</v>
      </c>
      <c r="I2145" s="1">
        <v>0</v>
      </c>
      <c r="L2145" s="1" t="s">
        <v>16</v>
      </c>
      <c r="M2145" s="2">
        <v>3418482479</v>
      </c>
    </row>
    <row r="2146" spans="1:13" s="1" customFormat="1" hidden="1" x14ac:dyDescent="0.3">
      <c r="A2146" s="1">
        <v>1</v>
      </c>
      <c r="B2146" s="1">
        <v>28</v>
      </c>
      <c r="C2146" s="1">
        <v>6</v>
      </c>
      <c r="D2146" s="1">
        <v>3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L2146" s="1" t="s">
        <v>39</v>
      </c>
      <c r="M2146" s="2">
        <v>3418482479</v>
      </c>
    </row>
    <row r="2147" spans="1:13" s="1" customFormat="1" hidden="1" x14ac:dyDescent="0.3">
      <c r="A2147" s="1">
        <v>1</v>
      </c>
      <c r="B2147" s="1">
        <v>28</v>
      </c>
      <c r="C2147" s="1">
        <v>6</v>
      </c>
      <c r="D2147" s="1">
        <v>3</v>
      </c>
      <c r="E2147" s="1">
        <v>0</v>
      </c>
      <c r="F2147" s="1">
        <v>1</v>
      </c>
      <c r="G2147" s="1">
        <v>0</v>
      </c>
      <c r="H2147" s="1">
        <v>0</v>
      </c>
      <c r="I2147" s="1">
        <v>0</v>
      </c>
      <c r="L2147" s="1" t="s">
        <v>40</v>
      </c>
      <c r="M2147" s="2">
        <v>3418482479</v>
      </c>
    </row>
    <row r="2148" spans="1:13" s="1" customFormat="1" hidden="1" x14ac:dyDescent="0.3">
      <c r="A2148" s="1">
        <v>1</v>
      </c>
      <c r="B2148" s="1">
        <v>28</v>
      </c>
      <c r="C2148" s="1">
        <v>6</v>
      </c>
      <c r="D2148" s="1">
        <v>3</v>
      </c>
      <c r="E2148" s="1">
        <v>0</v>
      </c>
      <c r="F2148" s="1">
        <v>1</v>
      </c>
      <c r="G2148" s="1">
        <v>102</v>
      </c>
      <c r="H2148" s="1">
        <v>0</v>
      </c>
      <c r="I2148" s="1">
        <v>0</v>
      </c>
      <c r="L2148" s="1" t="s">
        <v>43</v>
      </c>
      <c r="M2148" s="2">
        <v>3418482479</v>
      </c>
    </row>
    <row r="2149" spans="1:13" s="1" customFormat="1" hidden="1" x14ac:dyDescent="0.3">
      <c r="A2149" s="1">
        <v>1</v>
      </c>
      <c r="B2149" s="1">
        <v>28</v>
      </c>
      <c r="C2149" s="1">
        <v>6</v>
      </c>
      <c r="D2149" s="1">
        <v>3</v>
      </c>
      <c r="E2149" s="1">
        <v>0</v>
      </c>
      <c r="F2149" s="1">
        <v>1</v>
      </c>
      <c r="G2149" s="1">
        <v>102</v>
      </c>
      <c r="H2149" s="1">
        <v>29</v>
      </c>
      <c r="I2149" s="1">
        <v>0</v>
      </c>
      <c r="L2149" s="1" t="s">
        <v>44</v>
      </c>
      <c r="M2149" s="2">
        <v>3418482479</v>
      </c>
    </row>
    <row r="2150" spans="1:13" s="1" customFormat="1" hidden="1" x14ac:dyDescent="0.3">
      <c r="A2150" s="1">
        <v>1</v>
      </c>
      <c r="B2150" s="1">
        <v>28</v>
      </c>
      <c r="C2150" s="1">
        <v>6</v>
      </c>
      <c r="D2150" s="1">
        <v>3</v>
      </c>
      <c r="E2150" s="1">
        <v>33</v>
      </c>
      <c r="F2150" s="1">
        <v>0</v>
      </c>
      <c r="G2150" s="1">
        <v>0</v>
      </c>
      <c r="H2150" s="1">
        <v>0</v>
      </c>
      <c r="I2150" s="1">
        <v>0</v>
      </c>
      <c r="L2150" s="1" t="s">
        <v>16</v>
      </c>
      <c r="M2150" s="2">
        <v>3418482479</v>
      </c>
    </row>
    <row r="2151" spans="1:13" s="1" customFormat="1" hidden="1" x14ac:dyDescent="0.3">
      <c r="A2151" s="1">
        <v>1</v>
      </c>
      <c r="B2151" s="1">
        <v>28</v>
      </c>
      <c r="C2151" s="1">
        <v>6</v>
      </c>
      <c r="D2151" s="1">
        <v>3</v>
      </c>
      <c r="E2151" s="1">
        <v>33</v>
      </c>
      <c r="F2151" s="1">
        <v>1</v>
      </c>
      <c r="G2151" s="1">
        <v>0</v>
      </c>
      <c r="H2151" s="1">
        <v>0</v>
      </c>
      <c r="I2151" s="1">
        <v>0</v>
      </c>
      <c r="L2151" s="1" t="s">
        <v>40</v>
      </c>
      <c r="M2151" s="2">
        <v>3418482479</v>
      </c>
    </row>
    <row r="2152" spans="1:13" s="1" customFormat="1" x14ac:dyDescent="0.3">
      <c r="A2152" s="1">
        <v>1</v>
      </c>
      <c r="B2152" s="1">
        <v>28</v>
      </c>
      <c r="C2152" s="1">
        <v>6</v>
      </c>
      <c r="D2152" s="1">
        <v>3</v>
      </c>
      <c r="E2152" s="1">
        <v>33</v>
      </c>
      <c r="F2152" s="1">
        <v>1</v>
      </c>
      <c r="G2152" s="1">
        <v>102</v>
      </c>
      <c r="H2152" s="1">
        <v>0</v>
      </c>
      <c r="I2152" s="1">
        <v>0</v>
      </c>
      <c r="L2152" s="1" t="s">
        <v>43</v>
      </c>
      <c r="M2152" s="2">
        <v>3418482479</v>
      </c>
    </row>
    <row r="2153" spans="1:13" hidden="1" x14ac:dyDescent="0.3">
      <c r="A2153">
        <v>0</v>
      </c>
      <c r="B2153">
        <v>28</v>
      </c>
      <c r="C2153">
        <v>6</v>
      </c>
      <c r="D2153">
        <v>3</v>
      </c>
      <c r="E2153">
        <v>33</v>
      </c>
      <c r="F2153">
        <v>1</v>
      </c>
      <c r="G2153">
        <v>102</v>
      </c>
      <c r="H2153">
        <v>29</v>
      </c>
      <c r="I2153">
        <v>0</v>
      </c>
      <c r="J2153" t="s">
        <v>149</v>
      </c>
      <c r="K2153" t="s">
        <v>759</v>
      </c>
      <c r="L2153" t="s">
        <v>838</v>
      </c>
      <c r="M2153" s="3">
        <v>3418482479</v>
      </c>
    </row>
    <row r="2154" spans="1:13" s="1" customFormat="1" hidden="1" x14ac:dyDescent="0.3">
      <c r="A2154" s="1">
        <v>1</v>
      </c>
      <c r="B2154" s="1">
        <v>28</v>
      </c>
      <c r="C2154" s="1">
        <v>11</v>
      </c>
      <c r="D2154" s="1">
        <v>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L2154" s="1" t="s">
        <v>22</v>
      </c>
      <c r="M2154" s="2">
        <v>2649815924</v>
      </c>
    </row>
    <row r="2155" spans="1:13" s="1" customFormat="1" hidden="1" x14ac:dyDescent="0.3">
      <c r="A2155" s="1">
        <v>1</v>
      </c>
      <c r="B2155" s="1">
        <v>28</v>
      </c>
      <c r="C2155" s="1">
        <v>11</v>
      </c>
      <c r="D2155" s="1">
        <v>0</v>
      </c>
      <c r="E2155" s="1">
        <v>11</v>
      </c>
      <c r="F2155" s="1">
        <v>0</v>
      </c>
      <c r="G2155" s="1">
        <v>0</v>
      </c>
      <c r="H2155" s="1">
        <v>0</v>
      </c>
      <c r="I2155" s="1">
        <v>0</v>
      </c>
      <c r="L2155" s="1" t="s">
        <v>14</v>
      </c>
      <c r="M2155" s="2">
        <v>945667099</v>
      </c>
    </row>
    <row r="2156" spans="1:13" s="1" customFormat="1" hidden="1" x14ac:dyDescent="0.3">
      <c r="A2156" s="1">
        <v>1</v>
      </c>
      <c r="B2156" s="1">
        <v>28</v>
      </c>
      <c r="C2156" s="1">
        <v>11</v>
      </c>
      <c r="D2156" s="1">
        <v>0</v>
      </c>
      <c r="E2156" s="1">
        <v>33</v>
      </c>
      <c r="F2156" s="1">
        <v>0</v>
      </c>
      <c r="G2156" s="1">
        <v>0</v>
      </c>
      <c r="H2156" s="1">
        <v>0</v>
      </c>
      <c r="I2156" s="1">
        <v>0</v>
      </c>
      <c r="L2156" s="1" t="s">
        <v>16</v>
      </c>
      <c r="M2156" s="2">
        <v>1704148825</v>
      </c>
    </row>
    <row r="2157" spans="1:13" s="1" customFormat="1" hidden="1" x14ac:dyDescent="0.3">
      <c r="A2157" s="1">
        <v>1</v>
      </c>
      <c r="B2157" s="1">
        <v>28</v>
      </c>
      <c r="C2157" s="1">
        <v>11</v>
      </c>
      <c r="D2157" s="1">
        <v>1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L2157" s="1" t="s">
        <v>22</v>
      </c>
      <c r="M2157" s="2">
        <v>2649815924</v>
      </c>
    </row>
    <row r="2158" spans="1:13" s="1" customFormat="1" hidden="1" x14ac:dyDescent="0.3">
      <c r="A2158" s="1">
        <v>1</v>
      </c>
      <c r="B2158" s="1">
        <v>28</v>
      </c>
      <c r="C2158" s="1">
        <v>11</v>
      </c>
      <c r="D2158" s="1">
        <v>1</v>
      </c>
      <c r="E2158" s="1">
        <v>0</v>
      </c>
      <c r="F2158" s="1">
        <v>1</v>
      </c>
      <c r="G2158" s="1">
        <v>0</v>
      </c>
      <c r="H2158" s="1">
        <v>0</v>
      </c>
      <c r="I2158" s="1">
        <v>0</v>
      </c>
      <c r="L2158" s="1" t="s">
        <v>23</v>
      </c>
      <c r="M2158" s="2">
        <v>2416148826</v>
      </c>
    </row>
    <row r="2159" spans="1:13" s="1" customFormat="1" hidden="1" x14ac:dyDescent="0.3">
      <c r="A2159" s="1">
        <v>1</v>
      </c>
      <c r="B2159" s="1">
        <v>28</v>
      </c>
      <c r="C2159" s="1">
        <v>11</v>
      </c>
      <c r="D2159" s="1">
        <v>1</v>
      </c>
      <c r="E2159" s="1">
        <v>0</v>
      </c>
      <c r="F2159" s="1">
        <v>1</v>
      </c>
      <c r="G2159" s="1">
        <v>1</v>
      </c>
      <c r="H2159" s="1">
        <v>0</v>
      </c>
      <c r="I2159" s="1">
        <v>0</v>
      </c>
      <c r="L2159" s="1" t="s">
        <v>24</v>
      </c>
      <c r="M2159" s="2">
        <v>2416148826</v>
      </c>
    </row>
    <row r="2160" spans="1:13" s="1" customFormat="1" hidden="1" x14ac:dyDescent="0.3">
      <c r="A2160" s="1">
        <v>1</v>
      </c>
      <c r="B2160" s="1">
        <v>28</v>
      </c>
      <c r="C2160" s="1">
        <v>11</v>
      </c>
      <c r="D2160" s="1">
        <v>1</v>
      </c>
      <c r="E2160" s="1">
        <v>0</v>
      </c>
      <c r="F2160" s="1">
        <v>2</v>
      </c>
      <c r="G2160" s="1">
        <v>0</v>
      </c>
      <c r="H2160" s="1">
        <v>0</v>
      </c>
      <c r="I2160" s="1">
        <v>0</v>
      </c>
      <c r="L2160" s="1" t="s">
        <v>27</v>
      </c>
      <c r="M2160" s="2">
        <v>233667098</v>
      </c>
    </row>
    <row r="2161" spans="1:13" s="1" customFormat="1" hidden="1" x14ac:dyDescent="0.3">
      <c r="A2161" s="1">
        <v>1</v>
      </c>
      <c r="B2161" s="1">
        <v>28</v>
      </c>
      <c r="C2161" s="1">
        <v>11</v>
      </c>
      <c r="D2161" s="1">
        <v>1</v>
      </c>
      <c r="E2161" s="1">
        <v>0</v>
      </c>
      <c r="F2161" s="1">
        <v>2</v>
      </c>
      <c r="G2161" s="1">
        <v>1</v>
      </c>
      <c r="H2161" s="1">
        <v>0</v>
      </c>
      <c r="I2161" s="1">
        <v>0</v>
      </c>
      <c r="L2161" s="1" t="s">
        <v>28</v>
      </c>
      <c r="M2161" s="2">
        <v>206451741</v>
      </c>
    </row>
    <row r="2162" spans="1:13" s="1" customFormat="1" hidden="1" x14ac:dyDescent="0.3">
      <c r="A2162" s="1">
        <v>1</v>
      </c>
      <c r="B2162" s="1">
        <v>28</v>
      </c>
      <c r="C2162" s="1">
        <v>11</v>
      </c>
      <c r="D2162" s="1">
        <v>1</v>
      </c>
      <c r="E2162" s="1">
        <v>0</v>
      </c>
      <c r="F2162" s="1">
        <v>2</v>
      </c>
      <c r="G2162" s="1">
        <v>2</v>
      </c>
      <c r="H2162" s="1">
        <v>0</v>
      </c>
      <c r="I2162" s="1">
        <v>0</v>
      </c>
      <c r="L2162" s="1" t="s">
        <v>29</v>
      </c>
      <c r="M2162" s="2">
        <v>27215357</v>
      </c>
    </row>
    <row r="2163" spans="1:13" s="1" customFormat="1" hidden="1" x14ac:dyDescent="0.3">
      <c r="A2163" s="1">
        <v>1</v>
      </c>
      <c r="B2163" s="1">
        <v>28</v>
      </c>
      <c r="C2163" s="1">
        <v>11</v>
      </c>
      <c r="D2163" s="1">
        <v>1</v>
      </c>
      <c r="E2163" s="1">
        <v>11</v>
      </c>
      <c r="F2163" s="1">
        <v>0</v>
      </c>
      <c r="G2163" s="1">
        <v>0</v>
      </c>
      <c r="H2163" s="1">
        <v>0</v>
      </c>
      <c r="I2163" s="1">
        <v>0</v>
      </c>
      <c r="L2163" s="1" t="s">
        <v>14</v>
      </c>
      <c r="M2163" s="2">
        <v>945667099</v>
      </c>
    </row>
    <row r="2164" spans="1:13" s="1" customFormat="1" hidden="1" x14ac:dyDescent="0.3">
      <c r="A2164" s="1">
        <v>1</v>
      </c>
      <c r="B2164" s="1">
        <v>28</v>
      </c>
      <c r="C2164" s="1">
        <v>11</v>
      </c>
      <c r="D2164" s="1">
        <v>1</v>
      </c>
      <c r="E2164" s="1">
        <v>11</v>
      </c>
      <c r="F2164" s="1">
        <v>1</v>
      </c>
      <c r="G2164" s="1">
        <v>0</v>
      </c>
      <c r="H2164" s="1">
        <v>0</v>
      </c>
      <c r="I2164" s="1">
        <v>0</v>
      </c>
      <c r="L2164" s="1" t="s">
        <v>23</v>
      </c>
      <c r="M2164" s="2">
        <v>712000001</v>
      </c>
    </row>
    <row r="2165" spans="1:13" s="1" customFormat="1" hidden="1" x14ac:dyDescent="0.3">
      <c r="A2165" s="1">
        <v>1</v>
      </c>
      <c r="B2165" s="1">
        <v>28</v>
      </c>
      <c r="C2165" s="1">
        <v>11</v>
      </c>
      <c r="D2165" s="1">
        <v>1</v>
      </c>
      <c r="E2165" s="1">
        <v>11</v>
      </c>
      <c r="F2165" s="1">
        <v>1</v>
      </c>
      <c r="G2165" s="1">
        <v>1</v>
      </c>
      <c r="H2165" s="1">
        <v>0</v>
      </c>
      <c r="I2165" s="1">
        <v>0</v>
      </c>
      <c r="L2165" s="1" t="s">
        <v>24</v>
      </c>
      <c r="M2165" s="2">
        <v>712000001</v>
      </c>
    </row>
    <row r="2166" spans="1:13" hidden="1" x14ac:dyDescent="0.3">
      <c r="A2166">
        <v>0</v>
      </c>
      <c r="B2166">
        <v>28</v>
      </c>
      <c r="C2166">
        <v>11</v>
      </c>
      <c r="D2166">
        <v>1</v>
      </c>
      <c r="E2166">
        <v>11</v>
      </c>
      <c r="F2166">
        <v>1</v>
      </c>
      <c r="G2166">
        <v>1</v>
      </c>
      <c r="H2166">
        <v>1</v>
      </c>
      <c r="I2166">
        <v>0</v>
      </c>
      <c r="J2166" t="s">
        <v>356</v>
      </c>
      <c r="K2166" t="s">
        <v>149</v>
      </c>
      <c r="L2166" t="s">
        <v>839</v>
      </c>
      <c r="M2166" s="3">
        <v>432082405</v>
      </c>
    </row>
    <row r="2167" spans="1:13" hidden="1" x14ac:dyDescent="0.3">
      <c r="A2167">
        <v>0</v>
      </c>
      <c r="B2167">
        <v>28</v>
      </c>
      <c r="C2167">
        <v>11</v>
      </c>
      <c r="D2167">
        <v>1</v>
      </c>
      <c r="E2167">
        <v>11</v>
      </c>
      <c r="F2167">
        <v>1</v>
      </c>
      <c r="G2167">
        <v>1</v>
      </c>
      <c r="H2167">
        <v>3</v>
      </c>
      <c r="I2167">
        <v>0</v>
      </c>
      <c r="J2167" t="s">
        <v>378</v>
      </c>
      <c r="K2167" t="s">
        <v>149</v>
      </c>
      <c r="L2167" t="s">
        <v>840</v>
      </c>
      <c r="M2167" s="3">
        <v>12734198</v>
      </c>
    </row>
    <row r="2168" spans="1:13" hidden="1" x14ac:dyDescent="0.3">
      <c r="A2168">
        <v>0</v>
      </c>
      <c r="B2168">
        <v>28</v>
      </c>
      <c r="C2168">
        <v>11</v>
      </c>
      <c r="D2168">
        <v>1</v>
      </c>
      <c r="E2168">
        <v>11</v>
      </c>
      <c r="F2168">
        <v>1</v>
      </c>
      <c r="G2168">
        <v>1</v>
      </c>
      <c r="H2168">
        <v>4</v>
      </c>
      <c r="I2168">
        <v>0</v>
      </c>
      <c r="J2168" t="s">
        <v>364</v>
      </c>
      <c r="K2168" t="s">
        <v>149</v>
      </c>
      <c r="L2168" t="s">
        <v>841</v>
      </c>
      <c r="M2168" s="3">
        <v>19164948</v>
      </c>
    </row>
    <row r="2169" spans="1:13" hidden="1" x14ac:dyDescent="0.3">
      <c r="A2169">
        <v>0</v>
      </c>
      <c r="B2169">
        <v>28</v>
      </c>
      <c r="C2169">
        <v>11</v>
      </c>
      <c r="D2169">
        <v>1</v>
      </c>
      <c r="E2169">
        <v>11</v>
      </c>
      <c r="F2169">
        <v>1</v>
      </c>
      <c r="G2169">
        <v>1</v>
      </c>
      <c r="H2169">
        <v>5</v>
      </c>
      <c r="I2169">
        <v>0</v>
      </c>
      <c r="J2169" t="s">
        <v>368</v>
      </c>
      <c r="K2169" t="s">
        <v>149</v>
      </c>
      <c r="L2169" t="s">
        <v>842</v>
      </c>
      <c r="M2169" s="3">
        <v>23169578</v>
      </c>
    </row>
    <row r="2170" spans="1:13" hidden="1" x14ac:dyDescent="0.3">
      <c r="A2170">
        <v>0</v>
      </c>
      <c r="B2170">
        <v>28</v>
      </c>
      <c r="C2170">
        <v>11</v>
      </c>
      <c r="D2170">
        <v>1</v>
      </c>
      <c r="E2170">
        <v>11</v>
      </c>
      <c r="F2170">
        <v>1</v>
      </c>
      <c r="G2170">
        <v>1</v>
      </c>
      <c r="H2170">
        <v>6</v>
      </c>
      <c r="I2170">
        <v>0</v>
      </c>
      <c r="J2170" t="s">
        <v>362</v>
      </c>
      <c r="K2170" t="s">
        <v>149</v>
      </c>
      <c r="L2170" t="s">
        <v>843</v>
      </c>
      <c r="M2170" s="3">
        <v>43869809</v>
      </c>
    </row>
    <row r="2171" spans="1:13" hidden="1" x14ac:dyDescent="0.3">
      <c r="A2171">
        <v>0</v>
      </c>
      <c r="B2171">
        <v>28</v>
      </c>
      <c r="C2171">
        <v>11</v>
      </c>
      <c r="D2171">
        <v>1</v>
      </c>
      <c r="E2171">
        <v>11</v>
      </c>
      <c r="F2171">
        <v>1</v>
      </c>
      <c r="G2171">
        <v>1</v>
      </c>
      <c r="H2171">
        <v>7</v>
      </c>
      <c r="I2171">
        <v>0</v>
      </c>
      <c r="J2171" t="s">
        <v>358</v>
      </c>
      <c r="K2171" t="s">
        <v>149</v>
      </c>
      <c r="L2171" t="s">
        <v>844</v>
      </c>
      <c r="M2171" s="3">
        <v>3921313</v>
      </c>
    </row>
    <row r="2172" spans="1:13" hidden="1" x14ac:dyDescent="0.3">
      <c r="A2172">
        <v>0</v>
      </c>
      <c r="B2172">
        <v>28</v>
      </c>
      <c r="C2172">
        <v>11</v>
      </c>
      <c r="D2172">
        <v>1</v>
      </c>
      <c r="E2172">
        <v>11</v>
      </c>
      <c r="F2172">
        <v>1</v>
      </c>
      <c r="G2172">
        <v>1</v>
      </c>
      <c r="H2172">
        <v>8</v>
      </c>
      <c r="I2172">
        <v>0</v>
      </c>
      <c r="J2172" t="s">
        <v>407</v>
      </c>
      <c r="K2172" t="s">
        <v>149</v>
      </c>
      <c r="L2172" t="s">
        <v>845</v>
      </c>
      <c r="M2172" s="3">
        <v>19225038</v>
      </c>
    </row>
    <row r="2173" spans="1:13" hidden="1" x14ac:dyDescent="0.3">
      <c r="A2173">
        <v>0</v>
      </c>
      <c r="B2173">
        <v>28</v>
      </c>
      <c r="C2173">
        <v>11</v>
      </c>
      <c r="D2173">
        <v>1</v>
      </c>
      <c r="E2173">
        <v>11</v>
      </c>
      <c r="F2173">
        <v>1</v>
      </c>
      <c r="G2173">
        <v>1</v>
      </c>
      <c r="H2173">
        <v>9</v>
      </c>
      <c r="I2173">
        <v>0</v>
      </c>
      <c r="J2173" t="s">
        <v>392</v>
      </c>
      <c r="K2173" t="s">
        <v>149</v>
      </c>
      <c r="L2173" t="s">
        <v>846</v>
      </c>
      <c r="M2173" s="3">
        <v>2409258</v>
      </c>
    </row>
    <row r="2174" spans="1:13" hidden="1" x14ac:dyDescent="0.3">
      <c r="A2174">
        <v>0</v>
      </c>
      <c r="B2174">
        <v>28</v>
      </c>
      <c r="C2174">
        <v>11</v>
      </c>
      <c r="D2174">
        <v>1</v>
      </c>
      <c r="E2174">
        <v>11</v>
      </c>
      <c r="F2174">
        <v>1</v>
      </c>
      <c r="G2174">
        <v>1</v>
      </c>
      <c r="H2174">
        <v>10</v>
      </c>
      <c r="I2174">
        <v>0</v>
      </c>
      <c r="J2174" t="s">
        <v>394</v>
      </c>
      <c r="K2174" t="s">
        <v>149</v>
      </c>
      <c r="L2174" t="s">
        <v>847</v>
      </c>
      <c r="M2174" s="3">
        <v>14422396</v>
      </c>
    </row>
    <row r="2175" spans="1:13" hidden="1" x14ac:dyDescent="0.3">
      <c r="A2175">
        <v>0</v>
      </c>
      <c r="B2175">
        <v>28</v>
      </c>
      <c r="C2175">
        <v>11</v>
      </c>
      <c r="D2175">
        <v>1</v>
      </c>
      <c r="E2175">
        <v>11</v>
      </c>
      <c r="F2175">
        <v>1</v>
      </c>
      <c r="G2175">
        <v>1</v>
      </c>
      <c r="H2175">
        <v>11</v>
      </c>
      <c r="I2175">
        <v>0</v>
      </c>
      <c r="J2175" t="s">
        <v>398</v>
      </c>
      <c r="K2175" t="s">
        <v>149</v>
      </c>
      <c r="L2175" t="s">
        <v>848</v>
      </c>
      <c r="M2175" s="3">
        <v>4811503</v>
      </c>
    </row>
    <row r="2176" spans="1:13" hidden="1" x14ac:dyDescent="0.3">
      <c r="A2176">
        <v>0</v>
      </c>
      <c r="B2176">
        <v>28</v>
      </c>
      <c r="C2176">
        <v>11</v>
      </c>
      <c r="D2176">
        <v>1</v>
      </c>
      <c r="E2176">
        <v>11</v>
      </c>
      <c r="F2176">
        <v>1</v>
      </c>
      <c r="G2176">
        <v>1</v>
      </c>
      <c r="H2176">
        <v>12</v>
      </c>
      <c r="I2176">
        <v>0</v>
      </c>
      <c r="J2176" t="s">
        <v>396</v>
      </c>
      <c r="K2176" t="s">
        <v>149</v>
      </c>
      <c r="L2176" t="s">
        <v>849</v>
      </c>
      <c r="M2176" s="3">
        <v>2409258</v>
      </c>
    </row>
    <row r="2177" spans="1:13" hidden="1" x14ac:dyDescent="0.3">
      <c r="A2177">
        <v>0</v>
      </c>
      <c r="B2177">
        <v>28</v>
      </c>
      <c r="C2177">
        <v>11</v>
      </c>
      <c r="D2177">
        <v>1</v>
      </c>
      <c r="E2177">
        <v>11</v>
      </c>
      <c r="F2177">
        <v>1</v>
      </c>
      <c r="G2177">
        <v>1</v>
      </c>
      <c r="H2177">
        <v>13</v>
      </c>
      <c r="I2177">
        <v>0</v>
      </c>
      <c r="J2177" t="s">
        <v>850</v>
      </c>
      <c r="K2177" t="s">
        <v>149</v>
      </c>
      <c r="L2177" t="s">
        <v>851</v>
      </c>
      <c r="M2177" s="3">
        <v>49225966</v>
      </c>
    </row>
    <row r="2178" spans="1:13" hidden="1" x14ac:dyDescent="0.3">
      <c r="A2178">
        <v>0</v>
      </c>
      <c r="B2178">
        <v>28</v>
      </c>
      <c r="C2178">
        <v>11</v>
      </c>
      <c r="D2178">
        <v>1</v>
      </c>
      <c r="E2178">
        <v>11</v>
      </c>
      <c r="F2178">
        <v>1</v>
      </c>
      <c r="G2178">
        <v>1</v>
      </c>
      <c r="H2178">
        <v>15</v>
      </c>
      <c r="I2178">
        <v>0</v>
      </c>
      <c r="J2178" t="s">
        <v>852</v>
      </c>
      <c r="K2178" t="s">
        <v>149</v>
      </c>
      <c r="L2178" t="s">
        <v>853</v>
      </c>
      <c r="M2178" s="3">
        <v>36835606</v>
      </c>
    </row>
    <row r="2179" spans="1:13" hidden="1" x14ac:dyDescent="0.3">
      <c r="A2179">
        <v>0</v>
      </c>
      <c r="B2179">
        <v>28</v>
      </c>
      <c r="C2179">
        <v>11</v>
      </c>
      <c r="D2179">
        <v>1</v>
      </c>
      <c r="E2179">
        <v>11</v>
      </c>
      <c r="F2179">
        <v>1</v>
      </c>
      <c r="G2179">
        <v>1</v>
      </c>
      <c r="H2179">
        <v>16</v>
      </c>
      <c r="I2179">
        <v>0</v>
      </c>
      <c r="J2179" t="s">
        <v>854</v>
      </c>
      <c r="K2179" t="s">
        <v>149</v>
      </c>
      <c r="L2179" t="s">
        <v>855</v>
      </c>
      <c r="M2179" s="3">
        <v>45564883</v>
      </c>
    </row>
    <row r="2180" spans="1:13" hidden="1" x14ac:dyDescent="0.3">
      <c r="A2180">
        <v>0</v>
      </c>
      <c r="B2180">
        <v>28</v>
      </c>
      <c r="C2180">
        <v>11</v>
      </c>
      <c r="D2180">
        <v>1</v>
      </c>
      <c r="E2180">
        <v>11</v>
      </c>
      <c r="F2180">
        <v>1</v>
      </c>
      <c r="G2180">
        <v>1</v>
      </c>
      <c r="H2180">
        <v>17</v>
      </c>
      <c r="I2180">
        <v>0</v>
      </c>
      <c r="J2180" t="s">
        <v>856</v>
      </c>
      <c r="K2180" t="s">
        <v>149</v>
      </c>
      <c r="L2180" t="s">
        <v>857</v>
      </c>
      <c r="M2180" s="3">
        <v>2153842</v>
      </c>
    </row>
    <row r="2181" spans="1:13" s="1" customFormat="1" hidden="1" x14ac:dyDescent="0.3">
      <c r="A2181" s="1">
        <v>1</v>
      </c>
      <c r="B2181" s="1">
        <v>28</v>
      </c>
      <c r="C2181" s="1">
        <v>11</v>
      </c>
      <c r="D2181" s="1">
        <v>1</v>
      </c>
      <c r="E2181" s="1">
        <v>11</v>
      </c>
      <c r="F2181" s="1">
        <v>2</v>
      </c>
      <c r="G2181" s="1">
        <v>0</v>
      </c>
      <c r="H2181" s="1">
        <v>0</v>
      </c>
      <c r="I2181" s="1">
        <v>0</v>
      </c>
      <c r="L2181" s="1" t="s">
        <v>27</v>
      </c>
      <c r="M2181" s="2">
        <v>233667098</v>
      </c>
    </row>
    <row r="2182" spans="1:13" s="1" customFormat="1" hidden="1" x14ac:dyDescent="0.3">
      <c r="A2182" s="1">
        <v>1</v>
      </c>
      <c r="B2182" s="1">
        <v>28</v>
      </c>
      <c r="C2182" s="1">
        <v>11</v>
      </c>
      <c r="D2182" s="1">
        <v>1</v>
      </c>
      <c r="E2182" s="1">
        <v>11</v>
      </c>
      <c r="F2182" s="1">
        <v>2</v>
      </c>
      <c r="G2182" s="1">
        <v>1</v>
      </c>
      <c r="H2182" s="1">
        <v>0</v>
      </c>
      <c r="I2182" s="1">
        <v>0</v>
      </c>
      <c r="L2182" s="1" t="s">
        <v>28</v>
      </c>
      <c r="M2182" s="2">
        <v>206451741</v>
      </c>
    </row>
    <row r="2183" spans="1:13" hidden="1" x14ac:dyDescent="0.3">
      <c r="A2183">
        <v>0</v>
      </c>
      <c r="B2183">
        <v>28</v>
      </c>
      <c r="C2183">
        <v>11</v>
      </c>
      <c r="D2183">
        <v>1</v>
      </c>
      <c r="E2183">
        <v>11</v>
      </c>
      <c r="F2183">
        <v>2</v>
      </c>
      <c r="G2183">
        <v>1</v>
      </c>
      <c r="H2183">
        <v>1</v>
      </c>
      <c r="I2183">
        <v>0</v>
      </c>
      <c r="J2183" t="s">
        <v>410</v>
      </c>
      <c r="K2183" t="s">
        <v>149</v>
      </c>
      <c r="L2183" t="s">
        <v>858</v>
      </c>
      <c r="M2183" s="3">
        <v>11127462</v>
      </c>
    </row>
    <row r="2184" spans="1:13" hidden="1" x14ac:dyDescent="0.3">
      <c r="A2184">
        <v>0</v>
      </c>
      <c r="B2184">
        <v>28</v>
      </c>
      <c r="C2184">
        <v>11</v>
      </c>
      <c r="D2184">
        <v>1</v>
      </c>
      <c r="E2184">
        <v>11</v>
      </c>
      <c r="F2184">
        <v>2</v>
      </c>
      <c r="G2184">
        <v>1</v>
      </c>
      <c r="H2184">
        <v>17</v>
      </c>
      <c r="I2184">
        <v>0</v>
      </c>
      <c r="J2184" t="s">
        <v>410</v>
      </c>
      <c r="K2184" t="s">
        <v>149</v>
      </c>
      <c r="L2184" t="s">
        <v>859</v>
      </c>
      <c r="M2184" s="3">
        <v>1045000</v>
      </c>
    </row>
    <row r="2185" spans="1:13" hidden="1" x14ac:dyDescent="0.3">
      <c r="A2185">
        <v>0</v>
      </c>
      <c r="B2185">
        <v>28</v>
      </c>
      <c r="C2185">
        <v>11</v>
      </c>
      <c r="D2185">
        <v>1</v>
      </c>
      <c r="E2185">
        <v>11</v>
      </c>
      <c r="F2185">
        <v>2</v>
      </c>
      <c r="G2185">
        <v>1</v>
      </c>
      <c r="H2185">
        <v>18</v>
      </c>
      <c r="I2185">
        <v>0</v>
      </c>
      <c r="J2185" t="s">
        <v>426</v>
      </c>
      <c r="K2185" t="s">
        <v>149</v>
      </c>
      <c r="L2185" t="s">
        <v>860</v>
      </c>
      <c r="M2185" s="3">
        <v>37498040</v>
      </c>
    </row>
    <row r="2186" spans="1:13" hidden="1" x14ac:dyDescent="0.3">
      <c r="A2186">
        <v>0</v>
      </c>
      <c r="B2186">
        <v>28</v>
      </c>
      <c r="C2186">
        <v>11</v>
      </c>
      <c r="D2186">
        <v>1</v>
      </c>
      <c r="E2186">
        <v>11</v>
      </c>
      <c r="F2186">
        <v>2</v>
      </c>
      <c r="G2186">
        <v>1</v>
      </c>
      <c r="H2186">
        <v>28</v>
      </c>
      <c r="I2186">
        <v>0</v>
      </c>
      <c r="J2186" t="s">
        <v>416</v>
      </c>
      <c r="K2186" t="s">
        <v>149</v>
      </c>
      <c r="L2186" t="s">
        <v>861</v>
      </c>
      <c r="M2186" s="3">
        <v>156781239</v>
      </c>
    </row>
    <row r="2187" spans="1:13" s="1" customFormat="1" hidden="1" x14ac:dyDescent="0.3">
      <c r="A2187" s="1">
        <v>1</v>
      </c>
      <c r="B2187" s="1">
        <v>28</v>
      </c>
      <c r="C2187" s="1">
        <v>11</v>
      </c>
      <c r="D2187" s="1">
        <v>1</v>
      </c>
      <c r="E2187" s="1">
        <v>11</v>
      </c>
      <c r="F2187" s="1">
        <v>2</v>
      </c>
      <c r="G2187" s="1">
        <v>2</v>
      </c>
      <c r="H2187" s="1">
        <v>0</v>
      </c>
      <c r="I2187" s="1">
        <v>0</v>
      </c>
      <c r="L2187" s="1" t="s">
        <v>29</v>
      </c>
      <c r="M2187" s="2">
        <v>27215357</v>
      </c>
    </row>
    <row r="2188" spans="1:13" hidden="1" x14ac:dyDescent="0.3">
      <c r="A2188">
        <v>0</v>
      </c>
      <c r="B2188">
        <v>28</v>
      </c>
      <c r="C2188">
        <v>11</v>
      </c>
      <c r="D2188">
        <v>1</v>
      </c>
      <c r="E2188">
        <v>11</v>
      </c>
      <c r="F2188">
        <v>2</v>
      </c>
      <c r="G2188">
        <v>2</v>
      </c>
      <c r="H2188">
        <v>2</v>
      </c>
      <c r="I2188">
        <v>0</v>
      </c>
      <c r="J2188" t="s">
        <v>410</v>
      </c>
      <c r="K2188" t="s">
        <v>149</v>
      </c>
      <c r="L2188" t="s">
        <v>862</v>
      </c>
      <c r="M2188" s="3">
        <v>22120857</v>
      </c>
    </row>
    <row r="2189" spans="1:13" hidden="1" x14ac:dyDescent="0.3">
      <c r="A2189">
        <v>0</v>
      </c>
      <c r="B2189">
        <v>28</v>
      </c>
      <c r="C2189">
        <v>11</v>
      </c>
      <c r="D2189">
        <v>1</v>
      </c>
      <c r="E2189">
        <v>11</v>
      </c>
      <c r="F2189">
        <v>2</v>
      </c>
      <c r="G2189">
        <v>2</v>
      </c>
      <c r="H2189">
        <v>5</v>
      </c>
      <c r="I2189">
        <v>0</v>
      </c>
      <c r="J2189" t="s">
        <v>410</v>
      </c>
      <c r="K2189" t="s">
        <v>149</v>
      </c>
      <c r="L2189" t="s">
        <v>863</v>
      </c>
      <c r="M2189" s="3">
        <v>5094500</v>
      </c>
    </row>
    <row r="2190" spans="1:13" s="1" customFormat="1" hidden="1" x14ac:dyDescent="0.3">
      <c r="A2190" s="1">
        <v>1</v>
      </c>
      <c r="B2190" s="1">
        <v>28</v>
      </c>
      <c r="C2190" s="1">
        <v>11</v>
      </c>
      <c r="D2190" s="1">
        <v>1</v>
      </c>
      <c r="E2190" s="1">
        <v>33</v>
      </c>
      <c r="F2190" s="1">
        <v>0</v>
      </c>
      <c r="G2190" s="1">
        <v>0</v>
      </c>
      <c r="H2190" s="1">
        <v>0</v>
      </c>
      <c r="I2190" s="1">
        <v>0</v>
      </c>
      <c r="L2190" s="1" t="s">
        <v>16</v>
      </c>
      <c r="M2190" s="2">
        <v>1704148825</v>
      </c>
    </row>
    <row r="2191" spans="1:13" s="1" customFormat="1" hidden="1" x14ac:dyDescent="0.3">
      <c r="A2191" s="1">
        <v>1</v>
      </c>
      <c r="B2191" s="1">
        <v>28</v>
      </c>
      <c r="C2191" s="1">
        <v>11</v>
      </c>
      <c r="D2191" s="1">
        <v>1</v>
      </c>
      <c r="E2191" s="1">
        <v>33</v>
      </c>
      <c r="F2191" s="1">
        <v>1</v>
      </c>
      <c r="G2191" s="1">
        <v>0</v>
      </c>
      <c r="H2191" s="1">
        <v>0</v>
      </c>
      <c r="I2191" s="1">
        <v>0</v>
      </c>
      <c r="L2191" s="1" t="s">
        <v>23</v>
      </c>
      <c r="M2191" s="2">
        <v>1704148825</v>
      </c>
    </row>
    <row r="2192" spans="1:13" s="1" customFormat="1" hidden="1" x14ac:dyDescent="0.3">
      <c r="A2192" s="1">
        <v>1</v>
      </c>
      <c r="B2192" s="1">
        <v>28</v>
      </c>
      <c r="C2192" s="1">
        <v>11</v>
      </c>
      <c r="D2192" s="1">
        <v>1</v>
      </c>
      <c r="E2192" s="1">
        <v>33</v>
      </c>
      <c r="F2192" s="1">
        <v>1</v>
      </c>
      <c r="G2192" s="1">
        <v>1</v>
      </c>
      <c r="H2192" s="1">
        <v>0</v>
      </c>
      <c r="I2192" s="1">
        <v>0</v>
      </c>
      <c r="L2192" s="1" t="s">
        <v>24</v>
      </c>
      <c r="M2192" s="2">
        <v>1704148825</v>
      </c>
    </row>
    <row r="2193" spans="1:13" hidden="1" x14ac:dyDescent="0.3">
      <c r="A2193">
        <v>0</v>
      </c>
      <c r="B2193">
        <v>28</v>
      </c>
      <c r="C2193">
        <v>11</v>
      </c>
      <c r="D2193">
        <v>1</v>
      </c>
      <c r="E2193">
        <v>33</v>
      </c>
      <c r="F2193">
        <v>1</v>
      </c>
      <c r="G2193">
        <v>1</v>
      </c>
      <c r="H2193">
        <v>1</v>
      </c>
      <c r="I2193">
        <v>0</v>
      </c>
      <c r="J2193" t="s">
        <v>356</v>
      </c>
      <c r="K2193" t="s">
        <v>149</v>
      </c>
      <c r="L2193" t="s">
        <v>864</v>
      </c>
      <c r="M2193" s="3">
        <v>979642350</v>
      </c>
    </row>
    <row r="2194" spans="1:13" hidden="1" x14ac:dyDescent="0.3">
      <c r="A2194">
        <v>0</v>
      </c>
      <c r="B2194">
        <v>28</v>
      </c>
      <c r="C2194">
        <v>11</v>
      </c>
      <c r="D2194">
        <v>1</v>
      </c>
      <c r="E2194">
        <v>33</v>
      </c>
      <c r="F2194">
        <v>1</v>
      </c>
      <c r="G2194">
        <v>1</v>
      </c>
      <c r="H2194">
        <v>3</v>
      </c>
      <c r="I2194">
        <v>0</v>
      </c>
      <c r="J2194" t="s">
        <v>378</v>
      </c>
      <c r="K2194" t="s">
        <v>149</v>
      </c>
      <c r="L2194" t="s">
        <v>865</v>
      </c>
      <c r="M2194" s="3">
        <v>32959732</v>
      </c>
    </row>
    <row r="2195" spans="1:13" hidden="1" x14ac:dyDescent="0.3">
      <c r="A2195">
        <v>0</v>
      </c>
      <c r="B2195">
        <v>28</v>
      </c>
      <c r="C2195">
        <v>11</v>
      </c>
      <c r="D2195">
        <v>1</v>
      </c>
      <c r="E2195">
        <v>33</v>
      </c>
      <c r="F2195">
        <v>1</v>
      </c>
      <c r="G2195">
        <v>1</v>
      </c>
      <c r="H2195">
        <v>4</v>
      </c>
      <c r="I2195">
        <v>0</v>
      </c>
      <c r="J2195" t="s">
        <v>364</v>
      </c>
      <c r="K2195" t="s">
        <v>149</v>
      </c>
      <c r="L2195" t="s">
        <v>866</v>
      </c>
      <c r="M2195" s="3">
        <v>49604346</v>
      </c>
    </row>
    <row r="2196" spans="1:13" hidden="1" x14ac:dyDescent="0.3">
      <c r="A2196">
        <v>0</v>
      </c>
      <c r="B2196">
        <v>28</v>
      </c>
      <c r="C2196">
        <v>11</v>
      </c>
      <c r="D2196">
        <v>1</v>
      </c>
      <c r="E2196">
        <v>33</v>
      </c>
      <c r="F2196">
        <v>1</v>
      </c>
      <c r="G2196">
        <v>1</v>
      </c>
      <c r="H2196">
        <v>5</v>
      </c>
      <c r="I2196">
        <v>0</v>
      </c>
      <c r="J2196" t="s">
        <v>368</v>
      </c>
      <c r="K2196" t="s">
        <v>149</v>
      </c>
      <c r="L2196" t="s">
        <v>867</v>
      </c>
      <c r="M2196" s="3">
        <v>59969468</v>
      </c>
    </row>
    <row r="2197" spans="1:13" hidden="1" x14ac:dyDescent="0.3">
      <c r="A2197">
        <v>0</v>
      </c>
      <c r="B2197">
        <v>28</v>
      </c>
      <c r="C2197">
        <v>11</v>
      </c>
      <c r="D2197">
        <v>1</v>
      </c>
      <c r="E2197">
        <v>33</v>
      </c>
      <c r="F2197">
        <v>1</v>
      </c>
      <c r="G2197">
        <v>1</v>
      </c>
      <c r="H2197">
        <v>6</v>
      </c>
      <c r="I2197">
        <v>0</v>
      </c>
      <c r="J2197" t="s">
        <v>362</v>
      </c>
      <c r="K2197" t="s">
        <v>149</v>
      </c>
      <c r="L2197" t="s">
        <v>868</v>
      </c>
      <c r="M2197" s="3">
        <v>113547562</v>
      </c>
    </row>
    <row r="2198" spans="1:13" hidden="1" x14ac:dyDescent="0.3">
      <c r="A2198">
        <v>0</v>
      </c>
      <c r="B2198">
        <v>28</v>
      </c>
      <c r="C2198">
        <v>11</v>
      </c>
      <c r="D2198">
        <v>1</v>
      </c>
      <c r="E2198">
        <v>33</v>
      </c>
      <c r="F2198">
        <v>1</v>
      </c>
      <c r="G2198">
        <v>1</v>
      </c>
      <c r="H2198">
        <v>7</v>
      </c>
      <c r="I2198">
        <v>0</v>
      </c>
      <c r="J2198" t="s">
        <v>358</v>
      </c>
      <c r="K2198" t="s">
        <v>149</v>
      </c>
      <c r="L2198" t="s">
        <v>869</v>
      </c>
      <c r="M2198" s="3">
        <v>10149476</v>
      </c>
    </row>
    <row r="2199" spans="1:13" hidden="1" x14ac:dyDescent="0.3">
      <c r="A2199">
        <v>0</v>
      </c>
      <c r="B2199">
        <v>28</v>
      </c>
      <c r="C2199">
        <v>11</v>
      </c>
      <c r="D2199">
        <v>1</v>
      </c>
      <c r="E2199">
        <v>33</v>
      </c>
      <c r="F2199">
        <v>1</v>
      </c>
      <c r="G2199">
        <v>1</v>
      </c>
      <c r="H2199">
        <v>8</v>
      </c>
      <c r="I2199">
        <v>0</v>
      </c>
      <c r="J2199" t="s">
        <v>407</v>
      </c>
      <c r="K2199" t="s">
        <v>149</v>
      </c>
      <c r="L2199" t="s">
        <v>870</v>
      </c>
      <c r="M2199" s="3">
        <v>49759875</v>
      </c>
    </row>
    <row r="2200" spans="1:13" hidden="1" x14ac:dyDescent="0.3">
      <c r="A2200">
        <v>0</v>
      </c>
      <c r="B2200">
        <v>28</v>
      </c>
      <c r="C2200">
        <v>11</v>
      </c>
      <c r="D2200">
        <v>1</v>
      </c>
      <c r="E2200">
        <v>33</v>
      </c>
      <c r="F2200">
        <v>1</v>
      </c>
      <c r="G2200">
        <v>1</v>
      </c>
      <c r="H2200">
        <v>9</v>
      </c>
      <c r="I2200">
        <v>0</v>
      </c>
      <c r="J2200" t="s">
        <v>392</v>
      </c>
      <c r="K2200" t="s">
        <v>149</v>
      </c>
      <c r="L2200" t="s">
        <v>871</v>
      </c>
      <c r="M2200" s="3">
        <v>6235845</v>
      </c>
    </row>
    <row r="2201" spans="1:13" hidden="1" x14ac:dyDescent="0.3">
      <c r="A2201">
        <v>0</v>
      </c>
      <c r="B2201">
        <v>28</v>
      </c>
      <c r="C2201">
        <v>11</v>
      </c>
      <c r="D2201">
        <v>1</v>
      </c>
      <c r="E2201">
        <v>33</v>
      </c>
      <c r="F2201">
        <v>1</v>
      </c>
      <c r="G2201">
        <v>1</v>
      </c>
      <c r="H2201">
        <v>10</v>
      </c>
      <c r="I2201">
        <v>0</v>
      </c>
      <c r="J2201" t="s">
        <v>394</v>
      </c>
      <c r="K2201" t="s">
        <v>149</v>
      </c>
      <c r="L2201" t="s">
        <v>872</v>
      </c>
      <c r="M2201" s="3">
        <v>37329270</v>
      </c>
    </row>
    <row r="2202" spans="1:13" hidden="1" x14ac:dyDescent="0.3">
      <c r="A2202">
        <v>0</v>
      </c>
      <c r="B2202">
        <v>28</v>
      </c>
      <c r="C2202">
        <v>11</v>
      </c>
      <c r="D2202">
        <v>1</v>
      </c>
      <c r="E2202">
        <v>33</v>
      </c>
      <c r="F2202">
        <v>1</v>
      </c>
      <c r="G2202">
        <v>1</v>
      </c>
      <c r="H2202">
        <v>11</v>
      </c>
      <c r="I2202">
        <v>0</v>
      </c>
      <c r="J2202" t="s">
        <v>398</v>
      </c>
      <c r="K2202" t="s">
        <v>149</v>
      </c>
      <c r="L2202" t="s">
        <v>873</v>
      </c>
      <c r="M2202" s="3">
        <v>12453540</v>
      </c>
    </row>
    <row r="2203" spans="1:13" hidden="1" x14ac:dyDescent="0.3">
      <c r="A2203">
        <v>0</v>
      </c>
      <c r="B2203">
        <v>28</v>
      </c>
      <c r="C2203">
        <v>11</v>
      </c>
      <c r="D2203">
        <v>1</v>
      </c>
      <c r="E2203">
        <v>33</v>
      </c>
      <c r="F2203">
        <v>1</v>
      </c>
      <c r="G2203">
        <v>1</v>
      </c>
      <c r="H2203">
        <v>12</v>
      </c>
      <c r="I2203">
        <v>0</v>
      </c>
      <c r="J2203" t="s">
        <v>396</v>
      </c>
      <c r="K2203" t="s">
        <v>149</v>
      </c>
      <c r="L2203" t="s">
        <v>874</v>
      </c>
      <c r="M2203" s="3">
        <v>6235845</v>
      </c>
    </row>
    <row r="2204" spans="1:13" hidden="1" x14ac:dyDescent="0.3">
      <c r="A2204">
        <v>0</v>
      </c>
      <c r="B2204">
        <v>28</v>
      </c>
      <c r="C2204">
        <v>11</v>
      </c>
      <c r="D2204">
        <v>1</v>
      </c>
      <c r="E2204">
        <v>33</v>
      </c>
      <c r="F2204">
        <v>1</v>
      </c>
      <c r="G2204">
        <v>1</v>
      </c>
      <c r="H2204">
        <v>13</v>
      </c>
      <c r="I2204">
        <v>0</v>
      </c>
      <c r="J2204" t="s">
        <v>850</v>
      </c>
      <c r="K2204" t="s">
        <v>149</v>
      </c>
      <c r="L2204" t="s">
        <v>875</v>
      </c>
      <c r="M2204" s="3">
        <v>127410822</v>
      </c>
    </row>
    <row r="2205" spans="1:13" hidden="1" x14ac:dyDescent="0.3">
      <c r="A2205">
        <v>0</v>
      </c>
      <c r="B2205">
        <v>28</v>
      </c>
      <c r="C2205">
        <v>11</v>
      </c>
      <c r="D2205">
        <v>1</v>
      </c>
      <c r="E2205">
        <v>33</v>
      </c>
      <c r="F2205">
        <v>1</v>
      </c>
      <c r="G2205">
        <v>1</v>
      </c>
      <c r="H2205">
        <v>15</v>
      </c>
      <c r="I2205">
        <v>0</v>
      </c>
      <c r="J2205" t="s">
        <v>852</v>
      </c>
      <c r="K2205" t="s">
        <v>149</v>
      </c>
      <c r="L2205" t="s">
        <v>876</v>
      </c>
      <c r="M2205" s="3">
        <v>95341041</v>
      </c>
    </row>
    <row r="2206" spans="1:13" hidden="1" x14ac:dyDescent="0.3">
      <c r="A2206">
        <v>0</v>
      </c>
      <c r="B2206">
        <v>28</v>
      </c>
      <c r="C2206">
        <v>11</v>
      </c>
      <c r="D2206">
        <v>1</v>
      </c>
      <c r="E2206">
        <v>33</v>
      </c>
      <c r="F2206">
        <v>1</v>
      </c>
      <c r="G2206">
        <v>1</v>
      </c>
      <c r="H2206">
        <v>16</v>
      </c>
      <c r="I2206">
        <v>0</v>
      </c>
      <c r="J2206" t="s">
        <v>854</v>
      </c>
      <c r="K2206" t="s">
        <v>149</v>
      </c>
      <c r="L2206" t="s">
        <v>877</v>
      </c>
      <c r="M2206" s="3">
        <v>117934896</v>
      </c>
    </row>
    <row r="2207" spans="1:13" hidden="1" x14ac:dyDescent="0.3">
      <c r="A2207">
        <v>0</v>
      </c>
      <c r="B2207">
        <v>28</v>
      </c>
      <c r="C2207">
        <v>11</v>
      </c>
      <c r="D2207">
        <v>1</v>
      </c>
      <c r="E2207">
        <v>33</v>
      </c>
      <c r="F2207">
        <v>1</v>
      </c>
      <c r="G2207">
        <v>1</v>
      </c>
      <c r="H2207">
        <v>17</v>
      </c>
      <c r="I2207">
        <v>0</v>
      </c>
      <c r="J2207" t="s">
        <v>856</v>
      </c>
      <c r="K2207" t="s">
        <v>149</v>
      </c>
      <c r="L2207" t="s">
        <v>878</v>
      </c>
      <c r="M2207" s="3">
        <v>5574757</v>
      </c>
    </row>
    <row r="2208" spans="1:13" s="1" customFormat="1" hidden="1" x14ac:dyDescent="0.3">
      <c r="A2208" s="1">
        <v>1</v>
      </c>
      <c r="B2208" s="1">
        <v>29</v>
      </c>
      <c r="C2208" s="1">
        <v>0</v>
      </c>
      <c r="D2208" s="1">
        <v>0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L2208" s="1" t="s">
        <v>879</v>
      </c>
      <c r="M2208" s="2">
        <v>23600526982</v>
      </c>
    </row>
    <row r="2209" spans="1:13" s="1" customFormat="1" hidden="1" x14ac:dyDescent="0.3">
      <c r="A2209" s="1">
        <v>1</v>
      </c>
      <c r="B2209" s="1">
        <v>29</v>
      </c>
      <c r="C2209" s="1">
        <v>0</v>
      </c>
      <c r="D2209" s="1">
        <v>0</v>
      </c>
      <c r="E2209" s="1">
        <v>11</v>
      </c>
      <c r="F2209" s="1">
        <v>0</v>
      </c>
      <c r="G2209" s="1">
        <v>0</v>
      </c>
      <c r="H2209" s="1">
        <v>0</v>
      </c>
      <c r="I2209" s="1">
        <v>0</v>
      </c>
      <c r="L2209" s="1" t="s">
        <v>14</v>
      </c>
      <c r="M2209" s="2">
        <v>10191564188</v>
      </c>
    </row>
    <row r="2210" spans="1:13" s="1" customFormat="1" hidden="1" x14ac:dyDescent="0.3">
      <c r="A2210" s="1">
        <v>1</v>
      </c>
      <c r="B2210" s="1">
        <v>29</v>
      </c>
      <c r="C2210" s="1">
        <v>0</v>
      </c>
      <c r="D2210" s="1">
        <v>0</v>
      </c>
      <c r="E2210" s="1">
        <v>22</v>
      </c>
      <c r="F2210" s="1">
        <v>0</v>
      </c>
      <c r="G2210" s="1">
        <v>0</v>
      </c>
      <c r="H2210" s="1">
        <v>0</v>
      </c>
      <c r="I2210" s="1">
        <v>0</v>
      </c>
      <c r="L2210" s="1" t="s">
        <v>15</v>
      </c>
      <c r="M2210" s="2">
        <v>6749790478</v>
      </c>
    </row>
    <row r="2211" spans="1:13" s="1" customFormat="1" hidden="1" x14ac:dyDescent="0.3">
      <c r="A2211" s="1">
        <v>1</v>
      </c>
      <c r="B2211" s="1">
        <v>29</v>
      </c>
      <c r="C2211" s="1">
        <v>0</v>
      </c>
      <c r="D2211" s="1">
        <v>0</v>
      </c>
      <c r="E2211" s="1">
        <v>33</v>
      </c>
      <c r="F2211" s="1">
        <v>0</v>
      </c>
      <c r="G2211" s="1">
        <v>0</v>
      </c>
      <c r="H2211" s="1">
        <v>0</v>
      </c>
      <c r="I2211" s="1">
        <v>0</v>
      </c>
      <c r="L2211" s="1" t="s">
        <v>16</v>
      </c>
      <c r="M2211" s="2">
        <v>3578963300</v>
      </c>
    </row>
    <row r="2212" spans="1:13" s="1" customFormat="1" hidden="1" x14ac:dyDescent="0.3">
      <c r="A2212" s="1">
        <v>1</v>
      </c>
      <c r="B2212" s="1">
        <v>29</v>
      </c>
      <c r="C2212" s="1">
        <v>0</v>
      </c>
      <c r="D2212" s="1">
        <v>0</v>
      </c>
      <c r="E2212" s="1">
        <v>81</v>
      </c>
      <c r="F2212" s="1">
        <v>0</v>
      </c>
      <c r="G2212" s="1">
        <v>0</v>
      </c>
      <c r="H2212" s="1">
        <v>0</v>
      </c>
      <c r="I2212" s="1">
        <v>0</v>
      </c>
      <c r="L2212" s="1" t="s">
        <v>19</v>
      </c>
      <c r="M2212" s="2">
        <v>1580209016</v>
      </c>
    </row>
    <row r="2213" spans="1:13" s="1" customFormat="1" hidden="1" x14ac:dyDescent="0.3">
      <c r="A2213" s="1">
        <v>1</v>
      </c>
      <c r="B2213" s="1">
        <v>29</v>
      </c>
      <c r="C2213" s="1">
        <v>0</v>
      </c>
      <c r="D2213" s="1">
        <v>0</v>
      </c>
      <c r="E2213" s="1">
        <v>82</v>
      </c>
      <c r="F2213" s="1">
        <v>0</v>
      </c>
      <c r="G2213" s="1">
        <v>0</v>
      </c>
      <c r="H2213" s="1">
        <v>0</v>
      </c>
      <c r="I2213" s="1">
        <v>0</v>
      </c>
      <c r="L2213" s="1" t="s">
        <v>20</v>
      </c>
      <c r="M2213" s="2">
        <v>1500000000</v>
      </c>
    </row>
    <row r="2214" spans="1:13" s="1" customFormat="1" hidden="1" x14ac:dyDescent="0.3">
      <c r="A2214" s="1">
        <v>1</v>
      </c>
      <c r="B2214" s="1">
        <v>29</v>
      </c>
      <c r="C2214" s="1">
        <v>0</v>
      </c>
      <c r="D2214" s="1">
        <v>1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L2214" s="1" t="s">
        <v>22</v>
      </c>
      <c r="M2214" s="2">
        <v>2928811</v>
      </c>
    </row>
    <row r="2215" spans="1:13" s="1" customFormat="1" hidden="1" x14ac:dyDescent="0.3">
      <c r="A2215" s="1">
        <v>1</v>
      </c>
      <c r="B2215" s="1">
        <v>29</v>
      </c>
      <c r="C2215" s="1">
        <v>0</v>
      </c>
      <c r="D2215" s="1">
        <v>1</v>
      </c>
      <c r="E2215" s="1">
        <v>0</v>
      </c>
      <c r="F2215" s="1">
        <v>2</v>
      </c>
      <c r="G2215" s="1">
        <v>0</v>
      </c>
      <c r="H2215" s="1">
        <v>0</v>
      </c>
      <c r="I2215" s="1">
        <v>0</v>
      </c>
      <c r="L2215" s="1" t="s">
        <v>27</v>
      </c>
      <c r="M2215" s="2">
        <v>2928811</v>
      </c>
    </row>
    <row r="2216" spans="1:13" s="1" customFormat="1" hidden="1" x14ac:dyDescent="0.3">
      <c r="A2216" s="1">
        <v>1</v>
      </c>
      <c r="B2216" s="1">
        <v>29</v>
      </c>
      <c r="C2216" s="1">
        <v>0</v>
      </c>
      <c r="D2216" s="1">
        <v>1</v>
      </c>
      <c r="E2216" s="1">
        <v>0</v>
      </c>
      <c r="F2216" s="1">
        <v>2</v>
      </c>
      <c r="G2216" s="1">
        <v>2</v>
      </c>
      <c r="H2216" s="1">
        <v>0</v>
      </c>
      <c r="I2216" s="1">
        <v>0</v>
      </c>
      <c r="L2216" s="1" t="s">
        <v>29</v>
      </c>
      <c r="M2216" s="2">
        <v>2928811</v>
      </c>
    </row>
    <row r="2217" spans="1:13" s="1" customFormat="1" hidden="1" x14ac:dyDescent="0.3">
      <c r="A2217" s="1">
        <v>1</v>
      </c>
      <c r="B2217" s="1">
        <v>29</v>
      </c>
      <c r="C2217" s="1">
        <v>0</v>
      </c>
      <c r="D2217" s="1">
        <v>1</v>
      </c>
      <c r="E2217" s="1">
        <v>11</v>
      </c>
      <c r="F2217" s="1">
        <v>0</v>
      </c>
      <c r="G2217" s="1">
        <v>0</v>
      </c>
      <c r="H2217" s="1">
        <v>0</v>
      </c>
      <c r="I2217" s="1">
        <v>0</v>
      </c>
      <c r="L2217" s="1" t="s">
        <v>14</v>
      </c>
      <c r="M2217" s="2">
        <v>2928811</v>
      </c>
    </row>
    <row r="2218" spans="1:13" s="1" customFormat="1" hidden="1" x14ac:dyDescent="0.3">
      <c r="A2218" s="1">
        <v>1</v>
      </c>
      <c r="B2218" s="1">
        <v>29</v>
      </c>
      <c r="C2218" s="1">
        <v>0</v>
      </c>
      <c r="D2218" s="1">
        <v>1</v>
      </c>
      <c r="E2218" s="1">
        <v>11</v>
      </c>
      <c r="F2218" s="1">
        <v>2</v>
      </c>
      <c r="G2218" s="1">
        <v>0</v>
      </c>
      <c r="H2218" s="1">
        <v>0</v>
      </c>
      <c r="I2218" s="1">
        <v>0</v>
      </c>
      <c r="L2218" s="1" t="s">
        <v>27</v>
      </c>
      <c r="M2218" s="2">
        <v>2928811</v>
      </c>
    </row>
    <row r="2219" spans="1:13" s="1" customFormat="1" hidden="1" x14ac:dyDescent="0.3">
      <c r="A2219" s="1">
        <v>1</v>
      </c>
      <c r="B2219" s="1">
        <v>29</v>
      </c>
      <c r="C2219" s="1">
        <v>0</v>
      </c>
      <c r="D2219" s="1">
        <v>1</v>
      </c>
      <c r="E2219" s="1">
        <v>11</v>
      </c>
      <c r="F2219" s="1">
        <v>2</v>
      </c>
      <c r="G2219" s="1">
        <v>2</v>
      </c>
      <c r="H2219" s="1">
        <v>0</v>
      </c>
      <c r="I2219" s="1">
        <v>0</v>
      </c>
      <c r="L2219" s="1" t="s">
        <v>29</v>
      </c>
      <c r="M2219" s="2">
        <v>2928811</v>
      </c>
    </row>
    <row r="2220" spans="1:13" s="1" customFormat="1" hidden="1" x14ac:dyDescent="0.3">
      <c r="A2220" s="1">
        <v>1</v>
      </c>
      <c r="B2220" s="1">
        <v>29</v>
      </c>
      <c r="C2220" s="1">
        <v>0</v>
      </c>
      <c r="D2220" s="1">
        <v>3</v>
      </c>
      <c r="E2220" s="1">
        <v>0</v>
      </c>
      <c r="F2220" s="1">
        <v>0</v>
      </c>
      <c r="G2220" s="1">
        <v>0</v>
      </c>
      <c r="H2220" s="1">
        <v>0</v>
      </c>
      <c r="I2220" s="1">
        <v>0</v>
      </c>
      <c r="L2220" s="1" t="s">
        <v>39</v>
      </c>
      <c r="M2220" s="2">
        <v>23597598171</v>
      </c>
    </row>
    <row r="2221" spans="1:13" s="1" customFormat="1" hidden="1" x14ac:dyDescent="0.3">
      <c r="A2221" s="1">
        <v>1</v>
      </c>
      <c r="B2221" s="1">
        <v>29</v>
      </c>
      <c r="C2221" s="1">
        <v>0</v>
      </c>
      <c r="D2221" s="1">
        <v>3</v>
      </c>
      <c r="E2221" s="1">
        <v>0</v>
      </c>
      <c r="F2221" s="1">
        <v>1</v>
      </c>
      <c r="G2221" s="1">
        <v>0</v>
      </c>
      <c r="H2221" s="1">
        <v>0</v>
      </c>
      <c r="I2221" s="1">
        <v>0</v>
      </c>
      <c r="L2221" s="1" t="s">
        <v>40</v>
      </c>
      <c r="M2221" s="2">
        <v>23597598171</v>
      </c>
    </row>
    <row r="2222" spans="1:13" s="1" customFormat="1" hidden="1" x14ac:dyDescent="0.3">
      <c r="A2222" s="1">
        <v>1</v>
      </c>
      <c r="B2222" s="1">
        <v>29</v>
      </c>
      <c r="C2222" s="1">
        <v>0</v>
      </c>
      <c r="D2222" s="1">
        <v>3</v>
      </c>
      <c r="E2222" s="1">
        <v>0</v>
      </c>
      <c r="F2222" s="1">
        <v>1</v>
      </c>
      <c r="G2222" s="1">
        <v>304</v>
      </c>
      <c r="H2222" s="1">
        <v>0</v>
      </c>
      <c r="I2222" s="1">
        <v>0</v>
      </c>
      <c r="L2222" s="1" t="s">
        <v>67</v>
      </c>
      <c r="M2222" s="2">
        <v>5753731847</v>
      </c>
    </row>
    <row r="2223" spans="1:13" s="1" customFormat="1" hidden="1" x14ac:dyDescent="0.3">
      <c r="A2223" s="1">
        <v>1</v>
      </c>
      <c r="B2223" s="1">
        <v>29</v>
      </c>
      <c r="C2223" s="1">
        <v>0</v>
      </c>
      <c r="D2223" s="1">
        <v>3</v>
      </c>
      <c r="E2223" s="1">
        <v>0</v>
      </c>
      <c r="F2223" s="1">
        <v>1</v>
      </c>
      <c r="G2223" s="1">
        <v>304</v>
      </c>
      <c r="H2223" s="1">
        <v>24</v>
      </c>
      <c r="I2223" s="1">
        <v>0</v>
      </c>
      <c r="L2223" s="1" t="s">
        <v>68</v>
      </c>
      <c r="M2223" s="2">
        <v>4212134579</v>
      </c>
    </row>
    <row r="2224" spans="1:13" s="1" customFormat="1" hidden="1" x14ac:dyDescent="0.3">
      <c r="A2224" s="1">
        <v>1</v>
      </c>
      <c r="B2224" s="1">
        <v>29</v>
      </c>
      <c r="C2224" s="1">
        <v>0</v>
      </c>
      <c r="D2224" s="1">
        <v>3</v>
      </c>
      <c r="E2224" s="1">
        <v>0</v>
      </c>
      <c r="F2224" s="1">
        <v>1</v>
      </c>
      <c r="G2224" s="1">
        <v>304</v>
      </c>
      <c r="H2224" s="1">
        <v>35</v>
      </c>
      <c r="I2224" s="1">
        <v>0</v>
      </c>
      <c r="L2224" s="1" t="s">
        <v>69</v>
      </c>
      <c r="M2224" s="2">
        <v>1541597268</v>
      </c>
    </row>
    <row r="2225" spans="1:13" s="1" customFormat="1" hidden="1" x14ac:dyDescent="0.3">
      <c r="A2225" s="1">
        <v>1</v>
      </c>
      <c r="B2225" s="1">
        <v>29</v>
      </c>
      <c r="C2225" s="1">
        <v>0</v>
      </c>
      <c r="D2225" s="1">
        <v>3</v>
      </c>
      <c r="E2225" s="1">
        <v>0</v>
      </c>
      <c r="F2225" s="1">
        <v>1</v>
      </c>
      <c r="G2225" s="1">
        <v>305</v>
      </c>
      <c r="H2225" s="1">
        <v>0</v>
      </c>
      <c r="I2225" s="1">
        <v>0</v>
      </c>
      <c r="L2225" s="1" t="s">
        <v>70</v>
      </c>
      <c r="M2225" s="2">
        <v>11866659200</v>
      </c>
    </row>
    <row r="2226" spans="1:13" s="1" customFormat="1" hidden="1" x14ac:dyDescent="0.3">
      <c r="A2226" s="1">
        <v>1</v>
      </c>
      <c r="B2226" s="1">
        <v>29</v>
      </c>
      <c r="C2226" s="1">
        <v>0</v>
      </c>
      <c r="D2226" s="1">
        <v>3</v>
      </c>
      <c r="E2226" s="1">
        <v>0</v>
      </c>
      <c r="F2226" s="1">
        <v>1</v>
      </c>
      <c r="G2226" s="1">
        <v>305</v>
      </c>
      <c r="H2226" s="1">
        <v>34</v>
      </c>
      <c r="I2226" s="1">
        <v>0</v>
      </c>
      <c r="L2226" s="1" t="s">
        <v>71</v>
      </c>
      <c r="M2226" s="2">
        <v>11866659200</v>
      </c>
    </row>
    <row r="2227" spans="1:13" s="1" customFormat="1" hidden="1" x14ac:dyDescent="0.3">
      <c r="A2227" s="1">
        <v>1</v>
      </c>
      <c r="B2227" s="1">
        <v>29</v>
      </c>
      <c r="C2227" s="1">
        <v>0</v>
      </c>
      <c r="D2227" s="1">
        <v>3</v>
      </c>
      <c r="E2227" s="1">
        <v>0</v>
      </c>
      <c r="F2227" s="1">
        <v>1</v>
      </c>
      <c r="G2227" s="1">
        <v>306</v>
      </c>
      <c r="H2227" s="1">
        <v>0</v>
      </c>
      <c r="I2227" s="1">
        <v>0</v>
      </c>
      <c r="L2227" s="1" t="s">
        <v>72</v>
      </c>
      <c r="M2227" s="2">
        <v>5977207124</v>
      </c>
    </row>
    <row r="2228" spans="1:13" s="1" customFormat="1" hidden="1" x14ac:dyDescent="0.3">
      <c r="A2228" s="1">
        <v>1</v>
      </c>
      <c r="B2228" s="1">
        <v>29</v>
      </c>
      <c r="C2228" s="1">
        <v>0</v>
      </c>
      <c r="D2228" s="1">
        <v>3</v>
      </c>
      <c r="E2228" s="1">
        <v>0</v>
      </c>
      <c r="F2228" s="1">
        <v>1</v>
      </c>
      <c r="G2228" s="1">
        <v>306</v>
      </c>
      <c r="H2228" s="1">
        <v>33</v>
      </c>
      <c r="I2228" s="1">
        <v>0</v>
      </c>
      <c r="L2228" s="1" t="s">
        <v>73</v>
      </c>
      <c r="M2228" s="2">
        <v>5977207124</v>
      </c>
    </row>
    <row r="2229" spans="1:13" s="1" customFormat="1" hidden="1" x14ac:dyDescent="0.3">
      <c r="A2229" s="1">
        <v>1</v>
      </c>
      <c r="B2229" s="1">
        <v>29</v>
      </c>
      <c r="C2229" s="1">
        <v>0</v>
      </c>
      <c r="D2229" s="1">
        <v>3</v>
      </c>
      <c r="E2229" s="1">
        <v>11</v>
      </c>
      <c r="F2229" s="1">
        <v>0</v>
      </c>
      <c r="G2229" s="1">
        <v>0</v>
      </c>
      <c r="H2229" s="1">
        <v>0</v>
      </c>
      <c r="I2229" s="1">
        <v>0</v>
      </c>
      <c r="L2229" s="1" t="s">
        <v>14</v>
      </c>
      <c r="M2229" s="2">
        <v>10188635377</v>
      </c>
    </row>
    <row r="2230" spans="1:13" s="1" customFormat="1" hidden="1" x14ac:dyDescent="0.3">
      <c r="A2230" s="1">
        <v>1</v>
      </c>
      <c r="B2230" s="1">
        <v>29</v>
      </c>
      <c r="C2230" s="1">
        <v>0</v>
      </c>
      <c r="D2230" s="1">
        <v>3</v>
      </c>
      <c r="E2230" s="1">
        <v>11</v>
      </c>
      <c r="F2230" s="1">
        <v>1</v>
      </c>
      <c r="G2230" s="1">
        <v>0</v>
      </c>
      <c r="H2230" s="1">
        <v>0</v>
      </c>
      <c r="I2230" s="1">
        <v>0</v>
      </c>
      <c r="L2230" s="1" t="s">
        <v>40</v>
      </c>
      <c r="M2230" s="2">
        <v>10188635377</v>
      </c>
    </row>
    <row r="2231" spans="1:13" s="1" customFormat="1" hidden="1" x14ac:dyDescent="0.3">
      <c r="A2231" s="1">
        <v>1</v>
      </c>
      <c r="B2231" s="1">
        <v>29</v>
      </c>
      <c r="C2231" s="1">
        <v>0</v>
      </c>
      <c r="D2231" s="1">
        <v>3</v>
      </c>
      <c r="E2231" s="1">
        <v>11</v>
      </c>
      <c r="F2231" s="1">
        <v>1</v>
      </c>
      <c r="G2231" s="1">
        <v>304</v>
      </c>
      <c r="H2231" s="1">
        <v>0</v>
      </c>
      <c r="I2231" s="1">
        <v>0</v>
      </c>
      <c r="L2231" s="1" t="s">
        <v>67</v>
      </c>
      <c r="M2231" s="2">
        <v>841597268</v>
      </c>
    </row>
    <row r="2232" spans="1:13" s="1" customFormat="1" hidden="1" x14ac:dyDescent="0.3">
      <c r="A2232" s="1">
        <v>1</v>
      </c>
      <c r="B2232" s="1">
        <v>29</v>
      </c>
      <c r="C2232" s="1">
        <v>0</v>
      </c>
      <c r="D2232" s="1">
        <v>3</v>
      </c>
      <c r="E2232" s="1">
        <v>11</v>
      </c>
      <c r="F2232" s="1">
        <v>1</v>
      </c>
      <c r="G2232" s="1">
        <v>304</v>
      </c>
      <c r="H2232" s="1">
        <v>35</v>
      </c>
      <c r="I2232" s="1">
        <v>0</v>
      </c>
      <c r="L2232" s="1" t="s">
        <v>69</v>
      </c>
      <c r="M2232" s="2">
        <v>841597268</v>
      </c>
    </row>
    <row r="2233" spans="1:13" s="1" customFormat="1" hidden="1" x14ac:dyDescent="0.3">
      <c r="A2233" s="1">
        <v>1</v>
      </c>
      <c r="B2233" s="1">
        <v>29</v>
      </c>
      <c r="C2233" s="1">
        <v>0</v>
      </c>
      <c r="D2233" s="1">
        <v>3</v>
      </c>
      <c r="E2233" s="1">
        <v>11</v>
      </c>
      <c r="F2233" s="1">
        <v>1</v>
      </c>
      <c r="G2233" s="1">
        <v>305</v>
      </c>
      <c r="H2233" s="1">
        <v>0</v>
      </c>
      <c r="I2233" s="1">
        <v>0</v>
      </c>
      <c r="L2233" s="1" t="s">
        <v>70</v>
      </c>
      <c r="M2233" s="2">
        <v>3369830985</v>
      </c>
    </row>
    <row r="2234" spans="1:13" s="1" customFormat="1" hidden="1" x14ac:dyDescent="0.3">
      <c r="A2234" s="1">
        <v>1</v>
      </c>
      <c r="B2234" s="1">
        <v>29</v>
      </c>
      <c r="C2234" s="1">
        <v>0</v>
      </c>
      <c r="D2234" s="1">
        <v>3</v>
      </c>
      <c r="E2234" s="1">
        <v>11</v>
      </c>
      <c r="F2234" s="1">
        <v>1</v>
      </c>
      <c r="G2234" s="1">
        <v>305</v>
      </c>
      <c r="H2234" s="1">
        <v>34</v>
      </c>
      <c r="I2234" s="1">
        <v>0</v>
      </c>
      <c r="L2234" s="1" t="s">
        <v>71</v>
      </c>
      <c r="M2234" s="2">
        <v>3369830985</v>
      </c>
    </row>
    <row r="2235" spans="1:13" s="1" customFormat="1" hidden="1" x14ac:dyDescent="0.3">
      <c r="A2235" s="1">
        <v>1</v>
      </c>
      <c r="B2235" s="1">
        <v>29</v>
      </c>
      <c r="C2235" s="1">
        <v>0</v>
      </c>
      <c r="D2235" s="1">
        <v>3</v>
      </c>
      <c r="E2235" s="1">
        <v>11</v>
      </c>
      <c r="F2235" s="1">
        <v>1</v>
      </c>
      <c r="G2235" s="1">
        <v>306</v>
      </c>
      <c r="H2235" s="1">
        <v>0</v>
      </c>
      <c r="I2235" s="1">
        <v>0</v>
      </c>
      <c r="L2235" s="1" t="s">
        <v>72</v>
      </c>
      <c r="M2235" s="2">
        <v>5977207124</v>
      </c>
    </row>
    <row r="2236" spans="1:13" s="1" customFormat="1" hidden="1" x14ac:dyDescent="0.3">
      <c r="A2236" s="1">
        <v>1</v>
      </c>
      <c r="B2236" s="1">
        <v>29</v>
      </c>
      <c r="C2236" s="1">
        <v>0</v>
      </c>
      <c r="D2236" s="1">
        <v>3</v>
      </c>
      <c r="E2236" s="1">
        <v>11</v>
      </c>
      <c r="F2236" s="1">
        <v>1</v>
      </c>
      <c r="G2236" s="1">
        <v>306</v>
      </c>
      <c r="H2236" s="1">
        <v>33</v>
      </c>
      <c r="I2236" s="1">
        <v>0</v>
      </c>
      <c r="L2236" s="1" t="s">
        <v>73</v>
      </c>
      <c r="M2236" s="2">
        <v>5977207124</v>
      </c>
    </row>
    <row r="2237" spans="1:13" s="1" customFormat="1" hidden="1" x14ac:dyDescent="0.3">
      <c r="A2237" s="1">
        <v>1</v>
      </c>
      <c r="B2237" s="1">
        <v>29</v>
      </c>
      <c r="C2237" s="1">
        <v>0</v>
      </c>
      <c r="D2237" s="1">
        <v>3</v>
      </c>
      <c r="E2237" s="1">
        <v>22</v>
      </c>
      <c r="F2237" s="1">
        <v>0</v>
      </c>
      <c r="G2237" s="1">
        <v>0</v>
      </c>
      <c r="H2237" s="1">
        <v>0</v>
      </c>
      <c r="I2237" s="1">
        <v>0</v>
      </c>
      <c r="L2237" s="1" t="s">
        <v>15</v>
      </c>
      <c r="M2237" s="2">
        <v>6749790478</v>
      </c>
    </row>
    <row r="2238" spans="1:13" s="1" customFormat="1" hidden="1" x14ac:dyDescent="0.3">
      <c r="A2238" s="1">
        <v>1</v>
      </c>
      <c r="B2238" s="1">
        <v>29</v>
      </c>
      <c r="C2238" s="1">
        <v>0</v>
      </c>
      <c r="D2238" s="1">
        <v>3</v>
      </c>
      <c r="E2238" s="1">
        <v>22</v>
      </c>
      <c r="F2238" s="1">
        <v>1</v>
      </c>
      <c r="G2238" s="1">
        <v>0</v>
      </c>
      <c r="H2238" s="1">
        <v>0</v>
      </c>
      <c r="I2238" s="1">
        <v>0</v>
      </c>
      <c r="L2238" s="1" t="s">
        <v>40</v>
      </c>
      <c r="M2238" s="2">
        <v>6749790478</v>
      </c>
    </row>
    <row r="2239" spans="1:13" s="1" customFormat="1" hidden="1" x14ac:dyDescent="0.3">
      <c r="A2239" s="1">
        <v>1</v>
      </c>
      <c r="B2239" s="1">
        <v>29</v>
      </c>
      <c r="C2239" s="1">
        <v>0</v>
      </c>
      <c r="D2239" s="1">
        <v>3</v>
      </c>
      <c r="E2239" s="1">
        <v>22</v>
      </c>
      <c r="F2239" s="1">
        <v>1</v>
      </c>
      <c r="G2239" s="1">
        <v>304</v>
      </c>
      <c r="H2239" s="1">
        <v>0</v>
      </c>
      <c r="I2239" s="1">
        <v>0</v>
      </c>
      <c r="L2239" s="1" t="s">
        <v>67</v>
      </c>
      <c r="M2239" s="2">
        <v>633171279</v>
      </c>
    </row>
    <row r="2240" spans="1:13" s="1" customFormat="1" hidden="1" x14ac:dyDescent="0.3">
      <c r="A2240" s="1">
        <v>1</v>
      </c>
      <c r="B2240" s="1">
        <v>29</v>
      </c>
      <c r="C2240" s="1">
        <v>0</v>
      </c>
      <c r="D2240" s="1">
        <v>3</v>
      </c>
      <c r="E2240" s="1">
        <v>22</v>
      </c>
      <c r="F2240" s="1">
        <v>1</v>
      </c>
      <c r="G2240" s="1">
        <v>304</v>
      </c>
      <c r="H2240" s="1">
        <v>24</v>
      </c>
      <c r="I2240" s="1">
        <v>0</v>
      </c>
      <c r="L2240" s="1" t="s">
        <v>68</v>
      </c>
      <c r="M2240" s="2">
        <v>633171279</v>
      </c>
    </row>
    <row r="2241" spans="1:13" s="1" customFormat="1" hidden="1" x14ac:dyDescent="0.3">
      <c r="A2241" s="1">
        <v>1</v>
      </c>
      <c r="B2241" s="1">
        <v>29</v>
      </c>
      <c r="C2241" s="1">
        <v>0</v>
      </c>
      <c r="D2241" s="1">
        <v>3</v>
      </c>
      <c r="E2241" s="1">
        <v>22</v>
      </c>
      <c r="F2241" s="1">
        <v>1</v>
      </c>
      <c r="G2241" s="1">
        <v>305</v>
      </c>
      <c r="H2241" s="1">
        <v>0</v>
      </c>
      <c r="I2241" s="1">
        <v>0</v>
      </c>
      <c r="L2241" s="1" t="s">
        <v>70</v>
      </c>
      <c r="M2241" s="2">
        <v>6116619199</v>
      </c>
    </row>
    <row r="2242" spans="1:13" s="1" customFormat="1" hidden="1" x14ac:dyDescent="0.3">
      <c r="A2242" s="1">
        <v>1</v>
      </c>
      <c r="B2242" s="1">
        <v>29</v>
      </c>
      <c r="C2242" s="1">
        <v>0</v>
      </c>
      <c r="D2242" s="1">
        <v>3</v>
      </c>
      <c r="E2242" s="1">
        <v>22</v>
      </c>
      <c r="F2242" s="1">
        <v>1</v>
      </c>
      <c r="G2242" s="1">
        <v>305</v>
      </c>
      <c r="H2242" s="1">
        <v>34</v>
      </c>
      <c r="I2242" s="1">
        <v>0</v>
      </c>
      <c r="L2242" s="1" t="s">
        <v>71</v>
      </c>
      <c r="M2242" s="2">
        <v>6116619199</v>
      </c>
    </row>
    <row r="2243" spans="1:13" s="1" customFormat="1" hidden="1" x14ac:dyDescent="0.3">
      <c r="A2243" s="1">
        <v>1</v>
      </c>
      <c r="B2243" s="1">
        <v>29</v>
      </c>
      <c r="C2243" s="1">
        <v>0</v>
      </c>
      <c r="D2243" s="1">
        <v>3</v>
      </c>
      <c r="E2243" s="1">
        <v>33</v>
      </c>
      <c r="F2243" s="1">
        <v>0</v>
      </c>
      <c r="G2243" s="1">
        <v>0</v>
      </c>
      <c r="H2243" s="1">
        <v>0</v>
      </c>
      <c r="I2243" s="1">
        <v>0</v>
      </c>
      <c r="L2243" s="1" t="s">
        <v>16</v>
      </c>
      <c r="M2243" s="2">
        <v>3578963300</v>
      </c>
    </row>
    <row r="2244" spans="1:13" s="1" customFormat="1" hidden="1" x14ac:dyDescent="0.3">
      <c r="A2244" s="1">
        <v>1</v>
      </c>
      <c r="B2244" s="1">
        <v>29</v>
      </c>
      <c r="C2244" s="1">
        <v>0</v>
      </c>
      <c r="D2244" s="1">
        <v>3</v>
      </c>
      <c r="E2244" s="1">
        <v>33</v>
      </c>
      <c r="F2244" s="1">
        <v>1</v>
      </c>
      <c r="G2244" s="1">
        <v>0</v>
      </c>
      <c r="H2244" s="1">
        <v>0</v>
      </c>
      <c r="I2244" s="1">
        <v>0</v>
      </c>
      <c r="L2244" s="1" t="s">
        <v>40</v>
      </c>
      <c r="M2244" s="2">
        <v>3578963300</v>
      </c>
    </row>
    <row r="2245" spans="1:13" s="1" customFormat="1" hidden="1" x14ac:dyDescent="0.3">
      <c r="A2245" s="1">
        <v>1</v>
      </c>
      <c r="B2245" s="1">
        <v>29</v>
      </c>
      <c r="C2245" s="1">
        <v>0</v>
      </c>
      <c r="D2245" s="1">
        <v>3</v>
      </c>
      <c r="E2245" s="1">
        <v>33</v>
      </c>
      <c r="F2245" s="1">
        <v>1</v>
      </c>
      <c r="G2245" s="1">
        <v>304</v>
      </c>
      <c r="H2245" s="1">
        <v>0</v>
      </c>
      <c r="I2245" s="1">
        <v>0</v>
      </c>
      <c r="L2245" s="1" t="s">
        <v>67</v>
      </c>
      <c r="M2245" s="2">
        <v>3578963300</v>
      </c>
    </row>
    <row r="2246" spans="1:13" s="1" customFormat="1" hidden="1" x14ac:dyDescent="0.3">
      <c r="A2246" s="1">
        <v>1</v>
      </c>
      <c r="B2246" s="1">
        <v>29</v>
      </c>
      <c r="C2246" s="1">
        <v>0</v>
      </c>
      <c r="D2246" s="1">
        <v>3</v>
      </c>
      <c r="E2246" s="1">
        <v>33</v>
      </c>
      <c r="F2246" s="1">
        <v>1</v>
      </c>
      <c r="G2246" s="1">
        <v>304</v>
      </c>
      <c r="H2246" s="1">
        <v>24</v>
      </c>
      <c r="I2246" s="1">
        <v>0</v>
      </c>
      <c r="L2246" s="1" t="s">
        <v>68</v>
      </c>
      <c r="M2246" s="2">
        <v>3578963300</v>
      </c>
    </row>
    <row r="2247" spans="1:13" s="1" customFormat="1" hidden="1" x14ac:dyDescent="0.3">
      <c r="A2247" s="1">
        <v>1</v>
      </c>
      <c r="B2247" s="1">
        <v>29</v>
      </c>
      <c r="C2247" s="1">
        <v>0</v>
      </c>
      <c r="D2247" s="1">
        <v>3</v>
      </c>
      <c r="E2247" s="1">
        <v>81</v>
      </c>
      <c r="F2247" s="1">
        <v>0</v>
      </c>
      <c r="G2247" s="1">
        <v>0</v>
      </c>
      <c r="H2247" s="1">
        <v>0</v>
      </c>
      <c r="I2247" s="1">
        <v>0</v>
      </c>
      <c r="L2247" s="1" t="s">
        <v>19</v>
      </c>
      <c r="M2247" s="2">
        <v>1580209016</v>
      </c>
    </row>
    <row r="2248" spans="1:13" s="1" customFormat="1" hidden="1" x14ac:dyDescent="0.3">
      <c r="A2248" s="1">
        <v>1</v>
      </c>
      <c r="B2248" s="1">
        <v>29</v>
      </c>
      <c r="C2248" s="1">
        <v>0</v>
      </c>
      <c r="D2248" s="1">
        <v>3</v>
      </c>
      <c r="E2248" s="1">
        <v>81</v>
      </c>
      <c r="F2248" s="1">
        <v>1</v>
      </c>
      <c r="G2248" s="1">
        <v>0</v>
      </c>
      <c r="H2248" s="1">
        <v>0</v>
      </c>
      <c r="I2248" s="1">
        <v>0</v>
      </c>
      <c r="L2248" s="1" t="s">
        <v>40</v>
      </c>
      <c r="M2248" s="2">
        <v>1580209016</v>
      </c>
    </row>
    <row r="2249" spans="1:13" s="1" customFormat="1" hidden="1" x14ac:dyDescent="0.3">
      <c r="A2249" s="1">
        <v>1</v>
      </c>
      <c r="B2249" s="1">
        <v>29</v>
      </c>
      <c r="C2249" s="1">
        <v>0</v>
      </c>
      <c r="D2249" s="1">
        <v>3</v>
      </c>
      <c r="E2249" s="1">
        <v>81</v>
      </c>
      <c r="F2249" s="1">
        <v>1</v>
      </c>
      <c r="G2249" s="1">
        <v>304</v>
      </c>
      <c r="H2249" s="1">
        <v>0</v>
      </c>
      <c r="I2249" s="1">
        <v>0</v>
      </c>
      <c r="L2249" s="1" t="s">
        <v>67</v>
      </c>
      <c r="M2249" s="2">
        <v>700000000</v>
      </c>
    </row>
    <row r="2250" spans="1:13" s="1" customFormat="1" hidden="1" x14ac:dyDescent="0.3">
      <c r="A2250" s="1">
        <v>1</v>
      </c>
      <c r="B2250" s="1">
        <v>29</v>
      </c>
      <c r="C2250" s="1">
        <v>0</v>
      </c>
      <c r="D2250" s="1">
        <v>3</v>
      </c>
      <c r="E2250" s="1">
        <v>81</v>
      </c>
      <c r="F2250" s="1">
        <v>1</v>
      </c>
      <c r="G2250" s="1">
        <v>304</v>
      </c>
      <c r="H2250" s="1">
        <v>35</v>
      </c>
      <c r="I2250" s="1">
        <v>0</v>
      </c>
      <c r="L2250" s="1" t="s">
        <v>69</v>
      </c>
      <c r="M2250" s="2">
        <v>700000000</v>
      </c>
    </row>
    <row r="2251" spans="1:13" s="1" customFormat="1" hidden="1" x14ac:dyDescent="0.3">
      <c r="A2251" s="1">
        <v>1</v>
      </c>
      <c r="B2251" s="1">
        <v>29</v>
      </c>
      <c r="C2251" s="1">
        <v>0</v>
      </c>
      <c r="D2251" s="1">
        <v>3</v>
      </c>
      <c r="E2251" s="1">
        <v>81</v>
      </c>
      <c r="F2251" s="1">
        <v>1</v>
      </c>
      <c r="G2251" s="1">
        <v>305</v>
      </c>
      <c r="H2251" s="1">
        <v>0</v>
      </c>
      <c r="I2251" s="1">
        <v>0</v>
      </c>
      <c r="L2251" s="1" t="s">
        <v>70</v>
      </c>
      <c r="M2251" s="2">
        <v>880209016</v>
      </c>
    </row>
    <row r="2252" spans="1:13" s="1" customFormat="1" hidden="1" x14ac:dyDescent="0.3">
      <c r="A2252" s="1">
        <v>1</v>
      </c>
      <c r="B2252" s="1">
        <v>29</v>
      </c>
      <c r="C2252" s="1">
        <v>0</v>
      </c>
      <c r="D2252" s="1">
        <v>3</v>
      </c>
      <c r="E2252" s="1">
        <v>81</v>
      </c>
      <c r="F2252" s="1">
        <v>1</v>
      </c>
      <c r="G2252" s="1">
        <v>305</v>
      </c>
      <c r="H2252" s="1">
        <v>34</v>
      </c>
      <c r="I2252" s="1">
        <v>0</v>
      </c>
      <c r="L2252" s="1" t="s">
        <v>71</v>
      </c>
      <c r="M2252" s="2">
        <v>880209016</v>
      </c>
    </row>
    <row r="2253" spans="1:13" s="1" customFormat="1" hidden="1" x14ac:dyDescent="0.3">
      <c r="A2253" s="1">
        <v>1</v>
      </c>
      <c r="B2253" s="1">
        <v>29</v>
      </c>
      <c r="C2253" s="1">
        <v>0</v>
      </c>
      <c r="D2253" s="1">
        <v>3</v>
      </c>
      <c r="E2253" s="1">
        <v>82</v>
      </c>
      <c r="F2253" s="1">
        <v>0</v>
      </c>
      <c r="G2253" s="1">
        <v>0</v>
      </c>
      <c r="H2253" s="1">
        <v>0</v>
      </c>
      <c r="I2253" s="1">
        <v>0</v>
      </c>
      <c r="L2253" s="1" t="s">
        <v>20</v>
      </c>
      <c r="M2253" s="2">
        <v>1500000000</v>
      </c>
    </row>
    <row r="2254" spans="1:13" s="1" customFormat="1" hidden="1" x14ac:dyDescent="0.3">
      <c r="A2254" s="1">
        <v>1</v>
      </c>
      <c r="B2254" s="1">
        <v>29</v>
      </c>
      <c r="C2254" s="1">
        <v>0</v>
      </c>
      <c r="D2254" s="1">
        <v>3</v>
      </c>
      <c r="E2254" s="1">
        <v>82</v>
      </c>
      <c r="F2254" s="1">
        <v>1</v>
      </c>
      <c r="G2254" s="1">
        <v>0</v>
      </c>
      <c r="H2254" s="1">
        <v>0</v>
      </c>
      <c r="I2254" s="1">
        <v>0</v>
      </c>
      <c r="L2254" s="1" t="s">
        <v>40</v>
      </c>
      <c r="M2254" s="2">
        <v>1500000000</v>
      </c>
    </row>
    <row r="2255" spans="1:13" s="1" customFormat="1" hidden="1" x14ac:dyDescent="0.3">
      <c r="A2255" s="1">
        <v>1</v>
      </c>
      <c r="B2255" s="1">
        <v>29</v>
      </c>
      <c r="C2255" s="1">
        <v>0</v>
      </c>
      <c r="D2255" s="1">
        <v>3</v>
      </c>
      <c r="E2255" s="1">
        <v>82</v>
      </c>
      <c r="F2255" s="1">
        <v>1</v>
      </c>
      <c r="G2255" s="1">
        <v>305</v>
      </c>
      <c r="H2255" s="1">
        <v>0</v>
      </c>
      <c r="I2255" s="1">
        <v>0</v>
      </c>
      <c r="L2255" s="1" t="s">
        <v>70</v>
      </c>
      <c r="M2255" s="2">
        <v>1500000000</v>
      </c>
    </row>
    <row r="2256" spans="1:13" s="1" customFormat="1" hidden="1" x14ac:dyDescent="0.3">
      <c r="A2256" s="1">
        <v>1</v>
      </c>
      <c r="B2256" s="1">
        <v>29</v>
      </c>
      <c r="C2256" s="1">
        <v>0</v>
      </c>
      <c r="D2256" s="1">
        <v>3</v>
      </c>
      <c r="E2256" s="1">
        <v>82</v>
      </c>
      <c r="F2256" s="1">
        <v>1</v>
      </c>
      <c r="G2256" s="1">
        <v>305</v>
      </c>
      <c r="H2256" s="1">
        <v>34</v>
      </c>
      <c r="I2256" s="1">
        <v>0</v>
      </c>
      <c r="L2256" s="1" t="s">
        <v>71</v>
      </c>
      <c r="M2256" s="2">
        <v>1500000000</v>
      </c>
    </row>
    <row r="2257" spans="1:13" s="1" customFormat="1" hidden="1" x14ac:dyDescent="0.3">
      <c r="A2257" s="1">
        <v>1</v>
      </c>
      <c r="B2257" s="1">
        <v>29</v>
      </c>
      <c r="C2257" s="1">
        <v>1</v>
      </c>
      <c r="D2257" s="1">
        <v>0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L2257" s="1" t="s">
        <v>880</v>
      </c>
      <c r="M2257" s="2">
        <v>23597598171</v>
      </c>
    </row>
    <row r="2258" spans="1:13" s="1" customFormat="1" hidden="1" x14ac:dyDescent="0.3">
      <c r="A2258" s="1">
        <v>1</v>
      </c>
      <c r="B2258" s="1">
        <v>29</v>
      </c>
      <c r="C2258" s="1">
        <v>1</v>
      </c>
      <c r="D2258" s="1">
        <v>0</v>
      </c>
      <c r="E2258" s="1">
        <v>11</v>
      </c>
      <c r="F2258" s="1">
        <v>0</v>
      </c>
      <c r="G2258" s="1">
        <v>0</v>
      </c>
      <c r="H2258" s="1">
        <v>0</v>
      </c>
      <c r="I2258" s="1">
        <v>0</v>
      </c>
      <c r="L2258" s="1" t="s">
        <v>14</v>
      </c>
      <c r="M2258" s="2">
        <v>10188635377</v>
      </c>
    </row>
    <row r="2259" spans="1:13" s="1" customFormat="1" hidden="1" x14ac:dyDescent="0.3">
      <c r="A2259" s="1">
        <v>1</v>
      </c>
      <c r="B2259" s="1">
        <v>29</v>
      </c>
      <c r="C2259" s="1">
        <v>1</v>
      </c>
      <c r="D2259" s="1">
        <v>0</v>
      </c>
      <c r="E2259" s="1">
        <v>22</v>
      </c>
      <c r="F2259" s="1">
        <v>0</v>
      </c>
      <c r="G2259" s="1">
        <v>0</v>
      </c>
      <c r="H2259" s="1">
        <v>0</v>
      </c>
      <c r="I2259" s="1">
        <v>0</v>
      </c>
      <c r="L2259" s="1" t="s">
        <v>15</v>
      </c>
      <c r="M2259" s="2">
        <v>6749790478</v>
      </c>
    </row>
    <row r="2260" spans="1:13" s="1" customFormat="1" hidden="1" x14ac:dyDescent="0.3">
      <c r="A2260" s="1">
        <v>1</v>
      </c>
      <c r="B2260" s="1">
        <v>29</v>
      </c>
      <c r="C2260" s="1">
        <v>1</v>
      </c>
      <c r="D2260" s="1">
        <v>0</v>
      </c>
      <c r="E2260" s="1">
        <v>33</v>
      </c>
      <c r="F2260" s="1">
        <v>0</v>
      </c>
      <c r="G2260" s="1">
        <v>0</v>
      </c>
      <c r="H2260" s="1">
        <v>0</v>
      </c>
      <c r="I2260" s="1">
        <v>0</v>
      </c>
      <c r="L2260" s="1" t="s">
        <v>16</v>
      </c>
      <c r="M2260" s="2">
        <v>3578963300</v>
      </c>
    </row>
    <row r="2261" spans="1:13" s="1" customFormat="1" hidden="1" x14ac:dyDescent="0.3">
      <c r="A2261" s="1">
        <v>1</v>
      </c>
      <c r="B2261" s="1">
        <v>29</v>
      </c>
      <c r="C2261" s="1">
        <v>1</v>
      </c>
      <c r="D2261" s="1">
        <v>0</v>
      </c>
      <c r="E2261" s="1">
        <v>81</v>
      </c>
      <c r="F2261" s="1">
        <v>0</v>
      </c>
      <c r="G2261" s="1">
        <v>0</v>
      </c>
      <c r="H2261" s="1">
        <v>0</v>
      </c>
      <c r="I2261" s="1">
        <v>0</v>
      </c>
      <c r="L2261" s="1" t="s">
        <v>19</v>
      </c>
      <c r="M2261" s="2">
        <v>1580209016</v>
      </c>
    </row>
    <row r="2262" spans="1:13" s="1" customFormat="1" hidden="1" x14ac:dyDescent="0.3">
      <c r="A2262" s="1">
        <v>1</v>
      </c>
      <c r="B2262" s="1">
        <v>29</v>
      </c>
      <c r="C2262" s="1">
        <v>1</v>
      </c>
      <c r="D2262" s="1">
        <v>0</v>
      </c>
      <c r="E2262" s="1">
        <v>82</v>
      </c>
      <c r="F2262" s="1">
        <v>0</v>
      </c>
      <c r="G2262" s="1">
        <v>0</v>
      </c>
      <c r="H2262" s="1">
        <v>0</v>
      </c>
      <c r="I2262" s="1">
        <v>0</v>
      </c>
      <c r="L2262" s="1" t="s">
        <v>20</v>
      </c>
      <c r="M2262" s="2">
        <v>1500000000</v>
      </c>
    </row>
    <row r="2263" spans="1:13" s="1" customFormat="1" hidden="1" x14ac:dyDescent="0.3">
      <c r="A2263" s="1">
        <v>1</v>
      </c>
      <c r="B2263" s="1">
        <v>29</v>
      </c>
      <c r="C2263" s="1">
        <v>1</v>
      </c>
      <c r="D2263" s="1">
        <v>3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L2263" s="1" t="s">
        <v>39</v>
      </c>
      <c r="M2263" s="2">
        <v>23597598171</v>
      </c>
    </row>
    <row r="2264" spans="1:13" s="1" customFormat="1" hidden="1" x14ac:dyDescent="0.3">
      <c r="A2264" s="1">
        <v>1</v>
      </c>
      <c r="B2264" s="1">
        <v>29</v>
      </c>
      <c r="C2264" s="1">
        <v>1</v>
      </c>
      <c r="D2264" s="1">
        <v>3</v>
      </c>
      <c r="E2264" s="1">
        <v>0</v>
      </c>
      <c r="F2264" s="1">
        <v>1</v>
      </c>
      <c r="G2264" s="1">
        <v>0</v>
      </c>
      <c r="H2264" s="1">
        <v>0</v>
      </c>
      <c r="I2264" s="1">
        <v>0</v>
      </c>
      <c r="L2264" s="1" t="s">
        <v>40</v>
      </c>
      <c r="M2264" s="2">
        <v>23597598171</v>
      </c>
    </row>
    <row r="2265" spans="1:13" s="1" customFormat="1" hidden="1" x14ac:dyDescent="0.3">
      <c r="A2265" s="1">
        <v>1</v>
      </c>
      <c r="B2265" s="1">
        <v>29</v>
      </c>
      <c r="C2265" s="1">
        <v>1</v>
      </c>
      <c r="D2265" s="1">
        <v>3</v>
      </c>
      <c r="E2265" s="1">
        <v>0</v>
      </c>
      <c r="F2265" s="1">
        <v>1</v>
      </c>
      <c r="G2265" s="1">
        <v>304</v>
      </c>
      <c r="H2265" s="1">
        <v>0</v>
      </c>
      <c r="I2265" s="1">
        <v>0</v>
      </c>
      <c r="L2265" s="1" t="s">
        <v>67</v>
      </c>
      <c r="M2265" s="2">
        <v>5753731847</v>
      </c>
    </row>
    <row r="2266" spans="1:13" s="1" customFormat="1" hidden="1" x14ac:dyDescent="0.3">
      <c r="A2266" s="1">
        <v>1</v>
      </c>
      <c r="B2266" s="1">
        <v>29</v>
      </c>
      <c r="C2266" s="1">
        <v>1</v>
      </c>
      <c r="D2266" s="1">
        <v>3</v>
      </c>
      <c r="E2266" s="1">
        <v>0</v>
      </c>
      <c r="F2266" s="1">
        <v>1</v>
      </c>
      <c r="G2266" s="1">
        <v>304</v>
      </c>
      <c r="H2266" s="1">
        <v>24</v>
      </c>
      <c r="I2266" s="1">
        <v>0</v>
      </c>
      <c r="L2266" s="1" t="s">
        <v>68</v>
      </c>
      <c r="M2266" s="2">
        <v>4212134579</v>
      </c>
    </row>
    <row r="2267" spans="1:13" s="1" customFormat="1" hidden="1" x14ac:dyDescent="0.3">
      <c r="A2267" s="1">
        <v>1</v>
      </c>
      <c r="B2267" s="1">
        <v>29</v>
      </c>
      <c r="C2267" s="1">
        <v>1</v>
      </c>
      <c r="D2267" s="1">
        <v>3</v>
      </c>
      <c r="E2267" s="1">
        <v>0</v>
      </c>
      <c r="F2267" s="1">
        <v>1</v>
      </c>
      <c r="G2267" s="1">
        <v>304</v>
      </c>
      <c r="H2267" s="1">
        <v>35</v>
      </c>
      <c r="I2267" s="1">
        <v>0</v>
      </c>
      <c r="L2267" s="1" t="s">
        <v>69</v>
      </c>
      <c r="M2267" s="2">
        <v>1541597268</v>
      </c>
    </row>
    <row r="2268" spans="1:13" s="1" customFormat="1" hidden="1" x14ac:dyDescent="0.3">
      <c r="A2268" s="1">
        <v>1</v>
      </c>
      <c r="B2268" s="1">
        <v>29</v>
      </c>
      <c r="C2268" s="1">
        <v>1</v>
      </c>
      <c r="D2268" s="1">
        <v>3</v>
      </c>
      <c r="E2268" s="1">
        <v>0</v>
      </c>
      <c r="F2268" s="1">
        <v>1</v>
      </c>
      <c r="G2268" s="1">
        <v>305</v>
      </c>
      <c r="H2268" s="1">
        <v>0</v>
      </c>
      <c r="I2268" s="1">
        <v>0</v>
      </c>
      <c r="L2268" s="1" t="s">
        <v>70</v>
      </c>
      <c r="M2268" s="2">
        <v>11866659200</v>
      </c>
    </row>
    <row r="2269" spans="1:13" s="1" customFormat="1" hidden="1" x14ac:dyDescent="0.3">
      <c r="A2269" s="1">
        <v>1</v>
      </c>
      <c r="B2269" s="1">
        <v>29</v>
      </c>
      <c r="C2269" s="1">
        <v>1</v>
      </c>
      <c r="D2269" s="1">
        <v>3</v>
      </c>
      <c r="E2269" s="1">
        <v>0</v>
      </c>
      <c r="F2269" s="1">
        <v>1</v>
      </c>
      <c r="G2269" s="1">
        <v>305</v>
      </c>
      <c r="H2269" s="1">
        <v>34</v>
      </c>
      <c r="I2269" s="1">
        <v>0</v>
      </c>
      <c r="L2269" s="1" t="s">
        <v>71</v>
      </c>
      <c r="M2269" s="2">
        <v>11866659200</v>
      </c>
    </row>
    <row r="2270" spans="1:13" s="1" customFormat="1" hidden="1" x14ac:dyDescent="0.3">
      <c r="A2270" s="1">
        <v>1</v>
      </c>
      <c r="B2270" s="1">
        <v>29</v>
      </c>
      <c r="C2270" s="1">
        <v>1</v>
      </c>
      <c r="D2270" s="1">
        <v>3</v>
      </c>
      <c r="E2270" s="1">
        <v>0</v>
      </c>
      <c r="F2270" s="1">
        <v>1</v>
      </c>
      <c r="G2270" s="1">
        <v>306</v>
      </c>
      <c r="H2270" s="1">
        <v>0</v>
      </c>
      <c r="I2270" s="1">
        <v>0</v>
      </c>
      <c r="L2270" s="1" t="s">
        <v>72</v>
      </c>
      <c r="M2270" s="2">
        <v>5977207124</v>
      </c>
    </row>
    <row r="2271" spans="1:13" s="1" customFormat="1" hidden="1" x14ac:dyDescent="0.3">
      <c r="A2271" s="1">
        <v>1</v>
      </c>
      <c r="B2271" s="1">
        <v>29</v>
      </c>
      <c r="C2271" s="1">
        <v>1</v>
      </c>
      <c r="D2271" s="1">
        <v>3</v>
      </c>
      <c r="E2271" s="1">
        <v>0</v>
      </c>
      <c r="F2271" s="1">
        <v>1</v>
      </c>
      <c r="G2271" s="1">
        <v>306</v>
      </c>
      <c r="H2271" s="1">
        <v>33</v>
      </c>
      <c r="I2271" s="1">
        <v>0</v>
      </c>
      <c r="L2271" s="1" t="s">
        <v>73</v>
      </c>
      <c r="M2271" s="2">
        <v>5977207124</v>
      </c>
    </row>
    <row r="2272" spans="1:13" s="1" customFormat="1" hidden="1" x14ac:dyDescent="0.3">
      <c r="A2272" s="1">
        <v>1</v>
      </c>
      <c r="B2272" s="1">
        <v>29</v>
      </c>
      <c r="C2272" s="1">
        <v>1</v>
      </c>
      <c r="D2272" s="1">
        <v>3</v>
      </c>
      <c r="E2272" s="1">
        <v>11</v>
      </c>
      <c r="F2272" s="1">
        <v>0</v>
      </c>
      <c r="G2272" s="1">
        <v>0</v>
      </c>
      <c r="H2272" s="1">
        <v>0</v>
      </c>
      <c r="I2272" s="1">
        <v>0</v>
      </c>
      <c r="L2272" s="1" t="s">
        <v>14</v>
      </c>
      <c r="M2272" s="2">
        <v>10188635377</v>
      </c>
    </row>
    <row r="2273" spans="1:13" s="1" customFormat="1" hidden="1" x14ac:dyDescent="0.3">
      <c r="A2273" s="1">
        <v>1</v>
      </c>
      <c r="B2273" s="1">
        <v>29</v>
      </c>
      <c r="C2273" s="1">
        <v>1</v>
      </c>
      <c r="D2273" s="1">
        <v>3</v>
      </c>
      <c r="E2273" s="1">
        <v>11</v>
      </c>
      <c r="F2273" s="1">
        <v>1</v>
      </c>
      <c r="G2273" s="1">
        <v>0</v>
      </c>
      <c r="H2273" s="1">
        <v>0</v>
      </c>
      <c r="I2273" s="1">
        <v>0</v>
      </c>
      <c r="L2273" s="1" t="s">
        <v>40</v>
      </c>
      <c r="M2273" s="2">
        <v>10188635377</v>
      </c>
    </row>
    <row r="2274" spans="1:13" s="1" customFormat="1" x14ac:dyDescent="0.3">
      <c r="A2274" s="1">
        <v>1</v>
      </c>
      <c r="B2274" s="1">
        <v>29</v>
      </c>
      <c r="C2274" s="1">
        <v>1</v>
      </c>
      <c r="D2274" s="1">
        <v>3</v>
      </c>
      <c r="E2274" s="1">
        <v>11</v>
      </c>
      <c r="F2274" s="1">
        <v>1</v>
      </c>
      <c r="G2274" s="1">
        <v>304</v>
      </c>
      <c r="H2274" s="1">
        <v>0</v>
      </c>
      <c r="I2274" s="1">
        <v>0</v>
      </c>
      <c r="L2274" s="1" t="s">
        <v>67</v>
      </c>
      <c r="M2274" s="2">
        <v>841597268</v>
      </c>
    </row>
    <row r="2275" spans="1:13" hidden="1" x14ac:dyDescent="0.3">
      <c r="A2275">
        <v>0</v>
      </c>
      <c r="B2275">
        <v>29</v>
      </c>
      <c r="C2275">
        <v>1</v>
      </c>
      <c r="D2275">
        <v>3</v>
      </c>
      <c r="E2275">
        <v>11</v>
      </c>
      <c r="F2275">
        <v>1</v>
      </c>
      <c r="G2275">
        <v>304</v>
      </c>
      <c r="H2275">
        <v>35</v>
      </c>
      <c r="I2275">
        <v>0</v>
      </c>
      <c r="J2275" t="s">
        <v>149</v>
      </c>
      <c r="K2275" t="s">
        <v>881</v>
      </c>
      <c r="L2275" t="s">
        <v>882</v>
      </c>
      <c r="M2275" s="3">
        <v>235023896</v>
      </c>
    </row>
    <row r="2276" spans="1:13" hidden="1" x14ac:dyDescent="0.3">
      <c r="A2276">
        <v>0</v>
      </c>
      <c r="B2276">
        <v>29</v>
      </c>
      <c r="C2276">
        <v>1</v>
      </c>
      <c r="D2276">
        <v>3</v>
      </c>
      <c r="E2276">
        <v>11</v>
      </c>
      <c r="F2276">
        <v>1</v>
      </c>
      <c r="G2276">
        <v>304</v>
      </c>
      <c r="H2276">
        <v>35</v>
      </c>
      <c r="I2276">
        <v>1</v>
      </c>
      <c r="J2276" t="s">
        <v>149</v>
      </c>
      <c r="K2276" t="s">
        <v>881</v>
      </c>
      <c r="L2276" t="s">
        <v>883</v>
      </c>
      <c r="M2276" s="3">
        <v>207573372</v>
      </c>
    </row>
    <row r="2277" spans="1:13" hidden="1" x14ac:dyDescent="0.3">
      <c r="A2277">
        <v>0</v>
      </c>
      <c r="B2277">
        <v>29</v>
      </c>
      <c r="C2277">
        <v>1</v>
      </c>
      <c r="D2277">
        <v>3</v>
      </c>
      <c r="E2277">
        <v>11</v>
      </c>
      <c r="F2277">
        <v>1</v>
      </c>
      <c r="G2277">
        <v>304</v>
      </c>
      <c r="H2277">
        <v>35</v>
      </c>
      <c r="I2277">
        <v>2</v>
      </c>
      <c r="J2277" t="s">
        <v>149</v>
      </c>
      <c r="K2277" t="s">
        <v>881</v>
      </c>
      <c r="L2277" t="s">
        <v>884</v>
      </c>
      <c r="M2277" s="3">
        <v>15000000</v>
      </c>
    </row>
    <row r="2278" spans="1:13" hidden="1" x14ac:dyDescent="0.3">
      <c r="A2278">
        <v>0</v>
      </c>
      <c r="B2278">
        <v>29</v>
      </c>
      <c r="C2278">
        <v>1</v>
      </c>
      <c r="D2278">
        <v>3</v>
      </c>
      <c r="E2278">
        <v>11</v>
      </c>
      <c r="F2278">
        <v>1</v>
      </c>
      <c r="G2278">
        <v>304</v>
      </c>
      <c r="H2278">
        <v>35</v>
      </c>
      <c r="I2278">
        <v>3</v>
      </c>
      <c r="J2278" t="s">
        <v>149</v>
      </c>
      <c r="K2278" t="s">
        <v>885</v>
      </c>
      <c r="L2278" t="s">
        <v>886</v>
      </c>
      <c r="M2278" s="3">
        <v>112000000</v>
      </c>
    </row>
    <row r="2279" spans="1:13" hidden="1" x14ac:dyDescent="0.3">
      <c r="A2279">
        <v>0</v>
      </c>
      <c r="B2279">
        <v>29</v>
      </c>
      <c r="C2279">
        <v>1</v>
      </c>
      <c r="D2279">
        <v>3</v>
      </c>
      <c r="E2279">
        <v>11</v>
      </c>
      <c r="F2279">
        <v>1</v>
      </c>
      <c r="G2279">
        <v>304</v>
      </c>
      <c r="H2279">
        <v>35</v>
      </c>
      <c r="I2279">
        <v>4</v>
      </c>
      <c r="J2279" t="s">
        <v>149</v>
      </c>
      <c r="K2279" t="s">
        <v>885</v>
      </c>
      <c r="L2279" t="s">
        <v>887</v>
      </c>
      <c r="M2279" s="3">
        <v>134400000</v>
      </c>
    </row>
    <row r="2280" spans="1:13" hidden="1" x14ac:dyDescent="0.3">
      <c r="A2280">
        <v>0</v>
      </c>
      <c r="B2280">
        <v>29</v>
      </c>
      <c r="C2280">
        <v>1</v>
      </c>
      <c r="D2280">
        <v>3</v>
      </c>
      <c r="E2280">
        <v>11</v>
      </c>
      <c r="F2280">
        <v>1</v>
      </c>
      <c r="G2280">
        <v>304</v>
      </c>
      <c r="H2280">
        <v>35</v>
      </c>
      <c r="I2280">
        <v>5</v>
      </c>
      <c r="J2280" t="s">
        <v>149</v>
      </c>
      <c r="K2280" t="s">
        <v>881</v>
      </c>
      <c r="L2280" t="s">
        <v>888</v>
      </c>
      <c r="M2280" s="3">
        <v>137600000</v>
      </c>
    </row>
    <row r="2281" spans="1:13" s="1" customFormat="1" x14ac:dyDescent="0.3">
      <c r="A2281" s="1">
        <v>1</v>
      </c>
      <c r="B2281" s="1">
        <v>29</v>
      </c>
      <c r="C2281" s="1">
        <v>1</v>
      </c>
      <c r="D2281" s="1">
        <v>3</v>
      </c>
      <c r="E2281" s="1">
        <v>11</v>
      </c>
      <c r="F2281" s="1">
        <v>1</v>
      </c>
      <c r="G2281" s="1">
        <v>305</v>
      </c>
      <c r="H2281" s="1">
        <v>0</v>
      </c>
      <c r="I2281" s="1">
        <v>0</v>
      </c>
      <c r="L2281" s="1" t="s">
        <v>70</v>
      </c>
      <c r="M2281" s="2">
        <v>3369830985</v>
      </c>
    </row>
    <row r="2282" spans="1:13" s="1" customFormat="1" x14ac:dyDescent="0.3">
      <c r="A2282" s="1">
        <v>1</v>
      </c>
      <c r="B2282" s="1">
        <v>29</v>
      </c>
      <c r="C2282" s="1">
        <v>1</v>
      </c>
      <c r="D2282" s="1">
        <v>3</v>
      </c>
      <c r="E2282" s="1">
        <v>11</v>
      </c>
      <c r="F2282" s="1">
        <v>1</v>
      </c>
      <c r="G2282" s="1">
        <v>305</v>
      </c>
      <c r="H2282" s="1">
        <v>34</v>
      </c>
      <c r="I2282" s="1">
        <v>0</v>
      </c>
      <c r="L2282" s="1" t="s">
        <v>71</v>
      </c>
      <c r="M2282" s="2">
        <v>3369830985</v>
      </c>
    </row>
    <row r="2283" spans="1:13" hidden="1" x14ac:dyDescent="0.3">
      <c r="A2283">
        <v>0</v>
      </c>
      <c r="B2283">
        <v>29</v>
      </c>
      <c r="C2283">
        <v>1</v>
      </c>
      <c r="D2283">
        <v>3</v>
      </c>
      <c r="E2283">
        <v>11</v>
      </c>
      <c r="F2283">
        <v>1</v>
      </c>
      <c r="G2283">
        <v>305</v>
      </c>
      <c r="H2283">
        <v>34</v>
      </c>
      <c r="I2283">
        <v>1</v>
      </c>
      <c r="J2283" t="s">
        <v>149</v>
      </c>
      <c r="K2283" t="s">
        <v>889</v>
      </c>
      <c r="L2283" t="s">
        <v>890</v>
      </c>
      <c r="M2283" s="3">
        <v>2239000000</v>
      </c>
    </row>
    <row r="2284" spans="1:13" hidden="1" x14ac:dyDescent="0.3">
      <c r="A2284">
        <v>0</v>
      </c>
      <c r="B2284">
        <v>29</v>
      </c>
      <c r="C2284">
        <v>1</v>
      </c>
      <c r="D2284">
        <v>3</v>
      </c>
      <c r="E2284">
        <v>11</v>
      </c>
      <c r="F2284">
        <v>1</v>
      </c>
      <c r="G2284">
        <v>305</v>
      </c>
      <c r="H2284">
        <v>34</v>
      </c>
      <c r="I2284">
        <v>2</v>
      </c>
      <c r="J2284" t="s">
        <v>149</v>
      </c>
      <c r="K2284" t="s">
        <v>889</v>
      </c>
      <c r="L2284" t="s">
        <v>891</v>
      </c>
      <c r="M2284" s="3">
        <v>571790985</v>
      </c>
    </row>
    <row r="2285" spans="1:13" hidden="1" x14ac:dyDescent="0.3">
      <c r="A2285">
        <v>0</v>
      </c>
      <c r="B2285">
        <v>29</v>
      </c>
      <c r="C2285">
        <v>1</v>
      </c>
      <c r="D2285">
        <v>3</v>
      </c>
      <c r="E2285">
        <v>11</v>
      </c>
      <c r="F2285">
        <v>1</v>
      </c>
      <c r="G2285">
        <v>305</v>
      </c>
      <c r="H2285">
        <v>34</v>
      </c>
      <c r="I2285">
        <v>3</v>
      </c>
      <c r="J2285" t="s">
        <v>149</v>
      </c>
      <c r="K2285" t="s">
        <v>889</v>
      </c>
      <c r="L2285" t="s">
        <v>892</v>
      </c>
      <c r="M2285" s="3">
        <v>439040000</v>
      </c>
    </row>
    <row r="2286" spans="1:13" hidden="1" x14ac:dyDescent="0.3">
      <c r="A2286">
        <v>0</v>
      </c>
      <c r="B2286">
        <v>29</v>
      </c>
      <c r="C2286">
        <v>1</v>
      </c>
      <c r="D2286">
        <v>3</v>
      </c>
      <c r="E2286">
        <v>11</v>
      </c>
      <c r="F2286">
        <v>1</v>
      </c>
      <c r="G2286">
        <v>305</v>
      </c>
      <c r="H2286">
        <v>34</v>
      </c>
      <c r="I2286">
        <v>4</v>
      </c>
      <c r="J2286" t="s">
        <v>149</v>
      </c>
      <c r="K2286" t="s">
        <v>889</v>
      </c>
      <c r="L2286" t="s">
        <v>893</v>
      </c>
      <c r="M2286" s="3">
        <v>90000000</v>
      </c>
    </row>
    <row r="2287" spans="1:13" hidden="1" x14ac:dyDescent="0.3">
      <c r="A2287">
        <v>0</v>
      </c>
      <c r="B2287">
        <v>29</v>
      </c>
      <c r="C2287">
        <v>1</v>
      </c>
      <c r="D2287">
        <v>3</v>
      </c>
      <c r="E2287">
        <v>11</v>
      </c>
      <c r="F2287">
        <v>1</v>
      </c>
      <c r="G2287">
        <v>305</v>
      </c>
      <c r="H2287">
        <v>34</v>
      </c>
      <c r="I2287">
        <v>5</v>
      </c>
      <c r="J2287" t="s">
        <v>149</v>
      </c>
      <c r="K2287" t="s">
        <v>889</v>
      </c>
      <c r="L2287" t="s">
        <v>894</v>
      </c>
      <c r="M2287" s="3">
        <v>20000000</v>
      </c>
    </row>
    <row r="2288" spans="1:13" hidden="1" x14ac:dyDescent="0.3">
      <c r="A2288">
        <v>0</v>
      </c>
      <c r="B2288">
        <v>29</v>
      </c>
      <c r="C2288">
        <v>1</v>
      </c>
      <c r="D2288">
        <v>3</v>
      </c>
      <c r="E2288">
        <v>11</v>
      </c>
      <c r="F2288">
        <v>1</v>
      </c>
      <c r="G2288">
        <v>305</v>
      </c>
      <c r="H2288">
        <v>34</v>
      </c>
      <c r="I2288">
        <v>6</v>
      </c>
      <c r="J2288" t="s">
        <v>149</v>
      </c>
      <c r="K2288" t="s">
        <v>889</v>
      </c>
      <c r="L2288" t="s">
        <v>895</v>
      </c>
      <c r="M2288" s="3">
        <v>10000000</v>
      </c>
    </row>
    <row r="2289" spans="1:13" s="1" customFormat="1" x14ac:dyDescent="0.3">
      <c r="A2289" s="1">
        <v>1</v>
      </c>
      <c r="B2289" s="1">
        <v>29</v>
      </c>
      <c r="C2289" s="1">
        <v>1</v>
      </c>
      <c r="D2289" s="1">
        <v>3</v>
      </c>
      <c r="E2289" s="1">
        <v>11</v>
      </c>
      <c r="F2289" s="1">
        <v>1</v>
      </c>
      <c r="G2289" s="1">
        <v>306</v>
      </c>
      <c r="H2289" s="1">
        <v>0</v>
      </c>
      <c r="I2289" s="1">
        <v>0</v>
      </c>
      <c r="L2289" s="1" t="s">
        <v>72</v>
      </c>
      <c r="M2289" s="2">
        <v>5977207124</v>
      </c>
    </row>
    <row r="2290" spans="1:13" hidden="1" x14ac:dyDescent="0.3">
      <c r="A2290">
        <v>0</v>
      </c>
      <c r="B2290">
        <v>29</v>
      </c>
      <c r="C2290">
        <v>1</v>
      </c>
      <c r="D2290">
        <v>3</v>
      </c>
      <c r="E2290">
        <v>11</v>
      </c>
      <c r="F2290">
        <v>1</v>
      </c>
      <c r="G2290">
        <v>306</v>
      </c>
      <c r="H2290">
        <v>33</v>
      </c>
      <c r="I2290">
        <v>0</v>
      </c>
      <c r="J2290" t="s">
        <v>149</v>
      </c>
      <c r="K2290" t="s">
        <v>302</v>
      </c>
      <c r="L2290" t="s">
        <v>896</v>
      </c>
      <c r="M2290" s="3">
        <v>784000000</v>
      </c>
    </row>
    <row r="2291" spans="1:13" hidden="1" x14ac:dyDescent="0.3">
      <c r="A2291">
        <v>0</v>
      </c>
      <c r="B2291">
        <v>29</v>
      </c>
      <c r="C2291">
        <v>1</v>
      </c>
      <c r="D2291">
        <v>3</v>
      </c>
      <c r="E2291">
        <v>11</v>
      </c>
      <c r="F2291">
        <v>1</v>
      </c>
      <c r="G2291">
        <v>306</v>
      </c>
      <c r="H2291">
        <v>33</v>
      </c>
      <c r="I2291">
        <v>1</v>
      </c>
      <c r="J2291" t="s">
        <v>149</v>
      </c>
      <c r="K2291" t="s">
        <v>302</v>
      </c>
      <c r="L2291" t="s">
        <v>897</v>
      </c>
      <c r="M2291" s="3">
        <v>289426697</v>
      </c>
    </row>
    <row r="2292" spans="1:13" hidden="1" x14ac:dyDescent="0.3">
      <c r="A2292">
        <v>0</v>
      </c>
      <c r="B2292">
        <v>29</v>
      </c>
      <c r="C2292">
        <v>1</v>
      </c>
      <c r="D2292">
        <v>3</v>
      </c>
      <c r="E2292">
        <v>11</v>
      </c>
      <c r="F2292">
        <v>1</v>
      </c>
      <c r="G2292">
        <v>306</v>
      </c>
      <c r="H2292">
        <v>33</v>
      </c>
      <c r="I2292">
        <v>2</v>
      </c>
      <c r="J2292" t="s">
        <v>149</v>
      </c>
      <c r="K2292" t="s">
        <v>302</v>
      </c>
      <c r="L2292" t="s">
        <v>898</v>
      </c>
      <c r="M2292" s="3">
        <v>22400000</v>
      </c>
    </row>
    <row r="2293" spans="1:13" hidden="1" x14ac:dyDescent="0.3">
      <c r="A2293">
        <v>0</v>
      </c>
      <c r="B2293">
        <v>29</v>
      </c>
      <c r="C2293">
        <v>1</v>
      </c>
      <c r="D2293">
        <v>3</v>
      </c>
      <c r="E2293">
        <v>11</v>
      </c>
      <c r="F2293">
        <v>1</v>
      </c>
      <c r="G2293">
        <v>306</v>
      </c>
      <c r="H2293">
        <v>33</v>
      </c>
      <c r="I2293">
        <v>3</v>
      </c>
      <c r="J2293" t="s">
        <v>149</v>
      </c>
      <c r="K2293" t="s">
        <v>302</v>
      </c>
      <c r="L2293" t="s">
        <v>899</v>
      </c>
      <c r="M2293" s="3">
        <v>60000000</v>
      </c>
    </row>
    <row r="2294" spans="1:13" hidden="1" x14ac:dyDescent="0.3">
      <c r="A2294">
        <v>0</v>
      </c>
      <c r="B2294">
        <v>29</v>
      </c>
      <c r="C2294">
        <v>1</v>
      </c>
      <c r="D2294">
        <v>3</v>
      </c>
      <c r="E2294">
        <v>11</v>
      </c>
      <c r="F2294">
        <v>1</v>
      </c>
      <c r="G2294">
        <v>306</v>
      </c>
      <c r="H2294">
        <v>33</v>
      </c>
      <c r="I2294">
        <v>4</v>
      </c>
      <c r="J2294" t="s">
        <v>149</v>
      </c>
      <c r="K2294" t="s">
        <v>302</v>
      </c>
      <c r="L2294" t="s">
        <v>900</v>
      </c>
      <c r="M2294" s="3">
        <v>201646977</v>
      </c>
    </row>
    <row r="2295" spans="1:13" hidden="1" x14ac:dyDescent="0.3">
      <c r="A2295">
        <v>0</v>
      </c>
      <c r="B2295">
        <v>29</v>
      </c>
      <c r="C2295">
        <v>1</v>
      </c>
      <c r="D2295">
        <v>3</v>
      </c>
      <c r="E2295">
        <v>11</v>
      </c>
      <c r="F2295">
        <v>1</v>
      </c>
      <c r="G2295">
        <v>306</v>
      </c>
      <c r="H2295">
        <v>33</v>
      </c>
      <c r="I2295">
        <v>5</v>
      </c>
      <c r="J2295" t="s">
        <v>149</v>
      </c>
      <c r="K2295" t="s">
        <v>302</v>
      </c>
      <c r="L2295" t="s">
        <v>901</v>
      </c>
      <c r="M2295" s="3">
        <v>1787520000</v>
      </c>
    </row>
    <row r="2296" spans="1:13" hidden="1" x14ac:dyDescent="0.3">
      <c r="A2296">
        <v>0</v>
      </c>
      <c r="B2296">
        <v>29</v>
      </c>
      <c r="C2296">
        <v>1</v>
      </c>
      <c r="D2296">
        <v>3</v>
      </c>
      <c r="E2296">
        <v>11</v>
      </c>
      <c r="F2296">
        <v>1</v>
      </c>
      <c r="G2296">
        <v>306</v>
      </c>
      <c r="H2296">
        <v>33</v>
      </c>
      <c r="I2296">
        <v>6</v>
      </c>
      <c r="J2296" t="s">
        <v>149</v>
      </c>
      <c r="K2296" t="s">
        <v>302</v>
      </c>
      <c r="L2296" t="s">
        <v>902</v>
      </c>
      <c r="M2296" s="3">
        <v>158400000</v>
      </c>
    </row>
    <row r="2297" spans="1:13" hidden="1" x14ac:dyDescent="0.3">
      <c r="A2297">
        <v>0</v>
      </c>
      <c r="B2297">
        <v>29</v>
      </c>
      <c r="C2297">
        <v>1</v>
      </c>
      <c r="D2297">
        <v>3</v>
      </c>
      <c r="E2297">
        <v>11</v>
      </c>
      <c r="F2297">
        <v>1</v>
      </c>
      <c r="G2297">
        <v>306</v>
      </c>
      <c r="H2297">
        <v>33</v>
      </c>
      <c r="I2297">
        <v>7</v>
      </c>
      <c r="J2297" t="s">
        <v>149</v>
      </c>
      <c r="K2297" t="s">
        <v>302</v>
      </c>
      <c r="L2297" t="s">
        <v>903</v>
      </c>
      <c r="M2297" s="3">
        <v>211200000</v>
      </c>
    </row>
    <row r="2298" spans="1:13" hidden="1" x14ac:dyDescent="0.3">
      <c r="A2298">
        <v>0</v>
      </c>
      <c r="B2298">
        <v>29</v>
      </c>
      <c r="C2298">
        <v>1</v>
      </c>
      <c r="D2298">
        <v>3</v>
      </c>
      <c r="E2298">
        <v>11</v>
      </c>
      <c r="F2298">
        <v>1</v>
      </c>
      <c r="G2298">
        <v>306</v>
      </c>
      <c r="H2298">
        <v>33</v>
      </c>
      <c r="I2298">
        <v>8</v>
      </c>
      <c r="J2298" t="s">
        <v>149</v>
      </c>
      <c r="K2298" t="s">
        <v>302</v>
      </c>
      <c r="L2298" t="s">
        <v>904</v>
      </c>
      <c r="M2298" s="3">
        <v>20000000</v>
      </c>
    </row>
    <row r="2299" spans="1:13" hidden="1" x14ac:dyDescent="0.3">
      <c r="A2299">
        <v>0</v>
      </c>
      <c r="B2299">
        <v>29</v>
      </c>
      <c r="C2299">
        <v>1</v>
      </c>
      <c r="D2299">
        <v>3</v>
      </c>
      <c r="E2299">
        <v>11</v>
      </c>
      <c r="F2299">
        <v>1</v>
      </c>
      <c r="G2299">
        <v>306</v>
      </c>
      <c r="H2299">
        <v>33</v>
      </c>
      <c r="I2299">
        <v>9</v>
      </c>
      <c r="J2299" t="s">
        <v>149</v>
      </c>
      <c r="K2299" t="s">
        <v>302</v>
      </c>
      <c r="L2299" t="s">
        <v>905</v>
      </c>
      <c r="M2299" s="3">
        <v>1232000000</v>
      </c>
    </row>
    <row r="2300" spans="1:13" hidden="1" x14ac:dyDescent="0.3">
      <c r="A2300">
        <v>0</v>
      </c>
      <c r="B2300">
        <v>29</v>
      </c>
      <c r="C2300">
        <v>1</v>
      </c>
      <c r="D2300">
        <v>3</v>
      </c>
      <c r="E2300">
        <v>11</v>
      </c>
      <c r="F2300">
        <v>1</v>
      </c>
      <c r="G2300">
        <v>306</v>
      </c>
      <c r="H2300">
        <v>33</v>
      </c>
      <c r="I2300">
        <v>10</v>
      </c>
      <c r="J2300" t="s">
        <v>149</v>
      </c>
      <c r="K2300" t="s">
        <v>302</v>
      </c>
      <c r="L2300" t="s">
        <v>906</v>
      </c>
      <c r="M2300" s="3">
        <v>376320000</v>
      </c>
    </row>
    <row r="2301" spans="1:13" hidden="1" x14ac:dyDescent="0.3">
      <c r="A2301">
        <v>0</v>
      </c>
      <c r="B2301">
        <v>29</v>
      </c>
      <c r="C2301">
        <v>1</v>
      </c>
      <c r="D2301">
        <v>3</v>
      </c>
      <c r="E2301">
        <v>11</v>
      </c>
      <c r="F2301">
        <v>1</v>
      </c>
      <c r="G2301">
        <v>306</v>
      </c>
      <c r="H2301">
        <v>33</v>
      </c>
      <c r="I2301">
        <v>80</v>
      </c>
      <c r="J2301" t="s">
        <v>149</v>
      </c>
      <c r="K2301" t="s">
        <v>302</v>
      </c>
      <c r="L2301" t="s">
        <v>907</v>
      </c>
      <c r="M2301" s="3">
        <v>519353023</v>
      </c>
    </row>
    <row r="2302" spans="1:13" hidden="1" x14ac:dyDescent="0.3">
      <c r="A2302">
        <v>0</v>
      </c>
      <c r="B2302">
        <v>29</v>
      </c>
      <c r="C2302">
        <v>1</v>
      </c>
      <c r="D2302">
        <v>3</v>
      </c>
      <c r="E2302">
        <v>11</v>
      </c>
      <c r="F2302">
        <v>1</v>
      </c>
      <c r="G2302">
        <v>306</v>
      </c>
      <c r="H2302">
        <v>33</v>
      </c>
      <c r="I2302">
        <v>81</v>
      </c>
      <c r="J2302" t="s">
        <v>149</v>
      </c>
      <c r="K2302" t="s">
        <v>302</v>
      </c>
      <c r="L2302" t="s">
        <v>908</v>
      </c>
      <c r="M2302" s="3">
        <v>314940427</v>
      </c>
    </row>
    <row r="2303" spans="1:13" s="1" customFormat="1" hidden="1" x14ac:dyDescent="0.3">
      <c r="A2303" s="1">
        <v>1</v>
      </c>
      <c r="B2303" s="1">
        <v>29</v>
      </c>
      <c r="C2303" s="1">
        <v>1</v>
      </c>
      <c r="D2303" s="1">
        <v>3</v>
      </c>
      <c r="E2303" s="1">
        <v>22</v>
      </c>
      <c r="F2303" s="1">
        <v>0</v>
      </c>
      <c r="G2303" s="1">
        <v>0</v>
      </c>
      <c r="H2303" s="1">
        <v>0</v>
      </c>
      <c r="I2303" s="1">
        <v>0</v>
      </c>
      <c r="L2303" s="1" t="s">
        <v>15</v>
      </c>
      <c r="M2303" s="2">
        <v>6749790478</v>
      </c>
    </row>
    <row r="2304" spans="1:13" s="1" customFormat="1" hidden="1" x14ac:dyDescent="0.3">
      <c r="A2304" s="1">
        <v>1</v>
      </c>
      <c r="B2304" s="1">
        <v>29</v>
      </c>
      <c r="C2304" s="1">
        <v>1</v>
      </c>
      <c r="D2304" s="1">
        <v>3</v>
      </c>
      <c r="E2304" s="1">
        <v>22</v>
      </c>
      <c r="F2304" s="1">
        <v>1</v>
      </c>
      <c r="G2304" s="1">
        <v>0</v>
      </c>
      <c r="H2304" s="1">
        <v>0</v>
      </c>
      <c r="I2304" s="1">
        <v>0</v>
      </c>
      <c r="L2304" s="1" t="s">
        <v>40</v>
      </c>
      <c r="M2304" s="2">
        <v>6749790478</v>
      </c>
    </row>
    <row r="2305" spans="1:13" s="1" customFormat="1" x14ac:dyDescent="0.3">
      <c r="A2305" s="1">
        <v>1</v>
      </c>
      <c r="B2305" s="1">
        <v>29</v>
      </c>
      <c r="C2305" s="1">
        <v>1</v>
      </c>
      <c r="D2305" s="1">
        <v>3</v>
      </c>
      <c r="E2305" s="1">
        <v>22</v>
      </c>
      <c r="F2305" s="1">
        <v>1</v>
      </c>
      <c r="G2305" s="1">
        <v>304</v>
      </c>
      <c r="H2305" s="1">
        <v>0</v>
      </c>
      <c r="I2305" s="1">
        <v>0</v>
      </c>
      <c r="L2305" s="1" t="s">
        <v>67</v>
      </c>
      <c r="M2305" s="2">
        <v>633171279</v>
      </c>
    </row>
    <row r="2306" spans="1:13" hidden="1" x14ac:dyDescent="0.3">
      <c r="A2306">
        <v>0</v>
      </c>
      <c r="B2306">
        <v>29</v>
      </c>
      <c r="C2306">
        <v>1</v>
      </c>
      <c r="D2306">
        <v>3</v>
      </c>
      <c r="E2306">
        <v>22</v>
      </c>
      <c r="F2306">
        <v>1</v>
      </c>
      <c r="G2306">
        <v>304</v>
      </c>
      <c r="H2306">
        <v>24</v>
      </c>
      <c r="I2306">
        <v>0</v>
      </c>
      <c r="J2306" t="s">
        <v>149</v>
      </c>
      <c r="K2306" t="s">
        <v>909</v>
      </c>
      <c r="L2306" t="s">
        <v>910</v>
      </c>
      <c r="M2306" s="3">
        <v>463858883</v>
      </c>
    </row>
    <row r="2307" spans="1:13" hidden="1" x14ac:dyDescent="0.3">
      <c r="A2307">
        <v>0</v>
      </c>
      <c r="B2307">
        <v>29</v>
      </c>
      <c r="C2307">
        <v>1</v>
      </c>
      <c r="D2307">
        <v>3</v>
      </c>
      <c r="E2307">
        <v>22</v>
      </c>
      <c r="F2307">
        <v>1</v>
      </c>
      <c r="G2307">
        <v>304</v>
      </c>
      <c r="H2307">
        <v>24</v>
      </c>
      <c r="I2307">
        <v>1</v>
      </c>
      <c r="J2307" t="s">
        <v>149</v>
      </c>
      <c r="K2307" t="s">
        <v>909</v>
      </c>
      <c r="L2307" t="s">
        <v>911</v>
      </c>
      <c r="M2307" s="3">
        <v>149989656</v>
      </c>
    </row>
    <row r="2308" spans="1:13" hidden="1" x14ac:dyDescent="0.3">
      <c r="A2308">
        <v>0</v>
      </c>
      <c r="B2308">
        <v>29</v>
      </c>
      <c r="C2308">
        <v>1</v>
      </c>
      <c r="D2308">
        <v>3</v>
      </c>
      <c r="E2308">
        <v>22</v>
      </c>
      <c r="F2308">
        <v>1</v>
      </c>
      <c r="G2308">
        <v>304</v>
      </c>
      <c r="H2308">
        <v>24</v>
      </c>
      <c r="I2308">
        <v>2</v>
      </c>
      <c r="J2308" t="s">
        <v>149</v>
      </c>
      <c r="K2308" t="s">
        <v>909</v>
      </c>
      <c r="L2308" t="s">
        <v>912</v>
      </c>
      <c r="M2308" s="3">
        <v>19322740</v>
      </c>
    </row>
    <row r="2309" spans="1:13" s="1" customFormat="1" x14ac:dyDescent="0.3">
      <c r="A2309" s="1">
        <v>1</v>
      </c>
      <c r="B2309" s="1">
        <v>29</v>
      </c>
      <c r="C2309" s="1">
        <v>1</v>
      </c>
      <c r="D2309" s="1">
        <v>3</v>
      </c>
      <c r="E2309" s="1">
        <v>22</v>
      </c>
      <c r="F2309" s="1">
        <v>1</v>
      </c>
      <c r="G2309" s="1">
        <v>305</v>
      </c>
      <c r="H2309" s="1">
        <v>0</v>
      </c>
      <c r="I2309" s="1">
        <v>0</v>
      </c>
      <c r="L2309" s="1" t="s">
        <v>70</v>
      </c>
      <c r="M2309" s="2">
        <v>6116619199</v>
      </c>
    </row>
    <row r="2310" spans="1:13" s="1" customFormat="1" x14ac:dyDescent="0.3">
      <c r="A2310" s="1">
        <v>1</v>
      </c>
      <c r="B2310" s="1">
        <v>29</v>
      </c>
      <c r="C2310" s="1">
        <v>1</v>
      </c>
      <c r="D2310" s="1">
        <v>3</v>
      </c>
      <c r="E2310" s="1">
        <v>22</v>
      </c>
      <c r="F2310" s="1">
        <v>1</v>
      </c>
      <c r="G2310" s="1">
        <v>305</v>
      </c>
      <c r="H2310" s="1">
        <v>34</v>
      </c>
      <c r="I2310" s="1">
        <v>0</v>
      </c>
      <c r="L2310" s="1" t="s">
        <v>71</v>
      </c>
      <c r="M2310" s="2">
        <v>6116619199</v>
      </c>
    </row>
    <row r="2311" spans="1:13" hidden="1" x14ac:dyDescent="0.3">
      <c r="A2311">
        <v>0</v>
      </c>
      <c r="B2311">
        <v>29</v>
      </c>
      <c r="C2311">
        <v>1</v>
      </c>
      <c r="D2311">
        <v>3</v>
      </c>
      <c r="E2311">
        <v>22</v>
      </c>
      <c r="F2311">
        <v>1</v>
      </c>
      <c r="G2311">
        <v>305</v>
      </c>
      <c r="H2311">
        <v>34</v>
      </c>
      <c r="I2311">
        <v>11</v>
      </c>
      <c r="J2311" t="s">
        <v>149</v>
      </c>
      <c r="K2311" t="s">
        <v>889</v>
      </c>
      <c r="L2311" t="s">
        <v>913</v>
      </c>
      <c r="M2311" s="3">
        <v>4033049439</v>
      </c>
    </row>
    <row r="2312" spans="1:13" hidden="1" x14ac:dyDescent="0.3">
      <c r="A2312">
        <v>0</v>
      </c>
      <c r="B2312">
        <v>29</v>
      </c>
      <c r="C2312">
        <v>1</v>
      </c>
      <c r="D2312">
        <v>3</v>
      </c>
      <c r="E2312">
        <v>22</v>
      </c>
      <c r="F2312">
        <v>1</v>
      </c>
      <c r="G2312">
        <v>305</v>
      </c>
      <c r="H2312">
        <v>34</v>
      </c>
      <c r="I2312">
        <v>12</v>
      </c>
      <c r="J2312" t="s">
        <v>149</v>
      </c>
      <c r="K2312" t="s">
        <v>889</v>
      </c>
      <c r="L2312" t="s">
        <v>914</v>
      </c>
      <c r="M2312" s="3">
        <v>38584000</v>
      </c>
    </row>
    <row r="2313" spans="1:13" hidden="1" x14ac:dyDescent="0.3">
      <c r="A2313">
        <v>0</v>
      </c>
      <c r="B2313">
        <v>29</v>
      </c>
      <c r="C2313">
        <v>1</v>
      </c>
      <c r="D2313">
        <v>3</v>
      </c>
      <c r="E2313">
        <v>22</v>
      </c>
      <c r="F2313">
        <v>1</v>
      </c>
      <c r="G2313">
        <v>305</v>
      </c>
      <c r="H2313">
        <v>34</v>
      </c>
      <c r="I2313">
        <v>13</v>
      </c>
      <c r="J2313" t="s">
        <v>149</v>
      </c>
      <c r="K2313" t="s">
        <v>889</v>
      </c>
      <c r="L2313" t="s">
        <v>915</v>
      </c>
      <c r="M2313" s="3">
        <v>210000000</v>
      </c>
    </row>
    <row r="2314" spans="1:13" hidden="1" x14ac:dyDescent="0.3">
      <c r="A2314">
        <v>0</v>
      </c>
      <c r="B2314">
        <v>29</v>
      </c>
      <c r="C2314">
        <v>1</v>
      </c>
      <c r="D2314">
        <v>3</v>
      </c>
      <c r="E2314">
        <v>22</v>
      </c>
      <c r="F2314">
        <v>1</v>
      </c>
      <c r="G2314">
        <v>305</v>
      </c>
      <c r="H2314">
        <v>34</v>
      </c>
      <c r="I2314">
        <v>21</v>
      </c>
      <c r="J2314" t="s">
        <v>149</v>
      </c>
      <c r="K2314" t="s">
        <v>889</v>
      </c>
      <c r="L2314" t="s">
        <v>916</v>
      </c>
      <c r="M2314" s="3">
        <v>1728449760</v>
      </c>
    </row>
    <row r="2315" spans="1:13" hidden="1" x14ac:dyDescent="0.3">
      <c r="A2315">
        <v>0</v>
      </c>
      <c r="B2315">
        <v>29</v>
      </c>
      <c r="C2315">
        <v>1</v>
      </c>
      <c r="D2315">
        <v>3</v>
      </c>
      <c r="E2315">
        <v>22</v>
      </c>
      <c r="F2315">
        <v>1</v>
      </c>
      <c r="G2315">
        <v>305</v>
      </c>
      <c r="H2315">
        <v>34</v>
      </c>
      <c r="I2315">
        <v>22</v>
      </c>
      <c r="J2315" t="s">
        <v>149</v>
      </c>
      <c r="K2315" t="s">
        <v>889</v>
      </c>
      <c r="L2315" t="s">
        <v>917</v>
      </c>
      <c r="M2315" s="3">
        <v>16536000</v>
      </c>
    </row>
    <row r="2316" spans="1:13" hidden="1" x14ac:dyDescent="0.3">
      <c r="A2316">
        <v>0</v>
      </c>
      <c r="B2316">
        <v>29</v>
      </c>
      <c r="C2316">
        <v>1</v>
      </c>
      <c r="D2316">
        <v>3</v>
      </c>
      <c r="E2316">
        <v>22</v>
      </c>
      <c r="F2316">
        <v>1</v>
      </c>
      <c r="G2316">
        <v>305</v>
      </c>
      <c r="H2316">
        <v>34</v>
      </c>
      <c r="I2316">
        <v>23</v>
      </c>
      <c r="J2316" t="s">
        <v>149</v>
      </c>
      <c r="K2316" t="s">
        <v>889</v>
      </c>
      <c r="L2316" t="s">
        <v>918</v>
      </c>
      <c r="M2316" s="3">
        <v>90000000</v>
      </c>
    </row>
    <row r="2317" spans="1:13" s="1" customFormat="1" hidden="1" x14ac:dyDescent="0.3">
      <c r="A2317" s="1">
        <v>1</v>
      </c>
      <c r="B2317" s="1">
        <v>29</v>
      </c>
      <c r="C2317" s="1">
        <v>1</v>
      </c>
      <c r="D2317" s="1">
        <v>3</v>
      </c>
      <c r="E2317" s="1">
        <v>33</v>
      </c>
      <c r="F2317" s="1">
        <v>0</v>
      </c>
      <c r="G2317" s="1">
        <v>0</v>
      </c>
      <c r="H2317" s="1">
        <v>0</v>
      </c>
      <c r="I2317" s="1">
        <v>0</v>
      </c>
      <c r="L2317" s="1" t="s">
        <v>16</v>
      </c>
      <c r="M2317" s="2">
        <v>3578963300</v>
      </c>
    </row>
    <row r="2318" spans="1:13" s="1" customFormat="1" hidden="1" x14ac:dyDescent="0.3">
      <c r="A2318" s="1">
        <v>1</v>
      </c>
      <c r="B2318" s="1">
        <v>29</v>
      </c>
      <c r="C2318" s="1">
        <v>1</v>
      </c>
      <c r="D2318" s="1">
        <v>3</v>
      </c>
      <c r="E2318" s="1">
        <v>33</v>
      </c>
      <c r="F2318" s="1">
        <v>1</v>
      </c>
      <c r="G2318" s="1">
        <v>0</v>
      </c>
      <c r="H2318" s="1">
        <v>0</v>
      </c>
      <c r="I2318" s="1">
        <v>0</v>
      </c>
      <c r="L2318" s="1" t="s">
        <v>40</v>
      </c>
      <c r="M2318" s="2">
        <v>3578963300</v>
      </c>
    </row>
    <row r="2319" spans="1:13" s="1" customFormat="1" x14ac:dyDescent="0.3">
      <c r="A2319" s="1">
        <v>1</v>
      </c>
      <c r="B2319" s="1">
        <v>29</v>
      </c>
      <c r="C2319" s="1">
        <v>1</v>
      </c>
      <c r="D2319" s="1">
        <v>3</v>
      </c>
      <c r="E2319" s="1">
        <v>33</v>
      </c>
      <c r="F2319" s="1">
        <v>1</v>
      </c>
      <c r="G2319" s="1">
        <v>304</v>
      </c>
      <c r="H2319" s="1">
        <v>0</v>
      </c>
      <c r="I2319" s="1">
        <v>0</v>
      </c>
      <c r="L2319" s="1" t="s">
        <v>67</v>
      </c>
      <c r="M2319" s="2">
        <v>3578963300</v>
      </c>
    </row>
    <row r="2320" spans="1:13" hidden="1" x14ac:dyDescent="0.3">
      <c r="A2320">
        <v>0</v>
      </c>
      <c r="B2320">
        <v>29</v>
      </c>
      <c r="C2320">
        <v>1</v>
      </c>
      <c r="D2320">
        <v>3</v>
      </c>
      <c r="E2320">
        <v>33</v>
      </c>
      <c r="F2320">
        <v>1</v>
      </c>
      <c r="G2320">
        <v>304</v>
      </c>
      <c r="H2320">
        <v>24</v>
      </c>
      <c r="I2320">
        <v>0</v>
      </c>
      <c r="J2320" t="s">
        <v>149</v>
      </c>
      <c r="K2320" t="s">
        <v>909</v>
      </c>
      <c r="L2320" t="s">
        <v>910</v>
      </c>
      <c r="M2320" s="3">
        <v>3578963300</v>
      </c>
    </row>
    <row r="2321" spans="1:13" s="1" customFormat="1" hidden="1" x14ac:dyDescent="0.3">
      <c r="A2321" s="1">
        <v>1</v>
      </c>
      <c r="B2321" s="1">
        <v>29</v>
      </c>
      <c r="C2321" s="1">
        <v>1</v>
      </c>
      <c r="D2321" s="1">
        <v>3</v>
      </c>
      <c r="E2321" s="1">
        <v>81</v>
      </c>
      <c r="F2321" s="1">
        <v>0</v>
      </c>
      <c r="G2321" s="1">
        <v>0</v>
      </c>
      <c r="H2321" s="1">
        <v>0</v>
      </c>
      <c r="I2321" s="1">
        <v>0</v>
      </c>
      <c r="L2321" s="1" t="s">
        <v>19</v>
      </c>
      <c r="M2321" s="2">
        <v>1580209016</v>
      </c>
    </row>
    <row r="2322" spans="1:13" s="1" customFormat="1" hidden="1" x14ac:dyDescent="0.3">
      <c r="A2322" s="1">
        <v>1</v>
      </c>
      <c r="B2322" s="1">
        <v>29</v>
      </c>
      <c r="C2322" s="1">
        <v>1</v>
      </c>
      <c r="D2322" s="1">
        <v>3</v>
      </c>
      <c r="E2322" s="1">
        <v>81</v>
      </c>
      <c r="F2322" s="1">
        <v>1</v>
      </c>
      <c r="G2322" s="1">
        <v>0</v>
      </c>
      <c r="H2322" s="1">
        <v>0</v>
      </c>
      <c r="I2322" s="1">
        <v>0</v>
      </c>
      <c r="L2322" s="1" t="s">
        <v>40</v>
      </c>
      <c r="M2322" s="2">
        <v>1580209016</v>
      </c>
    </row>
    <row r="2323" spans="1:13" s="1" customFormat="1" x14ac:dyDescent="0.3">
      <c r="A2323" s="1">
        <v>1</v>
      </c>
      <c r="B2323" s="1">
        <v>29</v>
      </c>
      <c r="C2323" s="1">
        <v>1</v>
      </c>
      <c r="D2323" s="1">
        <v>3</v>
      </c>
      <c r="E2323" s="1">
        <v>81</v>
      </c>
      <c r="F2323" s="1">
        <v>1</v>
      </c>
      <c r="G2323" s="1">
        <v>304</v>
      </c>
      <c r="H2323" s="1">
        <v>0</v>
      </c>
      <c r="I2323" s="1">
        <v>0</v>
      </c>
      <c r="L2323" s="1" t="s">
        <v>67</v>
      </c>
      <c r="M2323" s="2">
        <v>700000000</v>
      </c>
    </row>
    <row r="2324" spans="1:13" hidden="1" x14ac:dyDescent="0.3">
      <c r="A2324">
        <v>0</v>
      </c>
      <c r="B2324">
        <v>29</v>
      </c>
      <c r="C2324">
        <v>1</v>
      </c>
      <c r="D2324">
        <v>3</v>
      </c>
      <c r="E2324">
        <v>81</v>
      </c>
      <c r="F2324">
        <v>1</v>
      </c>
      <c r="G2324">
        <v>304</v>
      </c>
      <c r="H2324">
        <v>35</v>
      </c>
      <c r="I2324">
        <v>0</v>
      </c>
      <c r="J2324" t="s">
        <v>149</v>
      </c>
      <c r="K2324" t="s">
        <v>881</v>
      </c>
      <c r="L2324" t="s">
        <v>888</v>
      </c>
      <c r="M2324" s="3">
        <v>198400000</v>
      </c>
    </row>
    <row r="2325" spans="1:13" hidden="1" x14ac:dyDescent="0.3">
      <c r="A2325">
        <v>0</v>
      </c>
      <c r="B2325">
        <v>29</v>
      </c>
      <c r="C2325">
        <v>1</v>
      </c>
      <c r="D2325">
        <v>3</v>
      </c>
      <c r="E2325">
        <v>81</v>
      </c>
      <c r="F2325">
        <v>1</v>
      </c>
      <c r="G2325">
        <v>304</v>
      </c>
      <c r="H2325">
        <v>35</v>
      </c>
      <c r="I2325">
        <v>1</v>
      </c>
      <c r="J2325" t="s">
        <v>149</v>
      </c>
      <c r="L2325" t="s">
        <v>919</v>
      </c>
      <c r="M2325" s="3">
        <v>201600000</v>
      </c>
    </row>
    <row r="2326" spans="1:13" hidden="1" x14ac:dyDescent="0.3">
      <c r="A2326">
        <v>0</v>
      </c>
      <c r="B2326">
        <v>29</v>
      </c>
      <c r="C2326">
        <v>1</v>
      </c>
      <c r="D2326">
        <v>3</v>
      </c>
      <c r="E2326">
        <v>81</v>
      </c>
      <c r="F2326">
        <v>1</v>
      </c>
      <c r="G2326">
        <v>304</v>
      </c>
      <c r="H2326">
        <v>35</v>
      </c>
      <c r="I2326">
        <v>2</v>
      </c>
      <c r="J2326" t="s">
        <v>149</v>
      </c>
      <c r="K2326" t="s">
        <v>298</v>
      </c>
      <c r="L2326" t="s">
        <v>920</v>
      </c>
      <c r="M2326" s="3">
        <v>300000000</v>
      </c>
    </row>
    <row r="2327" spans="1:13" s="1" customFormat="1" x14ac:dyDescent="0.3">
      <c r="A2327" s="1">
        <v>1</v>
      </c>
      <c r="B2327" s="1">
        <v>29</v>
      </c>
      <c r="C2327" s="1">
        <v>1</v>
      </c>
      <c r="D2327" s="1">
        <v>3</v>
      </c>
      <c r="E2327" s="1">
        <v>81</v>
      </c>
      <c r="F2327" s="1">
        <v>1</v>
      </c>
      <c r="G2327" s="1">
        <v>305</v>
      </c>
      <c r="H2327" s="1">
        <v>0</v>
      </c>
      <c r="I2327" s="1">
        <v>0</v>
      </c>
      <c r="L2327" s="1" t="s">
        <v>70</v>
      </c>
      <c r="M2327" s="2">
        <v>880209016</v>
      </c>
    </row>
    <row r="2328" spans="1:13" s="1" customFormat="1" x14ac:dyDescent="0.3">
      <c r="A2328" s="1">
        <v>1</v>
      </c>
      <c r="B2328" s="1">
        <v>29</v>
      </c>
      <c r="C2328" s="1">
        <v>1</v>
      </c>
      <c r="D2328" s="1">
        <v>3</v>
      </c>
      <c r="E2328" s="1">
        <v>81</v>
      </c>
      <c r="F2328" s="1">
        <v>1</v>
      </c>
      <c r="G2328" s="1">
        <v>305</v>
      </c>
      <c r="H2328" s="1">
        <v>34</v>
      </c>
      <c r="I2328" s="1">
        <v>0</v>
      </c>
      <c r="L2328" s="1" t="s">
        <v>71</v>
      </c>
      <c r="M2328" s="2">
        <v>880209016</v>
      </c>
    </row>
    <row r="2329" spans="1:13" hidden="1" x14ac:dyDescent="0.3">
      <c r="A2329">
        <v>0</v>
      </c>
      <c r="B2329">
        <v>29</v>
      </c>
      <c r="C2329">
        <v>1</v>
      </c>
      <c r="D2329">
        <v>3</v>
      </c>
      <c r="E2329">
        <v>81</v>
      </c>
      <c r="F2329">
        <v>1</v>
      </c>
      <c r="G2329">
        <v>305</v>
      </c>
      <c r="H2329">
        <v>34</v>
      </c>
      <c r="I2329">
        <v>2</v>
      </c>
      <c r="J2329" t="s">
        <v>149</v>
      </c>
      <c r="K2329" t="s">
        <v>889</v>
      </c>
      <c r="L2329" t="s">
        <v>891</v>
      </c>
      <c r="M2329" s="3">
        <v>880209016</v>
      </c>
    </row>
    <row r="2330" spans="1:13" s="1" customFormat="1" hidden="1" x14ac:dyDescent="0.3">
      <c r="A2330" s="1">
        <v>1</v>
      </c>
      <c r="B2330" s="1">
        <v>29</v>
      </c>
      <c r="C2330" s="1">
        <v>1</v>
      </c>
      <c r="D2330" s="1">
        <v>3</v>
      </c>
      <c r="E2330" s="1">
        <v>82</v>
      </c>
      <c r="F2330" s="1">
        <v>0</v>
      </c>
      <c r="G2330" s="1">
        <v>0</v>
      </c>
      <c r="H2330" s="1">
        <v>0</v>
      </c>
      <c r="I2330" s="1">
        <v>0</v>
      </c>
      <c r="L2330" s="1" t="s">
        <v>20</v>
      </c>
      <c r="M2330" s="2">
        <v>1500000000</v>
      </c>
    </row>
    <row r="2331" spans="1:13" s="1" customFormat="1" hidden="1" x14ac:dyDescent="0.3">
      <c r="A2331" s="1">
        <v>1</v>
      </c>
      <c r="B2331" s="1">
        <v>29</v>
      </c>
      <c r="C2331" s="1">
        <v>1</v>
      </c>
      <c r="D2331" s="1">
        <v>3</v>
      </c>
      <c r="E2331" s="1">
        <v>82</v>
      </c>
      <c r="F2331" s="1">
        <v>1</v>
      </c>
      <c r="G2331" s="1">
        <v>0</v>
      </c>
      <c r="H2331" s="1">
        <v>0</v>
      </c>
      <c r="I2331" s="1">
        <v>0</v>
      </c>
      <c r="L2331" s="1" t="s">
        <v>40</v>
      </c>
      <c r="M2331" s="2">
        <v>1500000000</v>
      </c>
    </row>
    <row r="2332" spans="1:13" s="1" customFormat="1" x14ac:dyDescent="0.3">
      <c r="A2332" s="1">
        <v>1</v>
      </c>
      <c r="B2332" s="1">
        <v>29</v>
      </c>
      <c r="C2332" s="1">
        <v>1</v>
      </c>
      <c r="D2332" s="1">
        <v>3</v>
      </c>
      <c r="E2332" s="1">
        <v>82</v>
      </c>
      <c r="F2332" s="1">
        <v>1</v>
      </c>
      <c r="G2332" s="1">
        <v>305</v>
      </c>
      <c r="H2332" s="1">
        <v>0</v>
      </c>
      <c r="I2332" s="1">
        <v>0</v>
      </c>
      <c r="L2332" s="1" t="s">
        <v>70</v>
      </c>
      <c r="M2332" s="2">
        <v>1500000000</v>
      </c>
    </row>
    <row r="2333" spans="1:13" s="1" customFormat="1" x14ac:dyDescent="0.3">
      <c r="A2333" s="1">
        <v>1</v>
      </c>
      <c r="B2333" s="1">
        <v>29</v>
      </c>
      <c r="C2333" s="1">
        <v>1</v>
      </c>
      <c r="D2333" s="1">
        <v>3</v>
      </c>
      <c r="E2333" s="1">
        <v>82</v>
      </c>
      <c r="F2333" s="1">
        <v>1</v>
      </c>
      <c r="G2333" s="1">
        <v>305</v>
      </c>
      <c r="H2333" s="1">
        <v>34</v>
      </c>
      <c r="I2333" s="1">
        <v>0</v>
      </c>
      <c r="L2333" s="1" t="s">
        <v>71</v>
      </c>
      <c r="M2333" s="2">
        <v>1500000000</v>
      </c>
    </row>
    <row r="2334" spans="1:13" hidden="1" x14ac:dyDescent="0.3">
      <c r="A2334">
        <v>0</v>
      </c>
      <c r="B2334">
        <v>29</v>
      </c>
      <c r="C2334">
        <v>1</v>
      </c>
      <c r="D2334">
        <v>3</v>
      </c>
      <c r="E2334">
        <v>82</v>
      </c>
      <c r="F2334">
        <v>1</v>
      </c>
      <c r="G2334">
        <v>305</v>
      </c>
      <c r="H2334">
        <v>34</v>
      </c>
      <c r="I2334">
        <v>14</v>
      </c>
      <c r="J2334" t="s">
        <v>149</v>
      </c>
      <c r="K2334" t="s">
        <v>889</v>
      </c>
      <c r="L2334" t="s">
        <v>921</v>
      </c>
      <c r="M2334" s="3">
        <v>5194000</v>
      </c>
    </row>
    <row r="2335" spans="1:13" hidden="1" x14ac:dyDescent="0.3">
      <c r="A2335">
        <v>0</v>
      </c>
      <c r="B2335">
        <v>29</v>
      </c>
      <c r="C2335">
        <v>1</v>
      </c>
      <c r="D2335">
        <v>3</v>
      </c>
      <c r="E2335">
        <v>82</v>
      </c>
      <c r="F2335">
        <v>1</v>
      </c>
      <c r="G2335">
        <v>305</v>
      </c>
      <c r="H2335">
        <v>34</v>
      </c>
      <c r="I2335">
        <v>15</v>
      </c>
      <c r="J2335" t="s">
        <v>149</v>
      </c>
      <c r="K2335" t="s">
        <v>889</v>
      </c>
      <c r="L2335" t="s">
        <v>922</v>
      </c>
      <c r="M2335" s="3">
        <v>1044806000</v>
      </c>
    </row>
    <row r="2336" spans="1:13" hidden="1" x14ac:dyDescent="0.3">
      <c r="A2336">
        <v>0</v>
      </c>
      <c r="B2336">
        <v>29</v>
      </c>
      <c r="C2336">
        <v>1</v>
      </c>
      <c r="D2336">
        <v>3</v>
      </c>
      <c r="E2336">
        <v>82</v>
      </c>
      <c r="F2336">
        <v>1</v>
      </c>
      <c r="G2336">
        <v>305</v>
      </c>
      <c r="H2336">
        <v>34</v>
      </c>
      <c r="I2336">
        <v>24</v>
      </c>
      <c r="J2336" t="s">
        <v>149</v>
      </c>
      <c r="K2336" t="s">
        <v>889</v>
      </c>
      <c r="L2336" t="s">
        <v>923</v>
      </c>
      <c r="M2336" s="3">
        <v>2226000</v>
      </c>
    </row>
    <row r="2337" spans="1:13" hidden="1" x14ac:dyDescent="0.3">
      <c r="A2337">
        <v>0</v>
      </c>
      <c r="B2337">
        <v>29</v>
      </c>
      <c r="C2337">
        <v>1</v>
      </c>
      <c r="D2337">
        <v>3</v>
      </c>
      <c r="E2337">
        <v>82</v>
      </c>
      <c r="F2337">
        <v>1</v>
      </c>
      <c r="G2337">
        <v>305</v>
      </c>
      <c r="H2337">
        <v>34</v>
      </c>
      <c r="I2337">
        <v>25</v>
      </c>
      <c r="J2337" t="s">
        <v>149</v>
      </c>
      <c r="K2337" t="s">
        <v>889</v>
      </c>
      <c r="L2337" t="s">
        <v>924</v>
      </c>
      <c r="M2337" s="3">
        <v>447774000</v>
      </c>
    </row>
    <row r="2338" spans="1:13" s="1" customFormat="1" hidden="1" x14ac:dyDescent="0.3">
      <c r="A2338" s="1">
        <v>1</v>
      </c>
      <c r="B2338" s="1">
        <v>29</v>
      </c>
      <c r="C2338" s="1">
        <v>11</v>
      </c>
      <c r="D2338" s="1">
        <v>0</v>
      </c>
      <c r="E2338" s="1">
        <v>0</v>
      </c>
      <c r="F2338" s="1">
        <v>0</v>
      </c>
      <c r="G2338" s="1">
        <v>0</v>
      </c>
      <c r="H2338" s="1">
        <v>0</v>
      </c>
      <c r="I2338" s="1">
        <v>0</v>
      </c>
      <c r="L2338" s="1" t="s">
        <v>22</v>
      </c>
      <c r="M2338" s="2">
        <v>2928811</v>
      </c>
    </row>
    <row r="2339" spans="1:13" s="1" customFormat="1" hidden="1" x14ac:dyDescent="0.3">
      <c r="A2339" s="1">
        <v>1</v>
      </c>
      <c r="B2339" s="1">
        <v>29</v>
      </c>
      <c r="C2339" s="1">
        <v>11</v>
      </c>
      <c r="D2339" s="1">
        <v>0</v>
      </c>
      <c r="E2339" s="1">
        <v>11</v>
      </c>
      <c r="F2339" s="1">
        <v>0</v>
      </c>
      <c r="G2339" s="1">
        <v>0</v>
      </c>
      <c r="H2339" s="1">
        <v>0</v>
      </c>
      <c r="I2339" s="1">
        <v>0</v>
      </c>
      <c r="L2339" s="1" t="s">
        <v>14</v>
      </c>
      <c r="M2339" s="2">
        <v>2928811</v>
      </c>
    </row>
    <row r="2340" spans="1:13" s="1" customFormat="1" hidden="1" x14ac:dyDescent="0.3">
      <c r="A2340" s="1">
        <v>1</v>
      </c>
      <c r="B2340" s="1">
        <v>29</v>
      </c>
      <c r="C2340" s="1">
        <v>11</v>
      </c>
      <c r="D2340" s="1">
        <v>1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L2340" s="1" t="s">
        <v>22</v>
      </c>
      <c r="M2340" s="2">
        <v>2928811</v>
      </c>
    </row>
    <row r="2341" spans="1:13" s="1" customFormat="1" hidden="1" x14ac:dyDescent="0.3">
      <c r="A2341" s="1">
        <v>1</v>
      </c>
      <c r="B2341" s="1">
        <v>29</v>
      </c>
      <c r="C2341" s="1">
        <v>11</v>
      </c>
      <c r="D2341" s="1">
        <v>1</v>
      </c>
      <c r="E2341" s="1">
        <v>0</v>
      </c>
      <c r="F2341" s="1">
        <v>2</v>
      </c>
      <c r="G2341" s="1">
        <v>0</v>
      </c>
      <c r="H2341" s="1">
        <v>0</v>
      </c>
      <c r="I2341" s="1">
        <v>0</v>
      </c>
      <c r="L2341" s="1" t="s">
        <v>27</v>
      </c>
      <c r="M2341" s="2">
        <v>2928811</v>
      </c>
    </row>
    <row r="2342" spans="1:13" s="1" customFormat="1" hidden="1" x14ac:dyDescent="0.3">
      <c r="A2342" s="1">
        <v>1</v>
      </c>
      <c r="B2342" s="1">
        <v>29</v>
      </c>
      <c r="C2342" s="1">
        <v>11</v>
      </c>
      <c r="D2342" s="1">
        <v>1</v>
      </c>
      <c r="E2342" s="1">
        <v>0</v>
      </c>
      <c r="F2342" s="1">
        <v>2</v>
      </c>
      <c r="G2342" s="1">
        <v>2</v>
      </c>
      <c r="H2342" s="1">
        <v>0</v>
      </c>
      <c r="I2342" s="1">
        <v>0</v>
      </c>
      <c r="L2342" s="1" t="s">
        <v>29</v>
      </c>
      <c r="M2342" s="2">
        <v>2928811</v>
      </c>
    </row>
    <row r="2343" spans="1:13" s="1" customFormat="1" hidden="1" x14ac:dyDescent="0.3">
      <c r="A2343" s="1">
        <v>1</v>
      </c>
      <c r="B2343" s="1">
        <v>29</v>
      </c>
      <c r="C2343" s="1">
        <v>11</v>
      </c>
      <c r="D2343" s="1">
        <v>1</v>
      </c>
      <c r="E2343" s="1">
        <v>11</v>
      </c>
      <c r="F2343" s="1">
        <v>0</v>
      </c>
      <c r="G2343" s="1">
        <v>0</v>
      </c>
      <c r="H2343" s="1">
        <v>0</v>
      </c>
      <c r="I2343" s="1">
        <v>0</v>
      </c>
      <c r="L2343" s="1" t="s">
        <v>14</v>
      </c>
      <c r="M2343" s="2">
        <v>2928811</v>
      </c>
    </row>
    <row r="2344" spans="1:13" s="1" customFormat="1" hidden="1" x14ac:dyDescent="0.3">
      <c r="A2344" s="1">
        <v>1</v>
      </c>
      <c r="B2344" s="1">
        <v>29</v>
      </c>
      <c r="C2344" s="1">
        <v>11</v>
      </c>
      <c r="D2344" s="1">
        <v>1</v>
      </c>
      <c r="E2344" s="1">
        <v>11</v>
      </c>
      <c r="F2344" s="1">
        <v>2</v>
      </c>
      <c r="G2344" s="1">
        <v>0</v>
      </c>
      <c r="H2344" s="1">
        <v>0</v>
      </c>
      <c r="I2344" s="1">
        <v>0</v>
      </c>
      <c r="L2344" s="1" t="s">
        <v>27</v>
      </c>
      <c r="M2344" s="2">
        <v>2928811</v>
      </c>
    </row>
    <row r="2345" spans="1:13" s="1" customFormat="1" hidden="1" x14ac:dyDescent="0.3">
      <c r="A2345" s="1">
        <v>1</v>
      </c>
      <c r="B2345" s="1">
        <v>29</v>
      </c>
      <c r="C2345" s="1">
        <v>11</v>
      </c>
      <c r="D2345" s="1">
        <v>1</v>
      </c>
      <c r="E2345" s="1">
        <v>11</v>
      </c>
      <c r="F2345" s="1">
        <v>2</v>
      </c>
      <c r="G2345" s="1">
        <v>2</v>
      </c>
      <c r="H2345" s="1">
        <v>0</v>
      </c>
      <c r="I2345" s="1">
        <v>0</v>
      </c>
      <c r="L2345" s="1" t="s">
        <v>29</v>
      </c>
      <c r="M2345" s="2">
        <v>2928811</v>
      </c>
    </row>
    <row r="2346" spans="1:13" hidden="1" x14ac:dyDescent="0.3">
      <c r="A2346">
        <v>0</v>
      </c>
      <c r="B2346">
        <v>29</v>
      </c>
      <c r="C2346">
        <v>11</v>
      </c>
      <c r="D2346">
        <v>1</v>
      </c>
      <c r="E2346">
        <v>11</v>
      </c>
      <c r="F2346">
        <v>2</v>
      </c>
      <c r="G2346">
        <v>2</v>
      </c>
      <c r="H2346">
        <v>3</v>
      </c>
      <c r="I2346">
        <v>0</v>
      </c>
      <c r="J2346" t="s">
        <v>214</v>
      </c>
      <c r="K2346" t="s">
        <v>149</v>
      </c>
      <c r="L2346" t="s">
        <v>215</v>
      </c>
      <c r="M2346" s="3">
        <v>2928811</v>
      </c>
    </row>
    <row r="2347" spans="1:13" s="1" customFormat="1" hidden="1" x14ac:dyDescent="0.3">
      <c r="A2347" s="1">
        <v>1</v>
      </c>
      <c r="B2347" s="1">
        <v>30</v>
      </c>
      <c r="C2347" s="1">
        <v>0</v>
      </c>
      <c r="D2347" s="1">
        <v>0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L2347" s="1" t="s">
        <v>925</v>
      </c>
      <c r="M2347" s="2">
        <v>4121903727</v>
      </c>
    </row>
    <row r="2348" spans="1:13" s="1" customFormat="1" hidden="1" x14ac:dyDescent="0.3">
      <c r="A2348" s="1">
        <v>1</v>
      </c>
      <c r="B2348" s="1">
        <v>30</v>
      </c>
      <c r="C2348" s="1">
        <v>0</v>
      </c>
      <c r="D2348" s="1">
        <v>0</v>
      </c>
      <c r="E2348" s="1">
        <v>11</v>
      </c>
      <c r="F2348" s="1">
        <v>0</v>
      </c>
      <c r="G2348" s="1">
        <v>0</v>
      </c>
      <c r="H2348" s="1">
        <v>0</v>
      </c>
      <c r="I2348" s="1">
        <v>0</v>
      </c>
      <c r="L2348" s="1" t="s">
        <v>14</v>
      </c>
      <c r="M2348" s="2">
        <v>4121903727</v>
      </c>
    </row>
    <row r="2349" spans="1:13" s="1" customFormat="1" hidden="1" x14ac:dyDescent="0.3">
      <c r="A2349" s="1">
        <v>1</v>
      </c>
      <c r="B2349" s="1">
        <v>30</v>
      </c>
      <c r="C2349" s="1">
        <v>0</v>
      </c>
      <c r="D2349" s="1">
        <v>3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L2349" s="1" t="s">
        <v>39</v>
      </c>
      <c r="M2349" s="2">
        <v>4121903727</v>
      </c>
    </row>
    <row r="2350" spans="1:13" s="1" customFormat="1" hidden="1" x14ac:dyDescent="0.3">
      <c r="A2350" s="1">
        <v>1</v>
      </c>
      <c r="B2350" s="1">
        <v>30</v>
      </c>
      <c r="C2350" s="1">
        <v>0</v>
      </c>
      <c r="D2350" s="1">
        <v>3</v>
      </c>
      <c r="E2350" s="1">
        <v>0</v>
      </c>
      <c r="F2350" s="1">
        <v>2</v>
      </c>
      <c r="G2350" s="1">
        <v>0</v>
      </c>
      <c r="H2350" s="1">
        <v>0</v>
      </c>
      <c r="I2350" s="1">
        <v>0</v>
      </c>
      <c r="L2350" s="1" t="s">
        <v>91</v>
      </c>
      <c r="M2350" s="2">
        <v>4121903727</v>
      </c>
    </row>
    <row r="2351" spans="1:13" s="1" customFormat="1" hidden="1" x14ac:dyDescent="0.3">
      <c r="A2351" s="1">
        <v>1</v>
      </c>
      <c r="B2351" s="1">
        <v>30</v>
      </c>
      <c r="C2351" s="1">
        <v>0</v>
      </c>
      <c r="D2351" s="1">
        <v>3</v>
      </c>
      <c r="E2351" s="1">
        <v>0</v>
      </c>
      <c r="F2351" s="1">
        <v>2</v>
      </c>
      <c r="G2351" s="1">
        <v>301</v>
      </c>
      <c r="H2351" s="1">
        <v>0</v>
      </c>
      <c r="I2351" s="1">
        <v>0</v>
      </c>
      <c r="L2351" s="1" t="s">
        <v>99</v>
      </c>
      <c r="M2351" s="2">
        <v>4121903727</v>
      </c>
    </row>
    <row r="2352" spans="1:13" s="1" customFormat="1" hidden="1" x14ac:dyDescent="0.3">
      <c r="A2352" s="1">
        <v>1</v>
      </c>
      <c r="B2352" s="1">
        <v>30</v>
      </c>
      <c r="C2352" s="1">
        <v>0</v>
      </c>
      <c r="D2352" s="1">
        <v>3</v>
      </c>
      <c r="E2352" s="1">
        <v>0</v>
      </c>
      <c r="F2352" s="1">
        <v>2</v>
      </c>
      <c r="G2352" s="1">
        <v>301</v>
      </c>
      <c r="H2352" s="1">
        <v>36</v>
      </c>
      <c r="I2352" s="1">
        <v>0</v>
      </c>
      <c r="L2352" s="1" t="s">
        <v>100</v>
      </c>
      <c r="M2352" s="2">
        <v>4121903727</v>
      </c>
    </row>
    <row r="2353" spans="1:13" s="1" customFormat="1" hidden="1" x14ac:dyDescent="0.3">
      <c r="A2353" s="1">
        <v>1</v>
      </c>
      <c r="B2353" s="1">
        <v>30</v>
      </c>
      <c r="C2353" s="1">
        <v>0</v>
      </c>
      <c r="D2353" s="1">
        <v>3</v>
      </c>
      <c r="E2353" s="1">
        <v>11</v>
      </c>
      <c r="F2353" s="1">
        <v>0</v>
      </c>
      <c r="G2353" s="1">
        <v>0</v>
      </c>
      <c r="H2353" s="1">
        <v>0</v>
      </c>
      <c r="I2353" s="1">
        <v>0</v>
      </c>
      <c r="L2353" s="1" t="s">
        <v>14</v>
      </c>
      <c r="M2353" s="2">
        <v>4121903727</v>
      </c>
    </row>
    <row r="2354" spans="1:13" s="1" customFormat="1" hidden="1" x14ac:dyDescent="0.3">
      <c r="A2354" s="1">
        <v>1</v>
      </c>
      <c r="B2354" s="1">
        <v>30</v>
      </c>
      <c r="C2354" s="1">
        <v>0</v>
      </c>
      <c r="D2354" s="1">
        <v>3</v>
      </c>
      <c r="E2354" s="1">
        <v>11</v>
      </c>
      <c r="F2354" s="1">
        <v>2</v>
      </c>
      <c r="G2354" s="1">
        <v>0</v>
      </c>
      <c r="H2354" s="1">
        <v>0</v>
      </c>
      <c r="I2354" s="1">
        <v>0</v>
      </c>
      <c r="L2354" s="1" t="s">
        <v>91</v>
      </c>
      <c r="M2354" s="2">
        <v>4121903727</v>
      </c>
    </row>
    <row r="2355" spans="1:13" s="1" customFormat="1" hidden="1" x14ac:dyDescent="0.3">
      <c r="A2355" s="1">
        <v>1</v>
      </c>
      <c r="B2355" s="1">
        <v>30</v>
      </c>
      <c r="C2355" s="1">
        <v>0</v>
      </c>
      <c r="D2355" s="1">
        <v>3</v>
      </c>
      <c r="E2355" s="1">
        <v>11</v>
      </c>
      <c r="F2355" s="1">
        <v>2</v>
      </c>
      <c r="G2355" s="1">
        <v>301</v>
      </c>
      <c r="H2355" s="1">
        <v>0</v>
      </c>
      <c r="I2355" s="1">
        <v>0</v>
      </c>
      <c r="L2355" s="1" t="s">
        <v>99</v>
      </c>
      <c r="M2355" s="2">
        <v>4121903727</v>
      </c>
    </row>
    <row r="2356" spans="1:13" s="1" customFormat="1" hidden="1" x14ac:dyDescent="0.3">
      <c r="A2356" s="1">
        <v>1</v>
      </c>
      <c r="B2356" s="1">
        <v>30</v>
      </c>
      <c r="C2356" s="1">
        <v>0</v>
      </c>
      <c r="D2356" s="1">
        <v>3</v>
      </c>
      <c r="E2356" s="1">
        <v>11</v>
      </c>
      <c r="F2356" s="1">
        <v>2</v>
      </c>
      <c r="G2356" s="1">
        <v>301</v>
      </c>
      <c r="H2356" s="1">
        <v>36</v>
      </c>
      <c r="I2356" s="1">
        <v>0</v>
      </c>
      <c r="L2356" s="1" t="s">
        <v>100</v>
      </c>
      <c r="M2356" s="2">
        <v>4121903727</v>
      </c>
    </row>
    <row r="2357" spans="1:13" s="1" customFormat="1" hidden="1" x14ac:dyDescent="0.3">
      <c r="A2357" s="1">
        <v>1</v>
      </c>
      <c r="B2357" s="1">
        <v>30</v>
      </c>
      <c r="C2357" s="1">
        <v>1</v>
      </c>
      <c r="D2357" s="1">
        <v>0</v>
      </c>
      <c r="E2357" s="1">
        <v>0</v>
      </c>
      <c r="F2357" s="1">
        <v>0</v>
      </c>
      <c r="G2357" s="1">
        <v>0</v>
      </c>
      <c r="H2357" s="1">
        <v>0</v>
      </c>
      <c r="I2357" s="1">
        <v>0</v>
      </c>
      <c r="L2357" s="1" t="s">
        <v>926</v>
      </c>
      <c r="M2357" s="2">
        <v>4121903727</v>
      </c>
    </row>
    <row r="2358" spans="1:13" s="1" customFormat="1" hidden="1" x14ac:dyDescent="0.3">
      <c r="A2358" s="1">
        <v>1</v>
      </c>
      <c r="B2358" s="1">
        <v>30</v>
      </c>
      <c r="C2358" s="1">
        <v>1</v>
      </c>
      <c r="D2358" s="1">
        <v>0</v>
      </c>
      <c r="E2358" s="1">
        <v>11</v>
      </c>
      <c r="F2358" s="1">
        <v>0</v>
      </c>
      <c r="G2358" s="1">
        <v>0</v>
      </c>
      <c r="H2358" s="1">
        <v>0</v>
      </c>
      <c r="I2358" s="1">
        <v>0</v>
      </c>
      <c r="L2358" s="1" t="s">
        <v>14</v>
      </c>
      <c r="M2358" s="2">
        <v>4121903727</v>
      </c>
    </row>
    <row r="2359" spans="1:13" s="1" customFormat="1" hidden="1" x14ac:dyDescent="0.3">
      <c r="A2359" s="1">
        <v>1</v>
      </c>
      <c r="B2359" s="1">
        <v>30</v>
      </c>
      <c r="C2359" s="1">
        <v>1</v>
      </c>
      <c r="D2359" s="1">
        <v>3</v>
      </c>
      <c r="E2359" s="1">
        <v>0</v>
      </c>
      <c r="F2359" s="1">
        <v>0</v>
      </c>
      <c r="G2359" s="1">
        <v>0</v>
      </c>
      <c r="H2359" s="1">
        <v>0</v>
      </c>
      <c r="I2359" s="1">
        <v>0</v>
      </c>
      <c r="L2359" s="1" t="s">
        <v>39</v>
      </c>
      <c r="M2359" s="2">
        <v>4121903727</v>
      </c>
    </row>
    <row r="2360" spans="1:13" s="1" customFormat="1" hidden="1" x14ac:dyDescent="0.3">
      <c r="A2360" s="1">
        <v>1</v>
      </c>
      <c r="B2360" s="1">
        <v>30</v>
      </c>
      <c r="C2360" s="1">
        <v>1</v>
      </c>
      <c r="D2360" s="1">
        <v>3</v>
      </c>
      <c r="E2360" s="1">
        <v>0</v>
      </c>
      <c r="F2360" s="1">
        <v>2</v>
      </c>
      <c r="G2360" s="1">
        <v>0</v>
      </c>
      <c r="H2360" s="1">
        <v>0</v>
      </c>
      <c r="I2360" s="1">
        <v>0</v>
      </c>
      <c r="L2360" s="1" t="s">
        <v>91</v>
      </c>
      <c r="M2360" s="2">
        <v>4121903727</v>
      </c>
    </row>
    <row r="2361" spans="1:13" s="1" customFormat="1" hidden="1" x14ac:dyDescent="0.3">
      <c r="A2361" s="1">
        <v>1</v>
      </c>
      <c r="B2361" s="1">
        <v>30</v>
      </c>
      <c r="C2361" s="1">
        <v>1</v>
      </c>
      <c r="D2361" s="1">
        <v>3</v>
      </c>
      <c r="E2361" s="1">
        <v>0</v>
      </c>
      <c r="F2361" s="1">
        <v>2</v>
      </c>
      <c r="G2361" s="1">
        <v>301</v>
      </c>
      <c r="H2361" s="1">
        <v>0</v>
      </c>
      <c r="I2361" s="1">
        <v>0</v>
      </c>
      <c r="L2361" s="1" t="s">
        <v>99</v>
      </c>
      <c r="M2361" s="2">
        <v>4121903727</v>
      </c>
    </row>
    <row r="2362" spans="1:13" s="1" customFormat="1" hidden="1" x14ac:dyDescent="0.3">
      <c r="A2362" s="1">
        <v>1</v>
      </c>
      <c r="B2362" s="1">
        <v>30</v>
      </c>
      <c r="C2362" s="1">
        <v>1</v>
      </c>
      <c r="D2362" s="1">
        <v>3</v>
      </c>
      <c r="E2362" s="1">
        <v>0</v>
      </c>
      <c r="F2362" s="1">
        <v>2</v>
      </c>
      <c r="G2362" s="1">
        <v>301</v>
      </c>
      <c r="H2362" s="1">
        <v>36</v>
      </c>
      <c r="I2362" s="1">
        <v>0</v>
      </c>
      <c r="L2362" s="1" t="s">
        <v>100</v>
      </c>
      <c r="M2362" s="2">
        <v>4121903727</v>
      </c>
    </row>
    <row r="2363" spans="1:13" s="1" customFormat="1" hidden="1" x14ac:dyDescent="0.3">
      <c r="A2363" s="1">
        <v>1</v>
      </c>
      <c r="B2363" s="1">
        <v>30</v>
      </c>
      <c r="C2363" s="1">
        <v>1</v>
      </c>
      <c r="D2363" s="1">
        <v>3</v>
      </c>
      <c r="E2363" s="1">
        <v>11</v>
      </c>
      <c r="F2363" s="1">
        <v>0</v>
      </c>
      <c r="G2363" s="1">
        <v>0</v>
      </c>
      <c r="H2363" s="1">
        <v>0</v>
      </c>
      <c r="I2363" s="1">
        <v>0</v>
      </c>
      <c r="L2363" s="1" t="s">
        <v>14</v>
      </c>
      <c r="M2363" s="2">
        <v>4121903727</v>
      </c>
    </row>
    <row r="2364" spans="1:13" s="1" customFormat="1" hidden="1" x14ac:dyDescent="0.3">
      <c r="A2364" s="1">
        <v>1</v>
      </c>
      <c r="B2364" s="1">
        <v>30</v>
      </c>
      <c r="C2364" s="1">
        <v>1</v>
      </c>
      <c r="D2364" s="1">
        <v>3</v>
      </c>
      <c r="E2364" s="1">
        <v>11</v>
      </c>
      <c r="F2364" s="1">
        <v>2</v>
      </c>
      <c r="G2364" s="1">
        <v>0</v>
      </c>
      <c r="H2364" s="1">
        <v>0</v>
      </c>
      <c r="I2364" s="1">
        <v>0</v>
      </c>
      <c r="L2364" s="1" t="s">
        <v>91</v>
      </c>
      <c r="M2364" s="2">
        <v>4121903727</v>
      </c>
    </row>
    <row r="2365" spans="1:13" s="1" customFormat="1" x14ac:dyDescent="0.3">
      <c r="A2365" s="1">
        <v>1</v>
      </c>
      <c r="B2365" s="1">
        <v>30</v>
      </c>
      <c r="C2365" s="1">
        <v>1</v>
      </c>
      <c r="D2365" s="1">
        <v>3</v>
      </c>
      <c r="E2365" s="1">
        <v>11</v>
      </c>
      <c r="F2365" s="1">
        <v>2</v>
      </c>
      <c r="G2365" s="1">
        <v>301</v>
      </c>
      <c r="H2365" s="1">
        <v>0</v>
      </c>
      <c r="I2365" s="1">
        <v>0</v>
      </c>
      <c r="L2365" s="1" t="s">
        <v>99</v>
      </c>
      <c r="M2365" s="2">
        <v>4121903727</v>
      </c>
    </row>
    <row r="2366" spans="1:13" s="1" customFormat="1" x14ac:dyDescent="0.3">
      <c r="A2366" s="1">
        <v>1</v>
      </c>
      <c r="B2366" s="1">
        <v>30</v>
      </c>
      <c r="C2366" s="1">
        <v>1</v>
      </c>
      <c r="D2366" s="1">
        <v>3</v>
      </c>
      <c r="E2366" s="1">
        <v>11</v>
      </c>
      <c r="F2366" s="1">
        <v>2</v>
      </c>
      <c r="G2366" s="1">
        <v>301</v>
      </c>
      <c r="H2366" s="1">
        <v>36</v>
      </c>
      <c r="I2366" s="1">
        <v>0</v>
      </c>
      <c r="L2366" s="1" t="s">
        <v>100</v>
      </c>
      <c r="M2366" s="2">
        <v>4121903727</v>
      </c>
    </row>
    <row r="2367" spans="1:13" hidden="1" x14ac:dyDescent="0.3">
      <c r="A2367">
        <v>0</v>
      </c>
      <c r="B2367">
        <v>30</v>
      </c>
      <c r="C2367">
        <v>1</v>
      </c>
      <c r="D2367">
        <v>3</v>
      </c>
      <c r="E2367">
        <v>11</v>
      </c>
      <c r="F2367">
        <v>2</v>
      </c>
      <c r="G2367">
        <v>301</v>
      </c>
      <c r="H2367">
        <v>36</v>
      </c>
      <c r="I2367">
        <v>2</v>
      </c>
      <c r="J2367" t="s">
        <v>149</v>
      </c>
      <c r="K2367" t="s">
        <v>927</v>
      </c>
      <c r="L2367" t="s">
        <v>928</v>
      </c>
      <c r="M2367" s="3">
        <v>50000000</v>
      </c>
    </row>
    <row r="2368" spans="1:13" hidden="1" x14ac:dyDescent="0.3">
      <c r="A2368">
        <v>0</v>
      </c>
      <c r="B2368">
        <v>30</v>
      </c>
      <c r="C2368">
        <v>1</v>
      </c>
      <c r="D2368">
        <v>3</v>
      </c>
      <c r="E2368">
        <v>11</v>
      </c>
      <c r="F2368">
        <v>2</v>
      </c>
      <c r="G2368">
        <v>301</v>
      </c>
      <c r="H2368">
        <v>36</v>
      </c>
      <c r="I2368">
        <v>3</v>
      </c>
      <c r="J2368" t="s">
        <v>149</v>
      </c>
      <c r="K2368" t="s">
        <v>927</v>
      </c>
      <c r="L2368" t="s">
        <v>929</v>
      </c>
      <c r="M2368" s="3">
        <v>450000000</v>
      </c>
    </row>
    <row r="2369" spans="1:13" hidden="1" x14ac:dyDescent="0.3">
      <c r="A2369">
        <v>0</v>
      </c>
      <c r="B2369">
        <v>30</v>
      </c>
      <c r="C2369">
        <v>1</v>
      </c>
      <c r="D2369">
        <v>3</v>
      </c>
      <c r="E2369">
        <v>11</v>
      </c>
      <c r="F2369">
        <v>2</v>
      </c>
      <c r="G2369">
        <v>301</v>
      </c>
      <c r="H2369">
        <v>36</v>
      </c>
      <c r="I2369">
        <v>4</v>
      </c>
      <c r="J2369" t="s">
        <v>149</v>
      </c>
      <c r="K2369" t="s">
        <v>927</v>
      </c>
      <c r="L2369" t="s">
        <v>930</v>
      </c>
      <c r="M2369" s="3">
        <v>450000000</v>
      </c>
    </row>
    <row r="2370" spans="1:13" hidden="1" x14ac:dyDescent="0.3">
      <c r="A2370">
        <v>0</v>
      </c>
      <c r="B2370">
        <v>30</v>
      </c>
      <c r="C2370">
        <v>1</v>
      </c>
      <c r="D2370">
        <v>3</v>
      </c>
      <c r="E2370">
        <v>11</v>
      </c>
      <c r="F2370">
        <v>2</v>
      </c>
      <c r="G2370">
        <v>301</v>
      </c>
      <c r="H2370">
        <v>36</v>
      </c>
      <c r="I2370">
        <v>5</v>
      </c>
      <c r="J2370" t="s">
        <v>149</v>
      </c>
      <c r="K2370" t="s">
        <v>931</v>
      </c>
      <c r="L2370" t="s">
        <v>932</v>
      </c>
      <c r="M2370" s="3">
        <v>559903727</v>
      </c>
    </row>
    <row r="2371" spans="1:13" hidden="1" x14ac:dyDescent="0.3">
      <c r="A2371">
        <v>0</v>
      </c>
      <c r="B2371">
        <v>30</v>
      </c>
      <c r="C2371">
        <v>1</v>
      </c>
      <c r="D2371">
        <v>3</v>
      </c>
      <c r="E2371">
        <v>11</v>
      </c>
      <c r="F2371">
        <v>2</v>
      </c>
      <c r="G2371">
        <v>301</v>
      </c>
      <c r="H2371">
        <v>36</v>
      </c>
      <c r="I2371">
        <v>6</v>
      </c>
      <c r="J2371" t="s">
        <v>149</v>
      </c>
      <c r="K2371" t="s">
        <v>931</v>
      </c>
      <c r="L2371" t="s">
        <v>933</v>
      </c>
      <c r="M2371" s="3">
        <v>600000000</v>
      </c>
    </row>
    <row r="2372" spans="1:13" hidden="1" x14ac:dyDescent="0.3">
      <c r="A2372">
        <v>0</v>
      </c>
      <c r="B2372">
        <v>30</v>
      </c>
      <c r="C2372">
        <v>1</v>
      </c>
      <c r="D2372">
        <v>3</v>
      </c>
      <c r="E2372">
        <v>11</v>
      </c>
      <c r="F2372">
        <v>2</v>
      </c>
      <c r="G2372">
        <v>301</v>
      </c>
      <c r="H2372">
        <v>36</v>
      </c>
      <c r="I2372">
        <v>7</v>
      </c>
      <c r="J2372" t="s">
        <v>149</v>
      </c>
      <c r="K2372" t="s">
        <v>931</v>
      </c>
      <c r="L2372" t="s">
        <v>934</v>
      </c>
      <c r="M2372" s="3">
        <v>150000000</v>
      </c>
    </row>
    <row r="2373" spans="1:13" hidden="1" x14ac:dyDescent="0.3">
      <c r="A2373">
        <v>0</v>
      </c>
      <c r="B2373">
        <v>30</v>
      </c>
      <c r="C2373">
        <v>1</v>
      </c>
      <c r="D2373">
        <v>3</v>
      </c>
      <c r="E2373">
        <v>11</v>
      </c>
      <c r="F2373">
        <v>2</v>
      </c>
      <c r="G2373">
        <v>301</v>
      </c>
      <c r="H2373">
        <v>36</v>
      </c>
      <c r="I2373">
        <v>8</v>
      </c>
      <c r="J2373" t="s">
        <v>149</v>
      </c>
      <c r="K2373" t="s">
        <v>931</v>
      </c>
      <c r="L2373" t="s">
        <v>935</v>
      </c>
      <c r="M2373" s="3">
        <v>500000000</v>
      </c>
    </row>
    <row r="2374" spans="1:13" hidden="1" x14ac:dyDescent="0.3">
      <c r="A2374">
        <v>0</v>
      </c>
      <c r="B2374">
        <v>30</v>
      </c>
      <c r="C2374">
        <v>1</v>
      </c>
      <c r="D2374">
        <v>3</v>
      </c>
      <c r="E2374">
        <v>11</v>
      </c>
      <c r="F2374">
        <v>2</v>
      </c>
      <c r="G2374">
        <v>301</v>
      </c>
      <c r="H2374">
        <v>36</v>
      </c>
      <c r="I2374">
        <v>9</v>
      </c>
      <c r="J2374" t="s">
        <v>149</v>
      </c>
      <c r="K2374" t="s">
        <v>931</v>
      </c>
      <c r="L2374" t="s">
        <v>936</v>
      </c>
      <c r="M2374" s="3">
        <v>445200000</v>
      </c>
    </row>
    <row r="2375" spans="1:13" hidden="1" x14ac:dyDescent="0.3">
      <c r="A2375">
        <v>0</v>
      </c>
      <c r="B2375">
        <v>30</v>
      </c>
      <c r="C2375">
        <v>1</v>
      </c>
      <c r="D2375">
        <v>3</v>
      </c>
      <c r="E2375">
        <v>11</v>
      </c>
      <c r="F2375">
        <v>2</v>
      </c>
      <c r="G2375">
        <v>301</v>
      </c>
      <c r="H2375">
        <v>36</v>
      </c>
      <c r="I2375">
        <v>10</v>
      </c>
      <c r="J2375" t="s">
        <v>149</v>
      </c>
      <c r="K2375" t="s">
        <v>927</v>
      </c>
      <c r="L2375" t="s">
        <v>937</v>
      </c>
      <c r="M2375" s="3">
        <v>250000000</v>
      </c>
    </row>
    <row r="2376" spans="1:13" hidden="1" x14ac:dyDescent="0.3">
      <c r="A2376">
        <v>0</v>
      </c>
      <c r="B2376">
        <v>30</v>
      </c>
      <c r="C2376">
        <v>1</v>
      </c>
      <c r="D2376">
        <v>3</v>
      </c>
      <c r="E2376">
        <v>11</v>
      </c>
      <c r="F2376">
        <v>2</v>
      </c>
      <c r="G2376">
        <v>301</v>
      </c>
      <c r="H2376">
        <v>36</v>
      </c>
      <c r="I2376">
        <v>11</v>
      </c>
      <c r="J2376" t="s">
        <v>149</v>
      </c>
      <c r="K2376" t="s">
        <v>927</v>
      </c>
      <c r="L2376" t="s">
        <v>938</v>
      </c>
      <c r="M2376" s="3">
        <v>300000000</v>
      </c>
    </row>
    <row r="2377" spans="1:13" hidden="1" x14ac:dyDescent="0.3">
      <c r="A2377">
        <v>0</v>
      </c>
      <c r="B2377">
        <v>30</v>
      </c>
      <c r="C2377">
        <v>1</v>
      </c>
      <c r="D2377">
        <v>3</v>
      </c>
      <c r="E2377">
        <v>11</v>
      </c>
      <c r="F2377">
        <v>2</v>
      </c>
      <c r="G2377">
        <v>301</v>
      </c>
      <c r="H2377">
        <v>36</v>
      </c>
      <c r="I2377">
        <v>12</v>
      </c>
      <c r="J2377" t="s">
        <v>149</v>
      </c>
      <c r="K2377" t="s">
        <v>939</v>
      </c>
      <c r="L2377" t="s">
        <v>940</v>
      </c>
      <c r="M2377" s="3">
        <v>150000000</v>
      </c>
    </row>
    <row r="2378" spans="1:13" hidden="1" x14ac:dyDescent="0.3">
      <c r="A2378">
        <v>0</v>
      </c>
      <c r="B2378">
        <v>30</v>
      </c>
      <c r="C2378">
        <v>1</v>
      </c>
      <c r="D2378">
        <v>3</v>
      </c>
      <c r="E2378">
        <v>11</v>
      </c>
      <c r="F2378">
        <v>2</v>
      </c>
      <c r="G2378">
        <v>301</v>
      </c>
      <c r="H2378">
        <v>36</v>
      </c>
      <c r="I2378">
        <v>13</v>
      </c>
      <c r="J2378" t="s">
        <v>149</v>
      </c>
      <c r="K2378" t="s">
        <v>939</v>
      </c>
      <c r="L2378" t="s">
        <v>941</v>
      </c>
      <c r="M2378" s="3">
        <v>100000000</v>
      </c>
    </row>
    <row r="2379" spans="1:13" hidden="1" x14ac:dyDescent="0.3">
      <c r="A2379">
        <v>0</v>
      </c>
      <c r="B2379">
        <v>30</v>
      </c>
      <c r="C2379">
        <v>1</v>
      </c>
      <c r="D2379">
        <v>3</v>
      </c>
      <c r="E2379">
        <v>11</v>
      </c>
      <c r="F2379">
        <v>2</v>
      </c>
      <c r="G2379">
        <v>301</v>
      </c>
      <c r="H2379">
        <v>36</v>
      </c>
      <c r="I2379">
        <v>14</v>
      </c>
      <c r="J2379" t="s">
        <v>149</v>
      </c>
      <c r="K2379" t="s">
        <v>931</v>
      </c>
      <c r="L2379" t="s">
        <v>942</v>
      </c>
      <c r="M2379" s="3">
        <v>5600000</v>
      </c>
    </row>
    <row r="2380" spans="1:13" hidden="1" x14ac:dyDescent="0.3">
      <c r="A2380">
        <v>0</v>
      </c>
      <c r="B2380">
        <v>30</v>
      </c>
      <c r="C2380">
        <v>1</v>
      </c>
      <c r="D2380">
        <v>3</v>
      </c>
      <c r="E2380">
        <v>11</v>
      </c>
      <c r="F2380">
        <v>2</v>
      </c>
      <c r="G2380">
        <v>301</v>
      </c>
      <c r="H2380">
        <v>36</v>
      </c>
      <c r="I2380">
        <v>15</v>
      </c>
      <c r="J2380" t="s">
        <v>149</v>
      </c>
      <c r="K2380" t="s">
        <v>931</v>
      </c>
      <c r="L2380" t="s">
        <v>943</v>
      </c>
      <c r="M2380" s="3">
        <v>11200000</v>
      </c>
    </row>
    <row r="2381" spans="1:13" hidden="1" x14ac:dyDescent="0.3">
      <c r="A2381">
        <v>0</v>
      </c>
      <c r="B2381">
        <v>30</v>
      </c>
      <c r="C2381">
        <v>1</v>
      </c>
      <c r="D2381">
        <v>3</v>
      </c>
      <c r="E2381">
        <v>11</v>
      </c>
      <c r="F2381">
        <v>2</v>
      </c>
      <c r="G2381">
        <v>301</v>
      </c>
      <c r="H2381">
        <v>36</v>
      </c>
      <c r="I2381">
        <v>16</v>
      </c>
      <c r="J2381" t="s">
        <v>149</v>
      </c>
      <c r="K2381" t="s">
        <v>931</v>
      </c>
      <c r="L2381" t="s">
        <v>944</v>
      </c>
      <c r="M2381" s="3">
        <v>34669647</v>
      </c>
    </row>
    <row r="2382" spans="1:13" hidden="1" x14ac:dyDescent="0.3">
      <c r="A2382">
        <v>0</v>
      </c>
      <c r="B2382">
        <v>30</v>
      </c>
      <c r="C2382">
        <v>1</v>
      </c>
      <c r="D2382">
        <v>3</v>
      </c>
      <c r="E2382">
        <v>11</v>
      </c>
      <c r="F2382">
        <v>2</v>
      </c>
      <c r="G2382">
        <v>301</v>
      </c>
      <c r="H2382">
        <v>36</v>
      </c>
      <c r="I2382">
        <v>80</v>
      </c>
      <c r="J2382" t="s">
        <v>149</v>
      </c>
      <c r="K2382" t="s">
        <v>931</v>
      </c>
      <c r="L2382" t="s">
        <v>945</v>
      </c>
      <c r="M2382" s="3">
        <v>65330353</v>
      </c>
    </row>
    <row r="2383" spans="1:13" s="1" customFormat="1" hidden="1" x14ac:dyDescent="0.3">
      <c r="A2383" s="1">
        <v>1</v>
      </c>
      <c r="B2383" s="1">
        <v>33</v>
      </c>
      <c r="C2383" s="1">
        <v>0</v>
      </c>
      <c r="D2383" s="1">
        <v>0</v>
      </c>
      <c r="E2383" s="1">
        <v>0</v>
      </c>
      <c r="F2383" s="1">
        <v>0</v>
      </c>
      <c r="G2383" s="1">
        <v>0</v>
      </c>
      <c r="H2383" s="1">
        <v>0</v>
      </c>
      <c r="I2383" s="1">
        <v>0</v>
      </c>
      <c r="L2383" s="1" t="s">
        <v>946</v>
      </c>
      <c r="M2383" s="2">
        <v>13228764921</v>
      </c>
    </row>
    <row r="2384" spans="1:13" s="1" customFormat="1" hidden="1" x14ac:dyDescent="0.3">
      <c r="A2384" s="1">
        <v>1</v>
      </c>
      <c r="B2384" s="1">
        <v>33</v>
      </c>
      <c r="C2384" s="1">
        <v>0</v>
      </c>
      <c r="D2384" s="1">
        <v>0</v>
      </c>
      <c r="E2384" s="1">
        <v>11</v>
      </c>
      <c r="F2384" s="1">
        <v>0</v>
      </c>
      <c r="G2384" s="1">
        <v>0</v>
      </c>
      <c r="H2384" s="1">
        <v>0</v>
      </c>
      <c r="I2384" s="1">
        <v>0</v>
      </c>
      <c r="L2384" s="1" t="s">
        <v>14</v>
      </c>
      <c r="M2384" s="2">
        <v>3852928811</v>
      </c>
    </row>
    <row r="2385" spans="1:13" s="1" customFormat="1" hidden="1" x14ac:dyDescent="0.3">
      <c r="A2385" s="1">
        <v>1</v>
      </c>
      <c r="B2385" s="1">
        <v>33</v>
      </c>
      <c r="C2385" s="1">
        <v>0</v>
      </c>
      <c r="D2385" s="1">
        <v>0</v>
      </c>
      <c r="E2385" s="1">
        <v>22</v>
      </c>
      <c r="F2385" s="1">
        <v>0</v>
      </c>
      <c r="G2385" s="1">
        <v>0</v>
      </c>
      <c r="H2385" s="1">
        <v>0</v>
      </c>
      <c r="I2385" s="1">
        <v>0</v>
      </c>
      <c r="L2385" s="1" t="s">
        <v>15</v>
      </c>
      <c r="M2385" s="2">
        <v>6684198110</v>
      </c>
    </row>
    <row r="2386" spans="1:13" s="1" customFormat="1" hidden="1" x14ac:dyDescent="0.3">
      <c r="A2386" s="1">
        <v>1</v>
      </c>
      <c r="B2386" s="1">
        <v>33</v>
      </c>
      <c r="C2386" s="1">
        <v>0</v>
      </c>
      <c r="D2386" s="1">
        <v>0</v>
      </c>
      <c r="E2386" s="1">
        <v>81</v>
      </c>
      <c r="F2386" s="1">
        <v>0</v>
      </c>
      <c r="G2386" s="1">
        <v>0</v>
      </c>
      <c r="H2386" s="1">
        <v>0</v>
      </c>
      <c r="I2386" s="1">
        <v>0</v>
      </c>
      <c r="L2386" s="1" t="s">
        <v>19</v>
      </c>
      <c r="M2386" s="2">
        <v>2691638000</v>
      </c>
    </row>
    <row r="2387" spans="1:13" s="1" customFormat="1" hidden="1" x14ac:dyDescent="0.3">
      <c r="A2387" s="1">
        <v>1</v>
      </c>
      <c r="B2387" s="1">
        <v>33</v>
      </c>
      <c r="C2387" s="1">
        <v>0</v>
      </c>
      <c r="D2387" s="1">
        <v>1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L2387" s="1" t="s">
        <v>22</v>
      </c>
      <c r="M2387" s="2">
        <v>2928811</v>
      </c>
    </row>
    <row r="2388" spans="1:13" s="1" customFormat="1" hidden="1" x14ac:dyDescent="0.3">
      <c r="A2388" s="1">
        <v>1</v>
      </c>
      <c r="B2388" s="1">
        <v>33</v>
      </c>
      <c r="C2388" s="1">
        <v>0</v>
      </c>
      <c r="D2388" s="1">
        <v>1</v>
      </c>
      <c r="E2388" s="1">
        <v>0</v>
      </c>
      <c r="F2388" s="1">
        <v>2</v>
      </c>
      <c r="G2388" s="1">
        <v>0</v>
      </c>
      <c r="H2388" s="1">
        <v>0</v>
      </c>
      <c r="I2388" s="1">
        <v>0</v>
      </c>
      <c r="L2388" s="1" t="s">
        <v>27</v>
      </c>
      <c r="M2388" s="2">
        <v>2928811</v>
      </c>
    </row>
    <row r="2389" spans="1:13" s="1" customFormat="1" hidden="1" x14ac:dyDescent="0.3">
      <c r="A2389" s="1">
        <v>1</v>
      </c>
      <c r="B2389" s="1">
        <v>33</v>
      </c>
      <c r="C2389" s="1">
        <v>0</v>
      </c>
      <c r="D2389" s="1">
        <v>1</v>
      </c>
      <c r="E2389" s="1">
        <v>0</v>
      </c>
      <c r="F2389" s="1">
        <v>2</v>
      </c>
      <c r="G2389" s="1">
        <v>2</v>
      </c>
      <c r="H2389" s="1">
        <v>0</v>
      </c>
      <c r="I2389" s="1">
        <v>0</v>
      </c>
      <c r="L2389" s="1" t="s">
        <v>29</v>
      </c>
      <c r="M2389" s="2">
        <v>2928811</v>
      </c>
    </row>
    <row r="2390" spans="1:13" s="1" customFormat="1" hidden="1" x14ac:dyDescent="0.3">
      <c r="A2390" s="1">
        <v>1</v>
      </c>
      <c r="B2390" s="1">
        <v>33</v>
      </c>
      <c r="C2390" s="1">
        <v>0</v>
      </c>
      <c r="D2390" s="1">
        <v>1</v>
      </c>
      <c r="E2390" s="1">
        <v>11</v>
      </c>
      <c r="F2390" s="1">
        <v>0</v>
      </c>
      <c r="G2390" s="1">
        <v>0</v>
      </c>
      <c r="H2390" s="1">
        <v>0</v>
      </c>
      <c r="I2390" s="1">
        <v>0</v>
      </c>
      <c r="L2390" s="1" t="s">
        <v>14</v>
      </c>
      <c r="M2390" s="2">
        <v>2928811</v>
      </c>
    </row>
    <row r="2391" spans="1:13" s="1" customFormat="1" hidden="1" x14ac:dyDescent="0.3">
      <c r="A2391" s="1">
        <v>1</v>
      </c>
      <c r="B2391" s="1">
        <v>33</v>
      </c>
      <c r="C2391" s="1">
        <v>0</v>
      </c>
      <c r="D2391" s="1">
        <v>1</v>
      </c>
      <c r="E2391" s="1">
        <v>11</v>
      </c>
      <c r="F2391" s="1">
        <v>2</v>
      </c>
      <c r="G2391" s="1">
        <v>0</v>
      </c>
      <c r="H2391" s="1">
        <v>0</v>
      </c>
      <c r="I2391" s="1">
        <v>0</v>
      </c>
      <c r="L2391" s="1" t="s">
        <v>27</v>
      </c>
      <c r="M2391" s="2">
        <v>2928811</v>
      </c>
    </row>
    <row r="2392" spans="1:13" s="1" customFormat="1" hidden="1" x14ac:dyDescent="0.3">
      <c r="A2392" s="1">
        <v>1</v>
      </c>
      <c r="B2392" s="1">
        <v>33</v>
      </c>
      <c r="C2392" s="1">
        <v>0</v>
      </c>
      <c r="D2392" s="1">
        <v>1</v>
      </c>
      <c r="E2392" s="1">
        <v>11</v>
      </c>
      <c r="F2392" s="1">
        <v>2</v>
      </c>
      <c r="G2392" s="1">
        <v>2</v>
      </c>
      <c r="H2392" s="1">
        <v>0</v>
      </c>
      <c r="I2392" s="1">
        <v>0</v>
      </c>
      <c r="L2392" s="1" t="s">
        <v>29</v>
      </c>
      <c r="M2392" s="2">
        <v>2928811</v>
      </c>
    </row>
    <row r="2393" spans="1:13" s="1" customFormat="1" hidden="1" x14ac:dyDescent="0.3">
      <c r="A2393" s="1">
        <v>1</v>
      </c>
      <c r="B2393" s="1">
        <v>33</v>
      </c>
      <c r="C2393" s="1">
        <v>0</v>
      </c>
      <c r="D2393" s="1">
        <v>3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L2393" s="1" t="s">
        <v>39</v>
      </c>
      <c r="M2393" s="2">
        <v>13225836110</v>
      </c>
    </row>
    <row r="2394" spans="1:13" s="1" customFormat="1" hidden="1" x14ac:dyDescent="0.3">
      <c r="A2394" s="1">
        <v>1</v>
      </c>
      <c r="B2394" s="1">
        <v>33</v>
      </c>
      <c r="C2394" s="1">
        <v>0</v>
      </c>
      <c r="D2394" s="1">
        <v>3</v>
      </c>
      <c r="E2394" s="1">
        <v>0</v>
      </c>
      <c r="F2394" s="1">
        <v>3</v>
      </c>
      <c r="G2394" s="1">
        <v>0</v>
      </c>
      <c r="H2394" s="1">
        <v>0</v>
      </c>
      <c r="I2394" s="1">
        <v>0</v>
      </c>
      <c r="L2394" s="1" t="s">
        <v>107</v>
      </c>
      <c r="M2394" s="2">
        <v>13225836110</v>
      </c>
    </row>
    <row r="2395" spans="1:13" s="1" customFormat="1" hidden="1" x14ac:dyDescent="0.3">
      <c r="A2395" s="1">
        <v>1</v>
      </c>
      <c r="B2395" s="1">
        <v>33</v>
      </c>
      <c r="C2395" s="1">
        <v>0</v>
      </c>
      <c r="D2395" s="1">
        <v>3</v>
      </c>
      <c r="E2395" s="1">
        <v>0</v>
      </c>
      <c r="F2395" s="1">
        <v>3</v>
      </c>
      <c r="G2395" s="1">
        <v>301</v>
      </c>
      <c r="H2395" s="1">
        <v>0</v>
      </c>
      <c r="I2395" s="1">
        <v>0</v>
      </c>
      <c r="L2395" s="1" t="s">
        <v>125</v>
      </c>
      <c r="M2395" s="2">
        <v>13225836110</v>
      </c>
    </row>
    <row r="2396" spans="1:13" s="1" customFormat="1" hidden="1" x14ac:dyDescent="0.3">
      <c r="A2396" s="1">
        <v>1</v>
      </c>
      <c r="B2396" s="1">
        <v>33</v>
      </c>
      <c r="C2396" s="1">
        <v>0</v>
      </c>
      <c r="D2396" s="1">
        <v>3</v>
      </c>
      <c r="E2396" s="1">
        <v>0</v>
      </c>
      <c r="F2396" s="1">
        <v>3</v>
      </c>
      <c r="G2396" s="1">
        <v>301</v>
      </c>
      <c r="H2396" s="1">
        <v>37</v>
      </c>
      <c r="I2396" s="1">
        <v>0</v>
      </c>
      <c r="L2396" s="1" t="s">
        <v>126</v>
      </c>
      <c r="M2396" s="2">
        <v>13225836110</v>
      </c>
    </row>
    <row r="2397" spans="1:13" s="1" customFormat="1" hidden="1" x14ac:dyDescent="0.3">
      <c r="A2397" s="1">
        <v>1</v>
      </c>
      <c r="B2397" s="1">
        <v>33</v>
      </c>
      <c r="C2397" s="1">
        <v>0</v>
      </c>
      <c r="D2397" s="1">
        <v>3</v>
      </c>
      <c r="E2397" s="1">
        <v>11</v>
      </c>
      <c r="F2397" s="1">
        <v>0</v>
      </c>
      <c r="G2397" s="1">
        <v>0</v>
      </c>
      <c r="H2397" s="1">
        <v>0</v>
      </c>
      <c r="I2397" s="1">
        <v>0</v>
      </c>
      <c r="L2397" s="1" t="s">
        <v>14</v>
      </c>
      <c r="M2397" s="2">
        <v>3850000000</v>
      </c>
    </row>
    <row r="2398" spans="1:13" s="1" customFormat="1" hidden="1" x14ac:dyDescent="0.3">
      <c r="A2398" s="1">
        <v>1</v>
      </c>
      <c r="B2398" s="1">
        <v>33</v>
      </c>
      <c r="C2398" s="1">
        <v>0</v>
      </c>
      <c r="D2398" s="1">
        <v>3</v>
      </c>
      <c r="E2398" s="1">
        <v>11</v>
      </c>
      <c r="F2398" s="1">
        <v>3</v>
      </c>
      <c r="G2398" s="1">
        <v>0</v>
      </c>
      <c r="H2398" s="1">
        <v>0</v>
      </c>
      <c r="I2398" s="1">
        <v>0</v>
      </c>
      <c r="L2398" s="1" t="s">
        <v>107</v>
      </c>
      <c r="M2398" s="2">
        <v>3850000000</v>
      </c>
    </row>
    <row r="2399" spans="1:13" s="1" customFormat="1" hidden="1" x14ac:dyDescent="0.3">
      <c r="A2399" s="1">
        <v>1</v>
      </c>
      <c r="B2399" s="1">
        <v>33</v>
      </c>
      <c r="C2399" s="1">
        <v>0</v>
      </c>
      <c r="D2399" s="1">
        <v>3</v>
      </c>
      <c r="E2399" s="1">
        <v>11</v>
      </c>
      <c r="F2399" s="1">
        <v>3</v>
      </c>
      <c r="G2399" s="1">
        <v>301</v>
      </c>
      <c r="H2399" s="1">
        <v>0</v>
      </c>
      <c r="I2399" s="1">
        <v>0</v>
      </c>
      <c r="L2399" s="1" t="s">
        <v>125</v>
      </c>
      <c r="M2399" s="2">
        <v>3850000000</v>
      </c>
    </row>
    <row r="2400" spans="1:13" s="1" customFormat="1" hidden="1" x14ac:dyDescent="0.3">
      <c r="A2400" s="1">
        <v>1</v>
      </c>
      <c r="B2400" s="1">
        <v>33</v>
      </c>
      <c r="C2400" s="1">
        <v>0</v>
      </c>
      <c r="D2400" s="1">
        <v>3</v>
      </c>
      <c r="E2400" s="1">
        <v>11</v>
      </c>
      <c r="F2400" s="1">
        <v>3</v>
      </c>
      <c r="G2400" s="1">
        <v>301</v>
      </c>
      <c r="H2400" s="1">
        <v>37</v>
      </c>
      <c r="I2400" s="1">
        <v>0</v>
      </c>
      <c r="L2400" s="1" t="s">
        <v>126</v>
      </c>
      <c r="M2400" s="2">
        <v>3850000000</v>
      </c>
    </row>
    <row r="2401" spans="1:13" s="1" customFormat="1" hidden="1" x14ac:dyDescent="0.3">
      <c r="A2401" s="1">
        <v>1</v>
      </c>
      <c r="B2401" s="1">
        <v>33</v>
      </c>
      <c r="C2401" s="1">
        <v>0</v>
      </c>
      <c r="D2401" s="1">
        <v>3</v>
      </c>
      <c r="E2401" s="1">
        <v>22</v>
      </c>
      <c r="F2401" s="1">
        <v>0</v>
      </c>
      <c r="G2401" s="1">
        <v>0</v>
      </c>
      <c r="H2401" s="1">
        <v>0</v>
      </c>
      <c r="I2401" s="1">
        <v>0</v>
      </c>
      <c r="L2401" s="1" t="s">
        <v>15</v>
      </c>
      <c r="M2401" s="2">
        <v>6684198110</v>
      </c>
    </row>
    <row r="2402" spans="1:13" s="1" customFormat="1" hidden="1" x14ac:dyDescent="0.3">
      <c r="A2402" s="1">
        <v>1</v>
      </c>
      <c r="B2402" s="1">
        <v>33</v>
      </c>
      <c r="C2402" s="1">
        <v>0</v>
      </c>
      <c r="D2402" s="1">
        <v>3</v>
      </c>
      <c r="E2402" s="1">
        <v>22</v>
      </c>
      <c r="F2402" s="1">
        <v>3</v>
      </c>
      <c r="G2402" s="1">
        <v>0</v>
      </c>
      <c r="H2402" s="1">
        <v>0</v>
      </c>
      <c r="I2402" s="1">
        <v>0</v>
      </c>
      <c r="L2402" s="1" t="s">
        <v>107</v>
      </c>
      <c r="M2402" s="2">
        <v>6684198110</v>
      </c>
    </row>
    <row r="2403" spans="1:13" s="1" customFormat="1" hidden="1" x14ac:dyDescent="0.3">
      <c r="A2403" s="1">
        <v>1</v>
      </c>
      <c r="B2403" s="1">
        <v>33</v>
      </c>
      <c r="C2403" s="1">
        <v>0</v>
      </c>
      <c r="D2403" s="1">
        <v>3</v>
      </c>
      <c r="E2403" s="1">
        <v>22</v>
      </c>
      <c r="F2403" s="1">
        <v>3</v>
      </c>
      <c r="G2403" s="1">
        <v>301</v>
      </c>
      <c r="H2403" s="1">
        <v>0</v>
      </c>
      <c r="I2403" s="1">
        <v>0</v>
      </c>
      <c r="L2403" s="1" t="s">
        <v>125</v>
      </c>
      <c r="M2403" s="2">
        <v>6684198110</v>
      </c>
    </row>
    <row r="2404" spans="1:13" s="1" customFormat="1" hidden="1" x14ac:dyDescent="0.3">
      <c r="A2404" s="1">
        <v>1</v>
      </c>
      <c r="B2404" s="1">
        <v>33</v>
      </c>
      <c r="C2404" s="1">
        <v>0</v>
      </c>
      <c r="D2404" s="1">
        <v>3</v>
      </c>
      <c r="E2404" s="1">
        <v>22</v>
      </c>
      <c r="F2404" s="1">
        <v>3</v>
      </c>
      <c r="G2404" s="1">
        <v>301</v>
      </c>
      <c r="H2404" s="1">
        <v>37</v>
      </c>
      <c r="I2404" s="1">
        <v>0</v>
      </c>
      <c r="L2404" s="1" t="s">
        <v>126</v>
      </c>
      <c r="M2404" s="2">
        <v>6684198110</v>
      </c>
    </row>
    <row r="2405" spans="1:13" s="1" customFormat="1" hidden="1" x14ac:dyDescent="0.3">
      <c r="A2405" s="1">
        <v>1</v>
      </c>
      <c r="B2405" s="1">
        <v>33</v>
      </c>
      <c r="C2405" s="1">
        <v>0</v>
      </c>
      <c r="D2405" s="1">
        <v>3</v>
      </c>
      <c r="E2405" s="1">
        <v>81</v>
      </c>
      <c r="F2405" s="1">
        <v>0</v>
      </c>
      <c r="G2405" s="1">
        <v>0</v>
      </c>
      <c r="H2405" s="1">
        <v>0</v>
      </c>
      <c r="I2405" s="1">
        <v>0</v>
      </c>
      <c r="L2405" s="1" t="s">
        <v>19</v>
      </c>
      <c r="M2405" s="2">
        <v>2691638000</v>
      </c>
    </row>
    <row r="2406" spans="1:13" s="1" customFormat="1" hidden="1" x14ac:dyDescent="0.3">
      <c r="A2406" s="1">
        <v>1</v>
      </c>
      <c r="B2406" s="1">
        <v>33</v>
      </c>
      <c r="C2406" s="1">
        <v>0</v>
      </c>
      <c r="D2406" s="1">
        <v>3</v>
      </c>
      <c r="E2406" s="1">
        <v>81</v>
      </c>
      <c r="F2406" s="1">
        <v>3</v>
      </c>
      <c r="G2406" s="1">
        <v>0</v>
      </c>
      <c r="H2406" s="1">
        <v>0</v>
      </c>
      <c r="I2406" s="1">
        <v>0</v>
      </c>
      <c r="L2406" s="1" t="s">
        <v>107</v>
      </c>
      <c r="M2406" s="2">
        <v>2691638000</v>
      </c>
    </row>
    <row r="2407" spans="1:13" s="1" customFormat="1" hidden="1" x14ac:dyDescent="0.3">
      <c r="A2407" s="1">
        <v>1</v>
      </c>
      <c r="B2407" s="1">
        <v>33</v>
      </c>
      <c r="C2407" s="1">
        <v>0</v>
      </c>
      <c r="D2407" s="1">
        <v>3</v>
      </c>
      <c r="E2407" s="1">
        <v>81</v>
      </c>
      <c r="F2407" s="1">
        <v>3</v>
      </c>
      <c r="G2407" s="1">
        <v>301</v>
      </c>
      <c r="H2407" s="1">
        <v>0</v>
      </c>
      <c r="I2407" s="1">
        <v>0</v>
      </c>
      <c r="L2407" s="1" t="s">
        <v>125</v>
      </c>
      <c r="M2407" s="2">
        <v>2691638000</v>
      </c>
    </row>
    <row r="2408" spans="1:13" s="1" customFormat="1" hidden="1" x14ac:dyDescent="0.3">
      <c r="A2408" s="1">
        <v>1</v>
      </c>
      <c r="B2408" s="1">
        <v>33</v>
      </c>
      <c r="C2408" s="1">
        <v>0</v>
      </c>
      <c r="D2408" s="1">
        <v>3</v>
      </c>
      <c r="E2408" s="1">
        <v>81</v>
      </c>
      <c r="F2408" s="1">
        <v>3</v>
      </c>
      <c r="G2408" s="1">
        <v>301</v>
      </c>
      <c r="H2408" s="1">
        <v>37</v>
      </c>
      <c r="I2408" s="1">
        <v>0</v>
      </c>
      <c r="L2408" s="1" t="s">
        <v>126</v>
      </c>
      <c r="M2408" s="2">
        <v>2691638000</v>
      </c>
    </row>
    <row r="2409" spans="1:13" s="1" customFormat="1" hidden="1" x14ac:dyDescent="0.3">
      <c r="A2409" s="1">
        <v>1</v>
      </c>
      <c r="B2409" s="1">
        <v>33</v>
      </c>
      <c r="C2409" s="1">
        <v>1</v>
      </c>
      <c r="D2409" s="1">
        <v>0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L2409" s="1" t="s">
        <v>947</v>
      </c>
      <c r="M2409" s="2">
        <v>1813367044</v>
      </c>
    </row>
    <row r="2410" spans="1:13" s="1" customFormat="1" hidden="1" x14ac:dyDescent="0.3">
      <c r="A2410" s="1">
        <v>1</v>
      </c>
      <c r="B2410" s="1">
        <v>33</v>
      </c>
      <c r="C2410" s="1">
        <v>1</v>
      </c>
      <c r="D2410" s="1">
        <v>0</v>
      </c>
      <c r="E2410" s="1">
        <v>11</v>
      </c>
      <c r="F2410" s="1">
        <v>0</v>
      </c>
      <c r="G2410" s="1">
        <v>0</v>
      </c>
      <c r="H2410" s="1">
        <v>0</v>
      </c>
      <c r="I2410" s="1">
        <v>0</v>
      </c>
      <c r="L2410" s="1" t="s">
        <v>14</v>
      </c>
      <c r="M2410" s="2">
        <v>150000000</v>
      </c>
    </row>
    <row r="2411" spans="1:13" s="1" customFormat="1" hidden="1" x14ac:dyDescent="0.3">
      <c r="A2411" s="1">
        <v>1</v>
      </c>
      <c r="B2411" s="1">
        <v>33</v>
      </c>
      <c r="C2411" s="1">
        <v>1</v>
      </c>
      <c r="D2411" s="1">
        <v>0</v>
      </c>
      <c r="E2411" s="1">
        <v>22</v>
      </c>
      <c r="F2411" s="1">
        <v>0</v>
      </c>
      <c r="G2411" s="1">
        <v>0</v>
      </c>
      <c r="H2411" s="1">
        <v>0</v>
      </c>
      <c r="I2411" s="1">
        <v>0</v>
      </c>
      <c r="L2411" s="1" t="s">
        <v>15</v>
      </c>
      <c r="M2411" s="2">
        <v>1471729044</v>
      </c>
    </row>
    <row r="2412" spans="1:13" s="1" customFormat="1" hidden="1" x14ac:dyDescent="0.3">
      <c r="A2412" s="1">
        <v>1</v>
      </c>
      <c r="B2412" s="1">
        <v>33</v>
      </c>
      <c r="C2412" s="1">
        <v>1</v>
      </c>
      <c r="D2412" s="1">
        <v>0</v>
      </c>
      <c r="E2412" s="1">
        <v>81</v>
      </c>
      <c r="F2412" s="1">
        <v>0</v>
      </c>
      <c r="G2412" s="1">
        <v>0</v>
      </c>
      <c r="H2412" s="1">
        <v>0</v>
      </c>
      <c r="I2412" s="1">
        <v>0</v>
      </c>
      <c r="L2412" s="1" t="s">
        <v>19</v>
      </c>
      <c r="M2412" s="2">
        <v>191638000</v>
      </c>
    </row>
    <row r="2413" spans="1:13" s="1" customFormat="1" hidden="1" x14ac:dyDescent="0.3">
      <c r="A2413" s="1">
        <v>1</v>
      </c>
      <c r="B2413" s="1">
        <v>33</v>
      </c>
      <c r="C2413" s="1">
        <v>1</v>
      </c>
      <c r="D2413" s="1">
        <v>3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L2413" s="1" t="s">
        <v>39</v>
      </c>
      <c r="M2413" s="2">
        <v>1813367044</v>
      </c>
    </row>
    <row r="2414" spans="1:13" s="1" customFormat="1" hidden="1" x14ac:dyDescent="0.3">
      <c r="A2414" s="1">
        <v>1</v>
      </c>
      <c r="B2414" s="1">
        <v>33</v>
      </c>
      <c r="C2414" s="1">
        <v>1</v>
      </c>
      <c r="D2414" s="1">
        <v>3</v>
      </c>
      <c r="E2414" s="1">
        <v>0</v>
      </c>
      <c r="F2414" s="1">
        <v>3</v>
      </c>
      <c r="G2414" s="1">
        <v>0</v>
      </c>
      <c r="H2414" s="1">
        <v>0</v>
      </c>
      <c r="I2414" s="1">
        <v>0</v>
      </c>
      <c r="L2414" s="1" t="s">
        <v>107</v>
      </c>
      <c r="M2414" s="2">
        <v>1813367044</v>
      </c>
    </row>
    <row r="2415" spans="1:13" s="1" customFormat="1" hidden="1" x14ac:dyDescent="0.3">
      <c r="A2415" s="1">
        <v>1</v>
      </c>
      <c r="B2415" s="1">
        <v>33</v>
      </c>
      <c r="C2415" s="1">
        <v>1</v>
      </c>
      <c r="D2415" s="1">
        <v>3</v>
      </c>
      <c r="E2415" s="1">
        <v>0</v>
      </c>
      <c r="F2415" s="1">
        <v>3</v>
      </c>
      <c r="G2415" s="1">
        <v>301</v>
      </c>
      <c r="H2415" s="1">
        <v>0</v>
      </c>
      <c r="I2415" s="1">
        <v>0</v>
      </c>
      <c r="L2415" s="1" t="s">
        <v>125</v>
      </c>
      <c r="M2415" s="2">
        <v>1813367044</v>
      </c>
    </row>
    <row r="2416" spans="1:13" s="1" customFormat="1" hidden="1" x14ac:dyDescent="0.3">
      <c r="A2416" s="1">
        <v>1</v>
      </c>
      <c r="B2416" s="1">
        <v>33</v>
      </c>
      <c r="C2416" s="1">
        <v>1</v>
      </c>
      <c r="D2416" s="1">
        <v>3</v>
      </c>
      <c r="E2416" s="1">
        <v>0</v>
      </c>
      <c r="F2416" s="1">
        <v>3</v>
      </c>
      <c r="G2416" s="1">
        <v>301</v>
      </c>
      <c r="H2416" s="1">
        <v>37</v>
      </c>
      <c r="I2416" s="1">
        <v>0</v>
      </c>
      <c r="L2416" s="1" t="s">
        <v>126</v>
      </c>
      <c r="M2416" s="2">
        <v>1813367044</v>
      </c>
    </row>
    <row r="2417" spans="1:13" s="1" customFormat="1" hidden="1" x14ac:dyDescent="0.3">
      <c r="A2417" s="1">
        <v>1</v>
      </c>
      <c r="B2417" s="1">
        <v>33</v>
      </c>
      <c r="C2417" s="1">
        <v>1</v>
      </c>
      <c r="D2417" s="1">
        <v>3</v>
      </c>
      <c r="E2417" s="1">
        <v>11</v>
      </c>
      <c r="F2417" s="1">
        <v>0</v>
      </c>
      <c r="G2417" s="1">
        <v>0</v>
      </c>
      <c r="H2417" s="1">
        <v>0</v>
      </c>
      <c r="I2417" s="1">
        <v>0</v>
      </c>
      <c r="L2417" s="1" t="s">
        <v>14</v>
      </c>
      <c r="M2417" s="2">
        <v>150000000</v>
      </c>
    </row>
    <row r="2418" spans="1:13" s="1" customFormat="1" hidden="1" x14ac:dyDescent="0.3">
      <c r="A2418" s="1">
        <v>1</v>
      </c>
      <c r="B2418" s="1">
        <v>33</v>
      </c>
      <c r="C2418" s="1">
        <v>1</v>
      </c>
      <c r="D2418" s="1">
        <v>3</v>
      </c>
      <c r="E2418" s="1">
        <v>11</v>
      </c>
      <c r="F2418" s="1">
        <v>3</v>
      </c>
      <c r="G2418" s="1">
        <v>0</v>
      </c>
      <c r="H2418" s="1">
        <v>0</v>
      </c>
      <c r="I2418" s="1">
        <v>0</v>
      </c>
      <c r="L2418" s="1" t="s">
        <v>107</v>
      </c>
      <c r="M2418" s="2">
        <v>150000000</v>
      </c>
    </row>
    <row r="2419" spans="1:13" s="1" customFormat="1" x14ac:dyDescent="0.3">
      <c r="A2419" s="1">
        <v>1</v>
      </c>
      <c r="B2419" s="1">
        <v>33</v>
      </c>
      <c r="C2419" s="1">
        <v>1</v>
      </c>
      <c r="D2419" s="1">
        <v>3</v>
      </c>
      <c r="E2419" s="1">
        <v>11</v>
      </c>
      <c r="F2419" s="1">
        <v>3</v>
      </c>
      <c r="G2419" s="1">
        <v>301</v>
      </c>
      <c r="H2419" s="1">
        <v>0</v>
      </c>
      <c r="I2419" s="1">
        <v>0</v>
      </c>
      <c r="L2419" s="1" t="s">
        <v>125</v>
      </c>
      <c r="M2419" s="2">
        <v>150000000</v>
      </c>
    </row>
    <row r="2420" spans="1:13" hidden="1" x14ac:dyDescent="0.3">
      <c r="A2420">
        <v>0</v>
      </c>
      <c r="B2420">
        <v>33</v>
      </c>
      <c r="C2420">
        <v>1</v>
      </c>
      <c r="D2420">
        <v>3</v>
      </c>
      <c r="E2420">
        <v>11</v>
      </c>
      <c r="F2420">
        <v>3</v>
      </c>
      <c r="G2420">
        <v>301</v>
      </c>
      <c r="H2420">
        <v>37</v>
      </c>
      <c r="I2420">
        <v>0</v>
      </c>
      <c r="J2420" t="s">
        <v>149</v>
      </c>
      <c r="K2420" t="s">
        <v>948</v>
      </c>
      <c r="L2420" t="s">
        <v>949</v>
      </c>
      <c r="M2420" s="3">
        <v>150000000</v>
      </c>
    </row>
    <row r="2421" spans="1:13" s="1" customFormat="1" hidden="1" x14ac:dyDescent="0.3">
      <c r="A2421" s="1">
        <v>1</v>
      </c>
      <c r="B2421" s="1">
        <v>33</v>
      </c>
      <c r="C2421" s="1">
        <v>1</v>
      </c>
      <c r="D2421" s="1">
        <v>3</v>
      </c>
      <c r="E2421" s="1">
        <v>22</v>
      </c>
      <c r="F2421" s="1">
        <v>0</v>
      </c>
      <c r="G2421" s="1">
        <v>0</v>
      </c>
      <c r="H2421" s="1">
        <v>0</v>
      </c>
      <c r="I2421" s="1">
        <v>0</v>
      </c>
      <c r="L2421" s="1" t="s">
        <v>15</v>
      </c>
      <c r="M2421" s="2">
        <v>1471729044</v>
      </c>
    </row>
    <row r="2422" spans="1:13" s="1" customFormat="1" hidden="1" x14ac:dyDescent="0.3">
      <c r="A2422" s="1">
        <v>1</v>
      </c>
      <c r="B2422" s="1">
        <v>33</v>
      </c>
      <c r="C2422" s="1">
        <v>1</v>
      </c>
      <c r="D2422" s="1">
        <v>3</v>
      </c>
      <c r="E2422" s="1">
        <v>22</v>
      </c>
      <c r="F2422" s="1">
        <v>3</v>
      </c>
      <c r="G2422" s="1">
        <v>0</v>
      </c>
      <c r="H2422" s="1">
        <v>0</v>
      </c>
      <c r="I2422" s="1">
        <v>0</v>
      </c>
      <c r="L2422" s="1" t="s">
        <v>107</v>
      </c>
      <c r="M2422" s="2">
        <v>1471729044</v>
      </c>
    </row>
    <row r="2423" spans="1:13" s="1" customFormat="1" x14ac:dyDescent="0.3">
      <c r="A2423" s="1">
        <v>1</v>
      </c>
      <c r="B2423" s="1">
        <v>33</v>
      </c>
      <c r="C2423" s="1">
        <v>1</v>
      </c>
      <c r="D2423" s="1">
        <v>3</v>
      </c>
      <c r="E2423" s="1">
        <v>22</v>
      </c>
      <c r="F2423" s="1">
        <v>3</v>
      </c>
      <c r="G2423" s="1">
        <v>301</v>
      </c>
      <c r="H2423" s="1">
        <v>0</v>
      </c>
      <c r="I2423" s="1">
        <v>0</v>
      </c>
      <c r="L2423" s="1" t="s">
        <v>125</v>
      </c>
      <c r="M2423" s="2">
        <v>1471729044</v>
      </c>
    </row>
    <row r="2424" spans="1:13" hidden="1" x14ac:dyDescent="0.3">
      <c r="A2424">
        <v>0</v>
      </c>
      <c r="B2424">
        <v>33</v>
      </c>
      <c r="C2424">
        <v>1</v>
      </c>
      <c r="D2424">
        <v>3</v>
      </c>
      <c r="E2424">
        <v>22</v>
      </c>
      <c r="F2424">
        <v>3</v>
      </c>
      <c r="G2424">
        <v>301</v>
      </c>
      <c r="H2424">
        <v>37</v>
      </c>
      <c r="I2424">
        <v>0</v>
      </c>
      <c r="J2424" t="s">
        <v>149</v>
      </c>
      <c r="K2424" t="s">
        <v>950</v>
      </c>
      <c r="L2424" t="s">
        <v>951</v>
      </c>
      <c r="M2424" s="3">
        <v>1237827804</v>
      </c>
    </row>
    <row r="2425" spans="1:13" hidden="1" x14ac:dyDescent="0.3">
      <c r="A2425">
        <v>0</v>
      </c>
      <c r="B2425">
        <v>33</v>
      </c>
      <c r="C2425">
        <v>1</v>
      </c>
      <c r="D2425">
        <v>3</v>
      </c>
      <c r="E2425">
        <v>22</v>
      </c>
      <c r="F2425">
        <v>3</v>
      </c>
      <c r="G2425">
        <v>301</v>
      </c>
      <c r="H2425">
        <v>37</v>
      </c>
      <c r="I2425">
        <v>1</v>
      </c>
      <c r="J2425" t="s">
        <v>149</v>
      </c>
      <c r="K2425" t="s">
        <v>950</v>
      </c>
      <c r="L2425" t="s">
        <v>952</v>
      </c>
      <c r="M2425" s="3">
        <v>29573760</v>
      </c>
    </row>
    <row r="2426" spans="1:13" hidden="1" x14ac:dyDescent="0.3">
      <c r="A2426">
        <v>0</v>
      </c>
      <c r="B2426">
        <v>33</v>
      </c>
      <c r="C2426">
        <v>1</v>
      </c>
      <c r="D2426">
        <v>3</v>
      </c>
      <c r="E2426">
        <v>22</v>
      </c>
      <c r="F2426">
        <v>3</v>
      </c>
      <c r="G2426">
        <v>301</v>
      </c>
      <c r="H2426">
        <v>37</v>
      </c>
      <c r="I2426">
        <v>2</v>
      </c>
      <c r="J2426" t="s">
        <v>149</v>
      </c>
      <c r="K2426" t="s">
        <v>950</v>
      </c>
      <c r="L2426" t="s">
        <v>953</v>
      </c>
      <c r="M2426" s="3">
        <v>17127480</v>
      </c>
    </row>
    <row r="2427" spans="1:13" hidden="1" x14ac:dyDescent="0.3">
      <c r="A2427">
        <v>0</v>
      </c>
      <c r="B2427">
        <v>33</v>
      </c>
      <c r="C2427">
        <v>1</v>
      </c>
      <c r="D2427">
        <v>3</v>
      </c>
      <c r="E2427">
        <v>22</v>
      </c>
      <c r="F2427">
        <v>3</v>
      </c>
      <c r="G2427">
        <v>301</v>
      </c>
      <c r="H2427">
        <v>37</v>
      </c>
      <c r="I2427">
        <v>3</v>
      </c>
      <c r="J2427" t="s">
        <v>149</v>
      </c>
      <c r="K2427" t="s">
        <v>950</v>
      </c>
      <c r="L2427" t="s">
        <v>954</v>
      </c>
      <c r="M2427" s="3">
        <v>187200000</v>
      </c>
    </row>
    <row r="2428" spans="1:13" s="1" customFormat="1" hidden="1" x14ac:dyDescent="0.3">
      <c r="A2428" s="1">
        <v>1</v>
      </c>
      <c r="B2428" s="1">
        <v>33</v>
      </c>
      <c r="C2428" s="1">
        <v>1</v>
      </c>
      <c r="D2428" s="1">
        <v>3</v>
      </c>
      <c r="E2428" s="1">
        <v>81</v>
      </c>
      <c r="F2428" s="1">
        <v>0</v>
      </c>
      <c r="G2428" s="1">
        <v>0</v>
      </c>
      <c r="H2428" s="1">
        <v>0</v>
      </c>
      <c r="I2428" s="1">
        <v>0</v>
      </c>
      <c r="L2428" s="1" t="s">
        <v>19</v>
      </c>
      <c r="M2428" s="2">
        <v>191638000</v>
      </c>
    </row>
    <row r="2429" spans="1:13" s="1" customFormat="1" hidden="1" x14ac:dyDescent="0.3">
      <c r="A2429" s="1">
        <v>1</v>
      </c>
      <c r="B2429" s="1">
        <v>33</v>
      </c>
      <c r="C2429" s="1">
        <v>1</v>
      </c>
      <c r="D2429" s="1">
        <v>3</v>
      </c>
      <c r="E2429" s="1">
        <v>81</v>
      </c>
      <c r="F2429" s="1">
        <v>3</v>
      </c>
      <c r="G2429" s="1">
        <v>0</v>
      </c>
      <c r="H2429" s="1">
        <v>0</v>
      </c>
      <c r="I2429" s="1">
        <v>0</v>
      </c>
      <c r="L2429" s="1" t="s">
        <v>107</v>
      </c>
      <c r="M2429" s="2">
        <v>191638000</v>
      </c>
    </row>
    <row r="2430" spans="1:13" s="1" customFormat="1" x14ac:dyDescent="0.3">
      <c r="A2430" s="1">
        <v>1</v>
      </c>
      <c r="B2430" s="1">
        <v>33</v>
      </c>
      <c r="C2430" s="1">
        <v>1</v>
      </c>
      <c r="D2430" s="1">
        <v>3</v>
      </c>
      <c r="E2430" s="1">
        <v>81</v>
      </c>
      <c r="F2430" s="1">
        <v>3</v>
      </c>
      <c r="G2430" s="1">
        <v>301</v>
      </c>
      <c r="H2430" s="1">
        <v>0</v>
      </c>
      <c r="I2430" s="1">
        <v>0</v>
      </c>
      <c r="L2430" s="1" t="s">
        <v>125</v>
      </c>
      <c r="M2430" s="2">
        <v>191638000</v>
      </c>
    </row>
    <row r="2431" spans="1:13" s="1" customFormat="1" x14ac:dyDescent="0.3">
      <c r="A2431" s="1">
        <v>1</v>
      </c>
      <c r="B2431" s="1">
        <v>33</v>
      </c>
      <c r="C2431" s="1">
        <v>1</v>
      </c>
      <c r="D2431" s="1">
        <v>3</v>
      </c>
      <c r="E2431" s="1">
        <v>81</v>
      </c>
      <c r="F2431" s="1">
        <v>3</v>
      </c>
      <c r="G2431" s="1">
        <v>301</v>
      </c>
      <c r="H2431" s="1">
        <v>37</v>
      </c>
      <c r="I2431" s="1">
        <v>0</v>
      </c>
      <c r="L2431" s="1" t="s">
        <v>126</v>
      </c>
      <c r="M2431" s="2">
        <v>191638000</v>
      </c>
    </row>
    <row r="2432" spans="1:13" hidden="1" x14ac:dyDescent="0.3">
      <c r="A2432">
        <v>0</v>
      </c>
      <c r="B2432">
        <v>33</v>
      </c>
      <c r="C2432">
        <v>1</v>
      </c>
      <c r="D2432">
        <v>3</v>
      </c>
      <c r="E2432">
        <v>81</v>
      </c>
      <c r="F2432">
        <v>3</v>
      </c>
      <c r="G2432">
        <v>301</v>
      </c>
      <c r="H2432">
        <v>37</v>
      </c>
      <c r="I2432">
        <v>1</v>
      </c>
      <c r="J2432" t="s">
        <v>149</v>
      </c>
      <c r="K2432" t="s">
        <v>948</v>
      </c>
      <c r="L2432" t="s">
        <v>955</v>
      </c>
      <c r="M2432" s="3">
        <v>191638000</v>
      </c>
    </row>
    <row r="2433" spans="1:13" s="1" customFormat="1" hidden="1" x14ac:dyDescent="0.3">
      <c r="A2433" s="1">
        <v>1</v>
      </c>
      <c r="B2433" s="1">
        <v>33</v>
      </c>
      <c r="C2433" s="1">
        <v>2</v>
      </c>
      <c r="D2433" s="1">
        <v>0</v>
      </c>
      <c r="E2433" s="1">
        <v>11</v>
      </c>
      <c r="F2433" s="1">
        <v>0</v>
      </c>
      <c r="G2433" s="1">
        <v>0</v>
      </c>
      <c r="H2433" s="1">
        <v>0</v>
      </c>
      <c r="I2433" s="1">
        <v>0</v>
      </c>
      <c r="L2433" s="1" t="s">
        <v>14</v>
      </c>
      <c r="M2433" s="2">
        <v>3700000000</v>
      </c>
    </row>
    <row r="2434" spans="1:13" s="1" customFormat="1" hidden="1" x14ac:dyDescent="0.3">
      <c r="A2434" s="1">
        <v>1</v>
      </c>
      <c r="B2434" s="1">
        <v>33</v>
      </c>
      <c r="C2434" s="1">
        <v>2</v>
      </c>
      <c r="D2434" s="1">
        <v>0</v>
      </c>
      <c r="E2434" s="1">
        <v>81</v>
      </c>
      <c r="F2434" s="1">
        <v>0</v>
      </c>
      <c r="G2434" s="1">
        <v>0</v>
      </c>
      <c r="H2434" s="1">
        <v>0</v>
      </c>
      <c r="I2434" s="1">
        <v>0</v>
      </c>
      <c r="L2434" s="1" t="s">
        <v>19</v>
      </c>
      <c r="M2434" s="2">
        <v>2500000000</v>
      </c>
    </row>
    <row r="2435" spans="1:13" s="1" customFormat="1" hidden="1" x14ac:dyDescent="0.3">
      <c r="A2435" s="1">
        <v>1</v>
      </c>
      <c r="B2435" s="1">
        <v>33</v>
      </c>
      <c r="C2435" s="1">
        <v>2</v>
      </c>
      <c r="D2435" s="1">
        <v>3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L2435" s="1" t="s">
        <v>39</v>
      </c>
      <c r="M2435" s="2">
        <v>6200000000</v>
      </c>
    </row>
    <row r="2436" spans="1:13" s="1" customFormat="1" hidden="1" x14ac:dyDescent="0.3">
      <c r="A2436" s="1">
        <v>1</v>
      </c>
      <c r="B2436" s="1">
        <v>33</v>
      </c>
      <c r="C2436" s="1">
        <v>2</v>
      </c>
      <c r="D2436" s="1">
        <v>3</v>
      </c>
      <c r="E2436" s="1">
        <v>0</v>
      </c>
      <c r="F2436" s="1">
        <v>3</v>
      </c>
      <c r="G2436" s="1">
        <v>0</v>
      </c>
      <c r="H2436" s="1">
        <v>0</v>
      </c>
      <c r="I2436" s="1">
        <v>0</v>
      </c>
      <c r="L2436" s="1" t="s">
        <v>107</v>
      </c>
      <c r="M2436" s="2">
        <v>6200000000</v>
      </c>
    </row>
    <row r="2437" spans="1:13" s="1" customFormat="1" hidden="1" x14ac:dyDescent="0.3">
      <c r="A2437" s="1">
        <v>1</v>
      </c>
      <c r="B2437" s="1">
        <v>33</v>
      </c>
      <c r="C2437" s="1">
        <v>2</v>
      </c>
      <c r="D2437" s="1">
        <v>3</v>
      </c>
      <c r="E2437" s="1">
        <v>0</v>
      </c>
      <c r="F2437" s="1">
        <v>3</v>
      </c>
      <c r="G2437" s="1">
        <v>301</v>
      </c>
      <c r="H2437" s="1">
        <v>0</v>
      </c>
      <c r="I2437" s="1">
        <v>0</v>
      </c>
      <c r="L2437" s="1" t="s">
        <v>125</v>
      </c>
      <c r="M2437" s="2">
        <v>6200000000</v>
      </c>
    </row>
    <row r="2438" spans="1:13" s="1" customFormat="1" hidden="1" x14ac:dyDescent="0.3">
      <c r="A2438" s="1">
        <v>1</v>
      </c>
      <c r="B2438" s="1">
        <v>33</v>
      </c>
      <c r="C2438" s="1">
        <v>2</v>
      </c>
      <c r="D2438" s="1">
        <v>3</v>
      </c>
      <c r="E2438" s="1">
        <v>0</v>
      </c>
      <c r="F2438" s="1">
        <v>3</v>
      </c>
      <c r="G2438" s="1">
        <v>301</v>
      </c>
      <c r="H2438" s="1">
        <v>37</v>
      </c>
      <c r="I2438" s="1">
        <v>0</v>
      </c>
      <c r="L2438" s="1" t="s">
        <v>126</v>
      </c>
      <c r="M2438" s="2">
        <v>6200000000</v>
      </c>
    </row>
    <row r="2439" spans="1:13" s="1" customFormat="1" hidden="1" x14ac:dyDescent="0.3">
      <c r="A2439" s="1">
        <v>1</v>
      </c>
      <c r="B2439" s="1">
        <v>33</v>
      </c>
      <c r="C2439" s="1">
        <v>2</v>
      </c>
      <c r="D2439" s="1">
        <v>3</v>
      </c>
      <c r="E2439" s="1">
        <v>11</v>
      </c>
      <c r="F2439" s="1">
        <v>0</v>
      </c>
      <c r="G2439" s="1">
        <v>0</v>
      </c>
      <c r="H2439" s="1">
        <v>0</v>
      </c>
      <c r="I2439" s="1">
        <v>0</v>
      </c>
      <c r="L2439" s="1" t="s">
        <v>14</v>
      </c>
      <c r="M2439" s="2">
        <v>3700000000</v>
      </c>
    </row>
    <row r="2440" spans="1:13" s="1" customFormat="1" hidden="1" x14ac:dyDescent="0.3">
      <c r="A2440" s="1">
        <v>1</v>
      </c>
      <c r="B2440" s="1">
        <v>33</v>
      </c>
      <c r="C2440" s="1">
        <v>2</v>
      </c>
      <c r="D2440" s="1">
        <v>3</v>
      </c>
      <c r="E2440" s="1">
        <v>11</v>
      </c>
      <c r="F2440" s="1">
        <v>3</v>
      </c>
      <c r="G2440" s="1">
        <v>0</v>
      </c>
      <c r="H2440" s="1">
        <v>0</v>
      </c>
      <c r="I2440" s="1">
        <v>0</v>
      </c>
      <c r="L2440" s="1" t="s">
        <v>107</v>
      </c>
      <c r="M2440" s="2">
        <v>3700000000</v>
      </c>
    </row>
    <row r="2441" spans="1:13" s="1" customFormat="1" x14ac:dyDescent="0.3">
      <c r="A2441" s="1">
        <v>1</v>
      </c>
      <c r="B2441" s="1">
        <v>33</v>
      </c>
      <c r="C2441" s="1">
        <v>2</v>
      </c>
      <c r="D2441" s="1">
        <v>3</v>
      </c>
      <c r="E2441" s="1">
        <v>11</v>
      </c>
      <c r="F2441" s="1">
        <v>3</v>
      </c>
      <c r="G2441" s="1">
        <v>301</v>
      </c>
      <c r="H2441" s="1">
        <v>0</v>
      </c>
      <c r="I2441" s="1">
        <v>0</v>
      </c>
      <c r="L2441" s="1" t="s">
        <v>125</v>
      </c>
      <c r="M2441" s="2">
        <v>3700000000</v>
      </c>
    </row>
    <row r="2442" spans="1:13" s="1" customFormat="1" x14ac:dyDescent="0.3">
      <c r="A2442" s="1">
        <v>1</v>
      </c>
      <c r="B2442" s="1">
        <v>33</v>
      </c>
      <c r="C2442" s="1">
        <v>2</v>
      </c>
      <c r="D2442" s="1">
        <v>3</v>
      </c>
      <c r="E2442" s="1">
        <v>11</v>
      </c>
      <c r="F2442" s="1">
        <v>3</v>
      </c>
      <c r="G2442" s="1">
        <v>301</v>
      </c>
      <c r="H2442" s="1">
        <v>37</v>
      </c>
      <c r="I2442" s="1">
        <v>0</v>
      </c>
      <c r="L2442" s="1" t="s">
        <v>126</v>
      </c>
      <c r="M2442" s="2">
        <v>3700000000</v>
      </c>
    </row>
    <row r="2443" spans="1:13" hidden="1" x14ac:dyDescent="0.3">
      <c r="A2443">
        <v>0</v>
      </c>
      <c r="B2443">
        <v>33</v>
      </c>
      <c r="C2443">
        <v>2</v>
      </c>
      <c r="D2443">
        <v>3</v>
      </c>
      <c r="E2443">
        <v>11</v>
      </c>
      <c r="F2443">
        <v>3</v>
      </c>
      <c r="G2443">
        <v>301</v>
      </c>
      <c r="H2443">
        <v>37</v>
      </c>
      <c r="I2443">
        <v>1</v>
      </c>
      <c r="J2443" t="s">
        <v>149</v>
      </c>
      <c r="K2443" t="s">
        <v>956</v>
      </c>
      <c r="L2443" t="s">
        <v>957</v>
      </c>
      <c r="M2443" s="3">
        <v>700000000</v>
      </c>
    </row>
    <row r="2444" spans="1:13" hidden="1" x14ac:dyDescent="0.3">
      <c r="A2444">
        <v>0</v>
      </c>
      <c r="B2444">
        <v>33</v>
      </c>
      <c r="C2444">
        <v>2</v>
      </c>
      <c r="D2444">
        <v>3</v>
      </c>
      <c r="E2444">
        <v>11</v>
      </c>
      <c r="F2444">
        <v>3</v>
      </c>
      <c r="G2444">
        <v>301</v>
      </c>
      <c r="H2444">
        <v>37</v>
      </c>
      <c r="I2444">
        <v>2</v>
      </c>
      <c r="J2444" t="s">
        <v>149</v>
      </c>
      <c r="K2444" t="s">
        <v>956</v>
      </c>
      <c r="L2444" t="s">
        <v>958</v>
      </c>
      <c r="M2444" s="3">
        <v>3000000000</v>
      </c>
    </row>
    <row r="2445" spans="1:13" s="1" customFormat="1" hidden="1" x14ac:dyDescent="0.3">
      <c r="A2445" s="1">
        <v>1</v>
      </c>
      <c r="B2445" s="1">
        <v>33</v>
      </c>
      <c r="C2445" s="1">
        <v>2</v>
      </c>
      <c r="D2445" s="1">
        <v>3</v>
      </c>
      <c r="E2445" s="1">
        <v>81</v>
      </c>
      <c r="F2445" s="1">
        <v>0</v>
      </c>
      <c r="G2445" s="1">
        <v>0</v>
      </c>
      <c r="H2445" s="1">
        <v>0</v>
      </c>
      <c r="I2445" s="1">
        <v>0</v>
      </c>
      <c r="L2445" s="1" t="s">
        <v>19</v>
      </c>
      <c r="M2445" s="2">
        <v>2500000000</v>
      </c>
    </row>
    <row r="2446" spans="1:13" s="1" customFormat="1" hidden="1" x14ac:dyDescent="0.3">
      <c r="A2446" s="1">
        <v>1</v>
      </c>
      <c r="B2446" s="1">
        <v>33</v>
      </c>
      <c r="C2446" s="1">
        <v>2</v>
      </c>
      <c r="D2446" s="1">
        <v>3</v>
      </c>
      <c r="E2446" s="1">
        <v>81</v>
      </c>
      <c r="F2446" s="1">
        <v>3</v>
      </c>
      <c r="G2446" s="1">
        <v>0</v>
      </c>
      <c r="H2446" s="1">
        <v>0</v>
      </c>
      <c r="I2446" s="1">
        <v>0</v>
      </c>
      <c r="L2446" s="1" t="s">
        <v>107</v>
      </c>
      <c r="M2446" s="2">
        <v>2500000000</v>
      </c>
    </row>
    <row r="2447" spans="1:13" s="1" customFormat="1" x14ac:dyDescent="0.3">
      <c r="A2447" s="1">
        <v>1</v>
      </c>
      <c r="B2447" s="1">
        <v>33</v>
      </c>
      <c r="C2447" s="1">
        <v>2</v>
      </c>
      <c r="D2447" s="1">
        <v>3</v>
      </c>
      <c r="E2447" s="1">
        <v>81</v>
      </c>
      <c r="F2447" s="1">
        <v>3</v>
      </c>
      <c r="G2447" s="1">
        <v>301</v>
      </c>
      <c r="H2447" s="1">
        <v>0</v>
      </c>
      <c r="I2447" s="1">
        <v>0</v>
      </c>
      <c r="L2447" s="1" t="s">
        <v>125</v>
      </c>
      <c r="M2447" s="2">
        <v>2500000000</v>
      </c>
    </row>
    <row r="2448" spans="1:13" hidden="1" x14ac:dyDescent="0.3">
      <c r="A2448">
        <v>0</v>
      </c>
      <c r="B2448">
        <v>33</v>
      </c>
      <c r="C2448">
        <v>2</v>
      </c>
      <c r="D2448">
        <v>3</v>
      </c>
      <c r="E2448">
        <v>81</v>
      </c>
      <c r="F2448">
        <v>3</v>
      </c>
      <c r="G2448">
        <v>301</v>
      </c>
      <c r="H2448">
        <v>37</v>
      </c>
      <c r="I2448">
        <v>0</v>
      </c>
      <c r="J2448" t="s">
        <v>149</v>
      </c>
      <c r="K2448" t="s">
        <v>956</v>
      </c>
      <c r="L2448" t="s">
        <v>959</v>
      </c>
      <c r="M2448" s="3">
        <v>2500000000</v>
      </c>
    </row>
    <row r="2449" spans="1:13" s="1" customFormat="1" hidden="1" x14ac:dyDescent="0.3">
      <c r="A2449" s="1">
        <v>1</v>
      </c>
      <c r="B2449" s="1">
        <v>33</v>
      </c>
      <c r="C2449" s="1">
        <v>3</v>
      </c>
      <c r="D2449" s="1">
        <v>0</v>
      </c>
      <c r="E2449" s="1">
        <v>22</v>
      </c>
      <c r="F2449" s="1">
        <v>0</v>
      </c>
      <c r="G2449" s="1">
        <v>0</v>
      </c>
      <c r="H2449" s="1">
        <v>0</v>
      </c>
      <c r="I2449" s="1">
        <v>0</v>
      </c>
      <c r="L2449" s="1" t="s">
        <v>15</v>
      </c>
      <c r="M2449" s="2">
        <v>5212469066</v>
      </c>
    </row>
    <row r="2450" spans="1:13" s="1" customFormat="1" hidden="1" x14ac:dyDescent="0.3">
      <c r="A2450" s="1">
        <v>1</v>
      </c>
      <c r="B2450" s="1">
        <v>33</v>
      </c>
      <c r="C2450" s="1">
        <v>3</v>
      </c>
      <c r="D2450" s="1">
        <v>3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L2450" s="1" t="s">
        <v>39</v>
      </c>
      <c r="M2450" s="2">
        <v>5212469066</v>
      </c>
    </row>
    <row r="2451" spans="1:13" s="1" customFormat="1" hidden="1" x14ac:dyDescent="0.3">
      <c r="A2451" s="1">
        <v>1</v>
      </c>
      <c r="B2451" s="1">
        <v>33</v>
      </c>
      <c r="C2451" s="1">
        <v>3</v>
      </c>
      <c r="D2451" s="1">
        <v>3</v>
      </c>
      <c r="E2451" s="1">
        <v>0</v>
      </c>
      <c r="F2451" s="1">
        <v>3</v>
      </c>
      <c r="G2451" s="1">
        <v>0</v>
      </c>
      <c r="H2451" s="1">
        <v>0</v>
      </c>
      <c r="I2451" s="1">
        <v>0</v>
      </c>
      <c r="L2451" s="1" t="s">
        <v>107</v>
      </c>
      <c r="M2451" s="2">
        <v>5212469066</v>
      </c>
    </row>
    <row r="2452" spans="1:13" s="1" customFormat="1" hidden="1" x14ac:dyDescent="0.3">
      <c r="A2452" s="1">
        <v>1</v>
      </c>
      <c r="B2452" s="1">
        <v>33</v>
      </c>
      <c r="C2452" s="1">
        <v>3</v>
      </c>
      <c r="D2452" s="1">
        <v>3</v>
      </c>
      <c r="E2452" s="1">
        <v>0</v>
      </c>
      <c r="F2452" s="1">
        <v>3</v>
      </c>
      <c r="G2452" s="1">
        <v>301</v>
      </c>
      <c r="H2452" s="1">
        <v>0</v>
      </c>
      <c r="I2452" s="1">
        <v>0</v>
      </c>
      <c r="L2452" s="1" t="s">
        <v>125</v>
      </c>
      <c r="M2452" s="2">
        <v>5212469066</v>
      </c>
    </row>
    <row r="2453" spans="1:13" s="1" customFormat="1" hidden="1" x14ac:dyDescent="0.3">
      <c r="A2453" s="1">
        <v>1</v>
      </c>
      <c r="B2453" s="1">
        <v>33</v>
      </c>
      <c r="C2453" s="1">
        <v>3</v>
      </c>
      <c r="D2453" s="1">
        <v>3</v>
      </c>
      <c r="E2453" s="1">
        <v>0</v>
      </c>
      <c r="F2453" s="1">
        <v>3</v>
      </c>
      <c r="G2453" s="1">
        <v>301</v>
      </c>
      <c r="H2453" s="1">
        <v>37</v>
      </c>
      <c r="I2453" s="1">
        <v>0</v>
      </c>
      <c r="L2453" s="1" t="s">
        <v>126</v>
      </c>
      <c r="M2453" s="2">
        <v>5212469066</v>
      </c>
    </row>
    <row r="2454" spans="1:13" s="1" customFormat="1" hidden="1" x14ac:dyDescent="0.3">
      <c r="A2454" s="1">
        <v>1</v>
      </c>
      <c r="B2454" s="1">
        <v>33</v>
      </c>
      <c r="C2454" s="1">
        <v>3</v>
      </c>
      <c r="D2454" s="1">
        <v>3</v>
      </c>
      <c r="E2454" s="1">
        <v>22</v>
      </c>
      <c r="F2454" s="1">
        <v>0</v>
      </c>
      <c r="G2454" s="1">
        <v>0</v>
      </c>
      <c r="H2454" s="1">
        <v>0</v>
      </c>
      <c r="I2454" s="1">
        <v>0</v>
      </c>
      <c r="L2454" s="1" t="s">
        <v>15</v>
      </c>
      <c r="M2454" s="2">
        <v>5212469066</v>
      </c>
    </row>
    <row r="2455" spans="1:13" s="1" customFormat="1" hidden="1" x14ac:dyDescent="0.3">
      <c r="A2455" s="1">
        <v>1</v>
      </c>
      <c r="B2455" s="1">
        <v>33</v>
      </c>
      <c r="C2455" s="1">
        <v>3</v>
      </c>
      <c r="D2455" s="1">
        <v>3</v>
      </c>
      <c r="E2455" s="1">
        <v>22</v>
      </c>
      <c r="F2455" s="1">
        <v>3</v>
      </c>
      <c r="G2455" s="1">
        <v>0</v>
      </c>
      <c r="H2455" s="1">
        <v>0</v>
      </c>
      <c r="I2455" s="1">
        <v>0</v>
      </c>
      <c r="L2455" s="1" t="s">
        <v>107</v>
      </c>
      <c r="M2455" s="2">
        <v>5212469066</v>
      </c>
    </row>
    <row r="2456" spans="1:13" s="1" customFormat="1" x14ac:dyDescent="0.3">
      <c r="A2456" s="1">
        <v>1</v>
      </c>
      <c r="B2456" s="1">
        <v>33</v>
      </c>
      <c r="C2456" s="1">
        <v>3</v>
      </c>
      <c r="D2456" s="1">
        <v>3</v>
      </c>
      <c r="E2456" s="1">
        <v>22</v>
      </c>
      <c r="F2456" s="1">
        <v>3</v>
      </c>
      <c r="G2456" s="1">
        <v>301</v>
      </c>
      <c r="H2456" s="1">
        <v>0</v>
      </c>
      <c r="I2456" s="1">
        <v>0</v>
      </c>
      <c r="L2456" s="1" t="s">
        <v>125</v>
      </c>
      <c r="M2456" s="2">
        <v>5212469066</v>
      </c>
    </row>
    <row r="2457" spans="1:13" s="1" customFormat="1" x14ac:dyDescent="0.3">
      <c r="A2457" s="1">
        <v>1</v>
      </c>
      <c r="B2457" s="1">
        <v>33</v>
      </c>
      <c r="C2457" s="1">
        <v>3</v>
      </c>
      <c r="D2457" s="1">
        <v>3</v>
      </c>
      <c r="E2457" s="1">
        <v>22</v>
      </c>
      <c r="F2457" s="1">
        <v>3</v>
      </c>
      <c r="G2457" s="1">
        <v>301</v>
      </c>
      <c r="H2457" s="1">
        <v>37</v>
      </c>
      <c r="I2457" s="1">
        <v>0</v>
      </c>
      <c r="L2457" s="1" t="s">
        <v>126</v>
      </c>
      <c r="M2457" s="2">
        <v>5212469066</v>
      </c>
    </row>
    <row r="2458" spans="1:13" hidden="1" x14ac:dyDescent="0.3">
      <c r="A2458">
        <v>0</v>
      </c>
      <c r="B2458">
        <v>33</v>
      </c>
      <c r="C2458">
        <v>3</v>
      </c>
      <c r="D2458">
        <v>3</v>
      </c>
      <c r="E2458">
        <v>22</v>
      </c>
      <c r="F2458">
        <v>3</v>
      </c>
      <c r="G2458">
        <v>301</v>
      </c>
      <c r="H2458">
        <v>37</v>
      </c>
      <c r="I2458">
        <v>1</v>
      </c>
      <c r="J2458" t="s">
        <v>149</v>
      </c>
      <c r="K2458" t="s">
        <v>960</v>
      </c>
      <c r="L2458" t="s">
        <v>961</v>
      </c>
      <c r="M2458" s="3">
        <v>168000000</v>
      </c>
    </row>
    <row r="2459" spans="1:13" hidden="1" x14ac:dyDescent="0.3">
      <c r="A2459">
        <v>0</v>
      </c>
      <c r="B2459">
        <v>33</v>
      </c>
      <c r="C2459">
        <v>3</v>
      </c>
      <c r="D2459">
        <v>3</v>
      </c>
      <c r="E2459">
        <v>22</v>
      </c>
      <c r="F2459">
        <v>3</v>
      </c>
      <c r="G2459">
        <v>301</v>
      </c>
      <c r="H2459">
        <v>37</v>
      </c>
      <c r="I2459">
        <v>2</v>
      </c>
      <c r="J2459" t="s">
        <v>149</v>
      </c>
      <c r="K2459" t="s">
        <v>960</v>
      </c>
      <c r="L2459" t="s">
        <v>962</v>
      </c>
      <c r="M2459" s="3">
        <v>633920000</v>
      </c>
    </row>
    <row r="2460" spans="1:13" hidden="1" x14ac:dyDescent="0.3">
      <c r="A2460">
        <v>0</v>
      </c>
      <c r="B2460">
        <v>33</v>
      </c>
      <c r="C2460">
        <v>3</v>
      </c>
      <c r="D2460">
        <v>3</v>
      </c>
      <c r="E2460">
        <v>22</v>
      </c>
      <c r="F2460">
        <v>3</v>
      </c>
      <c r="G2460">
        <v>301</v>
      </c>
      <c r="H2460">
        <v>37</v>
      </c>
      <c r="I2460">
        <v>3</v>
      </c>
      <c r="J2460" t="s">
        <v>149</v>
      </c>
      <c r="K2460" t="s">
        <v>960</v>
      </c>
      <c r="L2460" t="s">
        <v>963</v>
      </c>
      <c r="M2460" s="3">
        <v>53760000</v>
      </c>
    </row>
    <row r="2461" spans="1:13" hidden="1" x14ac:dyDescent="0.3">
      <c r="A2461">
        <v>0</v>
      </c>
      <c r="B2461">
        <v>33</v>
      </c>
      <c r="C2461">
        <v>3</v>
      </c>
      <c r="D2461">
        <v>3</v>
      </c>
      <c r="E2461">
        <v>22</v>
      </c>
      <c r="F2461">
        <v>3</v>
      </c>
      <c r="G2461">
        <v>301</v>
      </c>
      <c r="H2461">
        <v>37</v>
      </c>
      <c r="I2461">
        <v>4</v>
      </c>
      <c r="J2461" t="s">
        <v>149</v>
      </c>
      <c r="K2461" t="s">
        <v>960</v>
      </c>
      <c r="L2461" t="s">
        <v>964</v>
      </c>
      <c r="M2461" s="3">
        <v>125440000</v>
      </c>
    </row>
    <row r="2462" spans="1:13" hidden="1" x14ac:dyDescent="0.3">
      <c r="A2462">
        <v>0</v>
      </c>
      <c r="B2462">
        <v>33</v>
      </c>
      <c r="C2462">
        <v>3</v>
      </c>
      <c r="D2462">
        <v>3</v>
      </c>
      <c r="E2462">
        <v>22</v>
      </c>
      <c r="F2462">
        <v>3</v>
      </c>
      <c r="G2462">
        <v>301</v>
      </c>
      <c r="H2462">
        <v>37</v>
      </c>
      <c r="I2462">
        <v>5</v>
      </c>
      <c r="J2462" t="s">
        <v>149</v>
      </c>
      <c r="K2462" t="s">
        <v>960</v>
      </c>
      <c r="L2462" t="s">
        <v>965</v>
      </c>
      <c r="M2462" s="3">
        <v>300000000</v>
      </c>
    </row>
    <row r="2463" spans="1:13" hidden="1" x14ac:dyDescent="0.3">
      <c r="A2463">
        <v>0</v>
      </c>
      <c r="B2463">
        <v>33</v>
      </c>
      <c r="C2463">
        <v>3</v>
      </c>
      <c r="D2463">
        <v>3</v>
      </c>
      <c r="E2463">
        <v>22</v>
      </c>
      <c r="F2463">
        <v>3</v>
      </c>
      <c r="G2463">
        <v>301</v>
      </c>
      <c r="H2463">
        <v>37</v>
      </c>
      <c r="I2463">
        <v>6</v>
      </c>
      <c r="J2463" t="s">
        <v>149</v>
      </c>
      <c r="K2463" t="s">
        <v>960</v>
      </c>
      <c r="L2463" t="s">
        <v>966</v>
      </c>
      <c r="M2463" s="3">
        <v>224000000</v>
      </c>
    </row>
    <row r="2464" spans="1:13" hidden="1" x14ac:dyDescent="0.3">
      <c r="A2464">
        <v>0</v>
      </c>
      <c r="B2464">
        <v>33</v>
      </c>
      <c r="C2464">
        <v>3</v>
      </c>
      <c r="D2464">
        <v>3</v>
      </c>
      <c r="E2464">
        <v>22</v>
      </c>
      <c r="F2464">
        <v>3</v>
      </c>
      <c r="G2464">
        <v>301</v>
      </c>
      <c r="H2464">
        <v>37</v>
      </c>
      <c r="I2464">
        <v>7</v>
      </c>
      <c r="J2464" t="s">
        <v>149</v>
      </c>
      <c r="K2464" t="s">
        <v>960</v>
      </c>
      <c r="L2464" t="s">
        <v>967</v>
      </c>
      <c r="M2464" s="3">
        <v>366718</v>
      </c>
    </row>
    <row r="2465" spans="1:13" hidden="1" x14ac:dyDescent="0.3">
      <c r="A2465">
        <v>0</v>
      </c>
      <c r="B2465">
        <v>33</v>
      </c>
      <c r="C2465">
        <v>3</v>
      </c>
      <c r="D2465">
        <v>3</v>
      </c>
      <c r="E2465">
        <v>22</v>
      </c>
      <c r="F2465">
        <v>3</v>
      </c>
      <c r="G2465">
        <v>301</v>
      </c>
      <c r="H2465">
        <v>37</v>
      </c>
      <c r="I2465">
        <v>8</v>
      </c>
      <c r="J2465" t="s">
        <v>149</v>
      </c>
      <c r="K2465" t="s">
        <v>960</v>
      </c>
      <c r="L2465" t="s">
        <v>968</v>
      </c>
      <c r="M2465" s="3">
        <v>190400000</v>
      </c>
    </row>
    <row r="2466" spans="1:13" hidden="1" x14ac:dyDescent="0.3">
      <c r="A2466">
        <v>0</v>
      </c>
      <c r="B2466">
        <v>33</v>
      </c>
      <c r="C2466">
        <v>3</v>
      </c>
      <c r="D2466">
        <v>3</v>
      </c>
      <c r="E2466">
        <v>22</v>
      </c>
      <c r="F2466">
        <v>3</v>
      </c>
      <c r="G2466">
        <v>301</v>
      </c>
      <c r="H2466">
        <v>37</v>
      </c>
      <c r="I2466">
        <v>9</v>
      </c>
      <c r="J2466" t="s">
        <v>149</v>
      </c>
      <c r="K2466" t="s">
        <v>960</v>
      </c>
      <c r="L2466" t="s">
        <v>969</v>
      </c>
      <c r="M2466" s="3">
        <v>150000000</v>
      </c>
    </row>
    <row r="2467" spans="1:13" hidden="1" x14ac:dyDescent="0.3">
      <c r="A2467">
        <v>0</v>
      </c>
      <c r="B2467">
        <v>33</v>
      </c>
      <c r="C2467">
        <v>3</v>
      </c>
      <c r="D2467">
        <v>3</v>
      </c>
      <c r="E2467">
        <v>22</v>
      </c>
      <c r="F2467">
        <v>3</v>
      </c>
      <c r="G2467">
        <v>301</v>
      </c>
      <c r="H2467">
        <v>37</v>
      </c>
      <c r="I2467">
        <v>10</v>
      </c>
      <c r="J2467" t="s">
        <v>149</v>
      </c>
      <c r="K2467" t="s">
        <v>960</v>
      </c>
      <c r="L2467" t="s">
        <v>970</v>
      </c>
      <c r="M2467" s="3">
        <v>100000000</v>
      </c>
    </row>
    <row r="2468" spans="1:13" hidden="1" x14ac:dyDescent="0.3">
      <c r="A2468">
        <v>0</v>
      </c>
      <c r="B2468">
        <v>33</v>
      </c>
      <c r="C2468">
        <v>3</v>
      </c>
      <c r="D2468">
        <v>3</v>
      </c>
      <c r="E2468">
        <v>22</v>
      </c>
      <c r="F2468">
        <v>3</v>
      </c>
      <c r="G2468">
        <v>301</v>
      </c>
      <c r="H2468">
        <v>37</v>
      </c>
      <c r="I2468">
        <v>11</v>
      </c>
      <c r="J2468" t="s">
        <v>149</v>
      </c>
      <c r="K2468" t="s">
        <v>960</v>
      </c>
      <c r="L2468" t="s">
        <v>971</v>
      </c>
      <c r="M2468" s="3">
        <v>117600000</v>
      </c>
    </row>
    <row r="2469" spans="1:13" hidden="1" x14ac:dyDescent="0.3">
      <c r="A2469">
        <v>0</v>
      </c>
      <c r="B2469">
        <v>33</v>
      </c>
      <c r="C2469">
        <v>3</v>
      </c>
      <c r="D2469">
        <v>3</v>
      </c>
      <c r="E2469">
        <v>22</v>
      </c>
      <c r="F2469">
        <v>3</v>
      </c>
      <c r="G2469">
        <v>301</v>
      </c>
      <c r="H2469">
        <v>37</v>
      </c>
      <c r="I2469">
        <v>12</v>
      </c>
      <c r="J2469" t="s">
        <v>149</v>
      </c>
      <c r="K2469" t="s">
        <v>960</v>
      </c>
      <c r="L2469" t="s">
        <v>972</v>
      </c>
      <c r="M2469" s="3">
        <v>157920000</v>
      </c>
    </row>
    <row r="2470" spans="1:13" hidden="1" x14ac:dyDescent="0.3">
      <c r="A2470">
        <v>0</v>
      </c>
      <c r="B2470">
        <v>33</v>
      </c>
      <c r="C2470">
        <v>3</v>
      </c>
      <c r="D2470">
        <v>3</v>
      </c>
      <c r="E2470">
        <v>22</v>
      </c>
      <c r="F2470">
        <v>3</v>
      </c>
      <c r="G2470">
        <v>301</v>
      </c>
      <c r="H2470">
        <v>37</v>
      </c>
      <c r="I2470">
        <v>13</v>
      </c>
      <c r="J2470" t="s">
        <v>149</v>
      </c>
      <c r="K2470" t="s">
        <v>960</v>
      </c>
      <c r="L2470" t="s">
        <v>973</v>
      </c>
      <c r="M2470" s="3">
        <v>739200000</v>
      </c>
    </row>
    <row r="2471" spans="1:13" hidden="1" x14ac:dyDescent="0.3">
      <c r="A2471">
        <v>0</v>
      </c>
      <c r="B2471">
        <v>33</v>
      </c>
      <c r="C2471">
        <v>3</v>
      </c>
      <c r="D2471">
        <v>3</v>
      </c>
      <c r="E2471">
        <v>22</v>
      </c>
      <c r="F2471">
        <v>3</v>
      </c>
      <c r="G2471">
        <v>301</v>
      </c>
      <c r="H2471">
        <v>37</v>
      </c>
      <c r="I2471">
        <v>14</v>
      </c>
      <c r="J2471" t="s">
        <v>149</v>
      </c>
      <c r="K2471" t="s">
        <v>974</v>
      </c>
      <c r="L2471" t="s">
        <v>975</v>
      </c>
      <c r="M2471" s="3">
        <v>1523146178</v>
      </c>
    </row>
    <row r="2472" spans="1:13" hidden="1" x14ac:dyDescent="0.3">
      <c r="A2472">
        <v>0</v>
      </c>
      <c r="B2472">
        <v>33</v>
      </c>
      <c r="C2472">
        <v>3</v>
      </c>
      <c r="D2472">
        <v>3</v>
      </c>
      <c r="E2472">
        <v>22</v>
      </c>
      <c r="F2472">
        <v>3</v>
      </c>
      <c r="G2472">
        <v>301</v>
      </c>
      <c r="H2472">
        <v>37</v>
      </c>
      <c r="I2472">
        <v>15</v>
      </c>
      <c r="J2472" t="s">
        <v>149</v>
      </c>
      <c r="K2472" t="s">
        <v>976</v>
      </c>
      <c r="L2472" t="s">
        <v>977</v>
      </c>
      <c r="M2472" s="3">
        <v>400000000</v>
      </c>
    </row>
    <row r="2473" spans="1:13" hidden="1" x14ac:dyDescent="0.3">
      <c r="A2473">
        <v>0</v>
      </c>
      <c r="B2473">
        <v>33</v>
      </c>
      <c r="C2473">
        <v>3</v>
      </c>
      <c r="D2473">
        <v>3</v>
      </c>
      <c r="E2473">
        <v>22</v>
      </c>
      <c r="F2473">
        <v>3</v>
      </c>
      <c r="G2473">
        <v>301</v>
      </c>
      <c r="H2473">
        <v>37</v>
      </c>
      <c r="I2473">
        <v>16</v>
      </c>
      <c r="J2473" t="s">
        <v>149</v>
      </c>
      <c r="K2473" t="s">
        <v>976</v>
      </c>
      <c r="L2473" t="s">
        <v>978</v>
      </c>
      <c r="M2473" s="3">
        <v>200000000</v>
      </c>
    </row>
    <row r="2474" spans="1:13" hidden="1" x14ac:dyDescent="0.3">
      <c r="A2474">
        <v>0</v>
      </c>
      <c r="B2474">
        <v>33</v>
      </c>
      <c r="C2474">
        <v>3</v>
      </c>
      <c r="D2474">
        <v>3</v>
      </c>
      <c r="E2474">
        <v>22</v>
      </c>
      <c r="F2474">
        <v>3</v>
      </c>
      <c r="G2474">
        <v>301</v>
      </c>
      <c r="H2474">
        <v>37</v>
      </c>
      <c r="I2474">
        <v>80</v>
      </c>
      <c r="J2474" t="s">
        <v>149</v>
      </c>
      <c r="K2474" t="s">
        <v>960</v>
      </c>
      <c r="L2474" t="s">
        <v>979</v>
      </c>
      <c r="M2474" s="3">
        <v>56633282</v>
      </c>
    </row>
    <row r="2475" spans="1:13" hidden="1" x14ac:dyDescent="0.3">
      <c r="A2475">
        <v>0</v>
      </c>
      <c r="B2475">
        <v>33</v>
      </c>
      <c r="C2475">
        <v>3</v>
      </c>
      <c r="D2475">
        <v>3</v>
      </c>
      <c r="E2475">
        <v>22</v>
      </c>
      <c r="F2475">
        <v>3</v>
      </c>
      <c r="G2475">
        <v>301</v>
      </c>
      <c r="H2475">
        <v>37</v>
      </c>
      <c r="I2475">
        <v>81</v>
      </c>
      <c r="J2475" t="s">
        <v>149</v>
      </c>
      <c r="K2475" t="s">
        <v>960</v>
      </c>
      <c r="L2475" t="s">
        <v>980</v>
      </c>
      <c r="M2475" s="3">
        <v>72082888</v>
      </c>
    </row>
    <row r="2476" spans="1:13" s="1" customFormat="1" hidden="1" x14ac:dyDescent="0.3">
      <c r="A2476" s="1">
        <v>1</v>
      </c>
      <c r="B2476" s="1">
        <v>33</v>
      </c>
      <c r="C2476" s="1">
        <v>11</v>
      </c>
      <c r="D2476" s="1">
        <v>0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L2476" s="1" t="s">
        <v>22</v>
      </c>
      <c r="M2476" s="2">
        <v>2928811</v>
      </c>
    </row>
    <row r="2477" spans="1:13" s="1" customFormat="1" hidden="1" x14ac:dyDescent="0.3">
      <c r="A2477" s="1">
        <v>1</v>
      </c>
      <c r="B2477" s="1">
        <v>33</v>
      </c>
      <c r="C2477" s="1">
        <v>11</v>
      </c>
      <c r="D2477" s="1">
        <v>0</v>
      </c>
      <c r="E2477" s="1">
        <v>11</v>
      </c>
      <c r="F2477" s="1">
        <v>0</v>
      </c>
      <c r="G2477" s="1">
        <v>0</v>
      </c>
      <c r="H2477" s="1">
        <v>0</v>
      </c>
      <c r="I2477" s="1">
        <v>0</v>
      </c>
      <c r="L2477" s="1" t="s">
        <v>14</v>
      </c>
      <c r="M2477" s="2">
        <v>2928811</v>
      </c>
    </row>
    <row r="2478" spans="1:13" s="1" customFormat="1" hidden="1" x14ac:dyDescent="0.3">
      <c r="A2478" s="1">
        <v>1</v>
      </c>
      <c r="B2478" s="1">
        <v>33</v>
      </c>
      <c r="C2478" s="1">
        <v>11</v>
      </c>
      <c r="D2478" s="1">
        <v>1</v>
      </c>
      <c r="E2478" s="1">
        <v>0</v>
      </c>
      <c r="F2478" s="1">
        <v>0</v>
      </c>
      <c r="G2478" s="1">
        <v>0</v>
      </c>
      <c r="H2478" s="1">
        <v>0</v>
      </c>
      <c r="I2478" s="1">
        <v>0</v>
      </c>
      <c r="L2478" s="1" t="s">
        <v>22</v>
      </c>
      <c r="M2478" s="2">
        <v>2928811</v>
      </c>
    </row>
    <row r="2479" spans="1:13" s="1" customFormat="1" hidden="1" x14ac:dyDescent="0.3">
      <c r="A2479" s="1">
        <v>1</v>
      </c>
      <c r="B2479" s="1">
        <v>33</v>
      </c>
      <c r="C2479" s="1">
        <v>11</v>
      </c>
      <c r="D2479" s="1">
        <v>1</v>
      </c>
      <c r="E2479" s="1">
        <v>0</v>
      </c>
      <c r="F2479" s="1">
        <v>2</v>
      </c>
      <c r="G2479" s="1">
        <v>0</v>
      </c>
      <c r="H2479" s="1">
        <v>0</v>
      </c>
      <c r="I2479" s="1">
        <v>0</v>
      </c>
      <c r="L2479" s="1" t="s">
        <v>27</v>
      </c>
      <c r="M2479" s="2">
        <v>2928811</v>
      </c>
    </row>
    <row r="2480" spans="1:13" s="1" customFormat="1" hidden="1" x14ac:dyDescent="0.3">
      <c r="A2480" s="1">
        <v>1</v>
      </c>
      <c r="B2480" s="1">
        <v>33</v>
      </c>
      <c r="C2480" s="1">
        <v>11</v>
      </c>
      <c r="D2480" s="1">
        <v>1</v>
      </c>
      <c r="E2480" s="1">
        <v>0</v>
      </c>
      <c r="F2480" s="1">
        <v>2</v>
      </c>
      <c r="G2480" s="1">
        <v>2</v>
      </c>
      <c r="H2480" s="1">
        <v>0</v>
      </c>
      <c r="I2480" s="1">
        <v>0</v>
      </c>
      <c r="L2480" s="1" t="s">
        <v>29</v>
      </c>
      <c r="M2480" s="2">
        <v>2928811</v>
      </c>
    </row>
    <row r="2481" spans="1:13" s="1" customFormat="1" hidden="1" x14ac:dyDescent="0.3">
      <c r="A2481" s="1">
        <v>1</v>
      </c>
      <c r="B2481" s="1">
        <v>33</v>
      </c>
      <c r="C2481" s="1">
        <v>11</v>
      </c>
      <c r="D2481" s="1">
        <v>1</v>
      </c>
      <c r="E2481" s="1">
        <v>11</v>
      </c>
      <c r="F2481" s="1">
        <v>0</v>
      </c>
      <c r="G2481" s="1">
        <v>0</v>
      </c>
      <c r="H2481" s="1">
        <v>0</v>
      </c>
      <c r="I2481" s="1">
        <v>0</v>
      </c>
      <c r="L2481" s="1" t="s">
        <v>14</v>
      </c>
      <c r="M2481" s="2">
        <v>2928811</v>
      </c>
    </row>
    <row r="2482" spans="1:13" s="1" customFormat="1" hidden="1" x14ac:dyDescent="0.3">
      <c r="A2482" s="1">
        <v>1</v>
      </c>
      <c r="B2482" s="1">
        <v>33</v>
      </c>
      <c r="C2482" s="1">
        <v>11</v>
      </c>
      <c r="D2482" s="1">
        <v>1</v>
      </c>
      <c r="E2482" s="1">
        <v>11</v>
      </c>
      <c r="F2482" s="1">
        <v>2</v>
      </c>
      <c r="G2482" s="1">
        <v>0</v>
      </c>
      <c r="H2482" s="1">
        <v>0</v>
      </c>
      <c r="I2482" s="1">
        <v>0</v>
      </c>
      <c r="L2482" s="1" t="s">
        <v>27</v>
      </c>
      <c r="M2482" s="2">
        <v>2928811</v>
      </c>
    </row>
    <row r="2483" spans="1:13" s="1" customFormat="1" hidden="1" x14ac:dyDescent="0.3">
      <c r="A2483" s="1">
        <v>1</v>
      </c>
      <c r="B2483" s="1">
        <v>33</v>
      </c>
      <c r="C2483" s="1">
        <v>11</v>
      </c>
      <c r="D2483" s="1">
        <v>1</v>
      </c>
      <c r="E2483" s="1">
        <v>11</v>
      </c>
      <c r="F2483" s="1">
        <v>2</v>
      </c>
      <c r="G2483" s="1">
        <v>2</v>
      </c>
      <c r="H2483" s="1">
        <v>0</v>
      </c>
      <c r="I2483" s="1">
        <v>0</v>
      </c>
      <c r="L2483" s="1" t="s">
        <v>29</v>
      </c>
      <c r="M2483" s="2">
        <v>2928811</v>
      </c>
    </row>
    <row r="2484" spans="1:13" hidden="1" x14ac:dyDescent="0.3">
      <c r="A2484">
        <v>0</v>
      </c>
      <c r="B2484">
        <v>33</v>
      </c>
      <c r="C2484">
        <v>11</v>
      </c>
      <c r="D2484">
        <v>1</v>
      </c>
      <c r="E2484">
        <v>11</v>
      </c>
      <c r="F2484">
        <v>2</v>
      </c>
      <c r="G2484">
        <v>2</v>
      </c>
      <c r="H2484">
        <v>3</v>
      </c>
      <c r="I2484">
        <v>0</v>
      </c>
      <c r="J2484" t="s">
        <v>214</v>
      </c>
      <c r="K2484" t="s">
        <v>149</v>
      </c>
      <c r="L2484" t="s">
        <v>215</v>
      </c>
      <c r="M2484" s="3">
        <v>2928811</v>
      </c>
    </row>
    <row r="2485" spans="1:13" s="1" customFormat="1" hidden="1" x14ac:dyDescent="0.3">
      <c r="A2485" s="1">
        <v>1</v>
      </c>
      <c r="B2485" s="1">
        <v>35</v>
      </c>
      <c r="C2485" s="1">
        <v>0</v>
      </c>
      <c r="D2485" s="1">
        <v>0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L2485" s="1" t="s">
        <v>981</v>
      </c>
      <c r="M2485" s="2">
        <v>38901888811</v>
      </c>
    </row>
    <row r="2486" spans="1:13" s="1" customFormat="1" hidden="1" x14ac:dyDescent="0.3">
      <c r="A2486" s="1">
        <v>1</v>
      </c>
      <c r="B2486" s="1">
        <v>35</v>
      </c>
      <c r="C2486" s="1">
        <v>0</v>
      </c>
      <c r="D2486" s="1">
        <v>0</v>
      </c>
      <c r="E2486" s="1">
        <v>11</v>
      </c>
      <c r="F2486" s="1">
        <v>0</v>
      </c>
      <c r="G2486" s="1">
        <v>0</v>
      </c>
      <c r="H2486" s="1">
        <v>0</v>
      </c>
      <c r="I2486" s="1">
        <v>0</v>
      </c>
      <c r="L2486" s="1" t="s">
        <v>14</v>
      </c>
      <c r="M2486" s="2">
        <v>9710728811</v>
      </c>
    </row>
    <row r="2487" spans="1:13" s="1" customFormat="1" hidden="1" x14ac:dyDescent="0.3">
      <c r="A2487" s="1">
        <v>1</v>
      </c>
      <c r="B2487" s="1">
        <v>35</v>
      </c>
      <c r="C2487" s="1">
        <v>0</v>
      </c>
      <c r="D2487" s="1">
        <v>0</v>
      </c>
      <c r="E2487" s="1">
        <v>44</v>
      </c>
      <c r="F2487" s="1">
        <v>0</v>
      </c>
      <c r="G2487" s="1">
        <v>0</v>
      </c>
      <c r="H2487" s="1">
        <v>0</v>
      </c>
      <c r="I2487" s="1">
        <v>0</v>
      </c>
      <c r="L2487" s="1" t="s">
        <v>17</v>
      </c>
      <c r="M2487" s="2">
        <v>7191160000</v>
      </c>
    </row>
    <row r="2488" spans="1:13" s="1" customFormat="1" hidden="1" x14ac:dyDescent="0.3">
      <c r="A2488" s="1">
        <v>1</v>
      </c>
      <c r="B2488" s="1">
        <v>35</v>
      </c>
      <c r="C2488" s="1">
        <v>0</v>
      </c>
      <c r="D2488" s="1">
        <v>0</v>
      </c>
      <c r="E2488" s="1">
        <v>55</v>
      </c>
      <c r="F2488" s="1">
        <v>0</v>
      </c>
      <c r="G2488" s="1">
        <v>0</v>
      </c>
      <c r="H2488" s="1">
        <v>0</v>
      </c>
      <c r="I2488" s="1">
        <v>0</v>
      </c>
      <c r="L2488" s="1" t="s">
        <v>18</v>
      </c>
      <c r="M2488" s="2">
        <v>22000000000</v>
      </c>
    </row>
    <row r="2489" spans="1:13" s="1" customFormat="1" hidden="1" x14ac:dyDescent="0.3">
      <c r="A2489" s="1">
        <v>1</v>
      </c>
      <c r="B2489" s="1">
        <v>35</v>
      </c>
      <c r="C2489" s="1">
        <v>0</v>
      </c>
      <c r="D2489" s="1">
        <v>1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L2489" s="1" t="s">
        <v>22</v>
      </c>
      <c r="M2489" s="2">
        <v>2928811</v>
      </c>
    </row>
    <row r="2490" spans="1:13" s="1" customFormat="1" hidden="1" x14ac:dyDescent="0.3">
      <c r="A2490" s="1">
        <v>1</v>
      </c>
      <c r="B2490" s="1">
        <v>35</v>
      </c>
      <c r="C2490" s="1">
        <v>0</v>
      </c>
      <c r="D2490" s="1">
        <v>1</v>
      </c>
      <c r="E2490" s="1">
        <v>0</v>
      </c>
      <c r="F2490" s="1">
        <v>2</v>
      </c>
      <c r="G2490" s="1">
        <v>0</v>
      </c>
      <c r="H2490" s="1">
        <v>0</v>
      </c>
      <c r="I2490" s="1">
        <v>0</v>
      </c>
      <c r="L2490" s="1" t="s">
        <v>27</v>
      </c>
      <c r="M2490" s="2">
        <v>2928811</v>
      </c>
    </row>
    <row r="2491" spans="1:13" s="1" customFormat="1" hidden="1" x14ac:dyDescent="0.3">
      <c r="A2491" s="1">
        <v>1</v>
      </c>
      <c r="B2491" s="1">
        <v>35</v>
      </c>
      <c r="C2491" s="1">
        <v>0</v>
      </c>
      <c r="D2491" s="1">
        <v>1</v>
      </c>
      <c r="E2491" s="1">
        <v>0</v>
      </c>
      <c r="F2491" s="1">
        <v>2</v>
      </c>
      <c r="G2491" s="1">
        <v>2</v>
      </c>
      <c r="H2491" s="1">
        <v>0</v>
      </c>
      <c r="I2491" s="1">
        <v>0</v>
      </c>
      <c r="L2491" s="1" t="s">
        <v>29</v>
      </c>
      <c r="M2491" s="2">
        <v>2928811</v>
      </c>
    </row>
    <row r="2492" spans="1:13" s="1" customFormat="1" hidden="1" x14ac:dyDescent="0.3">
      <c r="A2492" s="1">
        <v>1</v>
      </c>
      <c r="B2492" s="1">
        <v>35</v>
      </c>
      <c r="C2492" s="1">
        <v>0</v>
      </c>
      <c r="D2492" s="1">
        <v>1</v>
      </c>
      <c r="E2492" s="1">
        <v>11</v>
      </c>
      <c r="F2492" s="1">
        <v>0</v>
      </c>
      <c r="G2492" s="1">
        <v>0</v>
      </c>
      <c r="H2492" s="1">
        <v>0</v>
      </c>
      <c r="I2492" s="1">
        <v>0</v>
      </c>
      <c r="L2492" s="1" t="s">
        <v>14</v>
      </c>
      <c r="M2492" s="2">
        <v>2928811</v>
      </c>
    </row>
    <row r="2493" spans="1:13" s="1" customFormat="1" hidden="1" x14ac:dyDescent="0.3">
      <c r="A2493" s="1">
        <v>1</v>
      </c>
      <c r="B2493" s="1">
        <v>35</v>
      </c>
      <c r="C2493" s="1">
        <v>0</v>
      </c>
      <c r="D2493" s="1">
        <v>1</v>
      </c>
      <c r="E2493" s="1">
        <v>11</v>
      </c>
      <c r="F2493" s="1">
        <v>2</v>
      </c>
      <c r="G2493" s="1">
        <v>0</v>
      </c>
      <c r="H2493" s="1">
        <v>0</v>
      </c>
      <c r="I2493" s="1">
        <v>0</v>
      </c>
      <c r="L2493" s="1" t="s">
        <v>27</v>
      </c>
      <c r="M2493" s="2">
        <v>2928811</v>
      </c>
    </row>
    <row r="2494" spans="1:13" s="1" customFormat="1" hidden="1" x14ac:dyDescent="0.3">
      <c r="A2494" s="1">
        <v>1</v>
      </c>
      <c r="B2494" s="1">
        <v>35</v>
      </c>
      <c r="C2494" s="1">
        <v>0</v>
      </c>
      <c r="D2494" s="1">
        <v>1</v>
      </c>
      <c r="E2494" s="1">
        <v>11</v>
      </c>
      <c r="F2494" s="1">
        <v>2</v>
      </c>
      <c r="G2494" s="1">
        <v>2</v>
      </c>
      <c r="H2494" s="1">
        <v>0</v>
      </c>
      <c r="I2494" s="1">
        <v>0</v>
      </c>
      <c r="L2494" s="1" t="s">
        <v>29</v>
      </c>
      <c r="M2494" s="2">
        <v>2928811</v>
      </c>
    </row>
    <row r="2495" spans="1:13" s="1" customFormat="1" hidden="1" x14ac:dyDescent="0.3">
      <c r="A2495" s="1">
        <v>1</v>
      </c>
      <c r="B2495" s="1">
        <v>35</v>
      </c>
      <c r="C2495" s="1">
        <v>0</v>
      </c>
      <c r="D2495" s="1">
        <v>3</v>
      </c>
      <c r="E2495" s="1">
        <v>0</v>
      </c>
      <c r="F2495" s="1">
        <v>0</v>
      </c>
      <c r="G2495" s="1">
        <v>0</v>
      </c>
      <c r="H2495" s="1">
        <v>0</v>
      </c>
      <c r="I2495" s="1">
        <v>0</v>
      </c>
      <c r="L2495" s="1" t="s">
        <v>39</v>
      </c>
      <c r="M2495" s="2">
        <v>38898960000</v>
      </c>
    </row>
    <row r="2496" spans="1:13" s="1" customFormat="1" hidden="1" x14ac:dyDescent="0.3">
      <c r="A2496" s="1">
        <v>1</v>
      </c>
      <c r="B2496" s="1">
        <v>35</v>
      </c>
      <c r="C2496" s="1">
        <v>0</v>
      </c>
      <c r="D2496" s="1">
        <v>3</v>
      </c>
      <c r="E2496" s="1">
        <v>0</v>
      </c>
      <c r="F2496" s="1">
        <v>2</v>
      </c>
      <c r="G2496" s="1">
        <v>0</v>
      </c>
      <c r="H2496" s="1">
        <v>0</v>
      </c>
      <c r="I2496" s="1">
        <v>0</v>
      </c>
      <c r="L2496" s="1" t="s">
        <v>91</v>
      </c>
      <c r="M2496" s="2">
        <v>38898960000</v>
      </c>
    </row>
    <row r="2497" spans="1:13" s="1" customFormat="1" hidden="1" x14ac:dyDescent="0.3">
      <c r="A2497" s="1">
        <v>1</v>
      </c>
      <c r="B2497" s="1">
        <v>35</v>
      </c>
      <c r="C2497" s="1">
        <v>0</v>
      </c>
      <c r="D2497" s="1">
        <v>3</v>
      </c>
      <c r="E2497" s="1">
        <v>0</v>
      </c>
      <c r="F2497" s="1">
        <v>2</v>
      </c>
      <c r="G2497" s="1">
        <v>101</v>
      </c>
      <c r="H2497" s="1">
        <v>0</v>
      </c>
      <c r="I2497" s="1">
        <v>0</v>
      </c>
      <c r="L2497" s="1" t="s">
        <v>92</v>
      </c>
      <c r="M2497" s="2">
        <v>27539800000</v>
      </c>
    </row>
    <row r="2498" spans="1:13" s="1" customFormat="1" hidden="1" x14ac:dyDescent="0.3">
      <c r="A2498" s="1">
        <v>1</v>
      </c>
      <c r="B2498" s="1">
        <v>35</v>
      </c>
      <c r="C2498" s="1">
        <v>0</v>
      </c>
      <c r="D2498" s="1">
        <v>3</v>
      </c>
      <c r="E2498" s="1">
        <v>0</v>
      </c>
      <c r="F2498" s="1">
        <v>2</v>
      </c>
      <c r="G2498" s="1">
        <v>101</v>
      </c>
      <c r="H2498" s="1">
        <v>40</v>
      </c>
      <c r="I2498" s="1">
        <v>0</v>
      </c>
      <c r="L2498" s="1" t="s">
        <v>93</v>
      </c>
      <c r="M2498" s="2">
        <v>511000000</v>
      </c>
    </row>
    <row r="2499" spans="1:13" s="1" customFormat="1" hidden="1" x14ac:dyDescent="0.3">
      <c r="A2499" s="1">
        <v>1</v>
      </c>
      <c r="B2499" s="1">
        <v>35</v>
      </c>
      <c r="C2499" s="1">
        <v>0</v>
      </c>
      <c r="D2499" s="1">
        <v>3</v>
      </c>
      <c r="E2499" s="1">
        <v>0</v>
      </c>
      <c r="F2499" s="1">
        <v>2</v>
      </c>
      <c r="G2499" s="1">
        <v>101</v>
      </c>
      <c r="H2499" s="1">
        <v>41</v>
      </c>
      <c r="I2499" s="1">
        <v>0</v>
      </c>
      <c r="L2499" s="1" t="s">
        <v>94</v>
      </c>
      <c r="M2499" s="2">
        <v>2028800000</v>
      </c>
    </row>
    <row r="2500" spans="1:13" s="1" customFormat="1" hidden="1" x14ac:dyDescent="0.3">
      <c r="A2500" s="1">
        <v>1</v>
      </c>
      <c r="B2500" s="1">
        <v>35</v>
      </c>
      <c r="C2500" s="1">
        <v>0</v>
      </c>
      <c r="D2500" s="1">
        <v>3</v>
      </c>
      <c r="E2500" s="1">
        <v>0</v>
      </c>
      <c r="F2500" s="1">
        <v>2</v>
      </c>
      <c r="G2500" s="1">
        <v>101</v>
      </c>
      <c r="H2500" s="1">
        <v>42</v>
      </c>
      <c r="I2500" s="1">
        <v>0</v>
      </c>
      <c r="L2500" s="1" t="s">
        <v>95</v>
      </c>
      <c r="M2500" s="2">
        <v>20000000000</v>
      </c>
    </row>
    <row r="2501" spans="1:13" s="1" customFormat="1" hidden="1" x14ac:dyDescent="0.3">
      <c r="A2501" s="1">
        <v>1</v>
      </c>
      <c r="B2501" s="1">
        <v>35</v>
      </c>
      <c r="C2501" s="1">
        <v>0</v>
      </c>
      <c r="D2501" s="1">
        <v>3</v>
      </c>
      <c r="E2501" s="1">
        <v>0</v>
      </c>
      <c r="F2501" s="1">
        <v>2</v>
      </c>
      <c r="G2501" s="1">
        <v>101</v>
      </c>
      <c r="H2501" s="1">
        <v>55</v>
      </c>
      <c r="I2501" s="1">
        <v>0</v>
      </c>
      <c r="L2501" s="1" t="s">
        <v>96</v>
      </c>
      <c r="M2501" s="2">
        <v>5000000000</v>
      </c>
    </row>
    <row r="2502" spans="1:13" s="1" customFormat="1" hidden="1" x14ac:dyDescent="0.3">
      <c r="A2502" s="1">
        <v>1</v>
      </c>
      <c r="B2502" s="1">
        <v>35</v>
      </c>
      <c r="C2502" s="1">
        <v>0</v>
      </c>
      <c r="D2502" s="1">
        <v>3</v>
      </c>
      <c r="E2502" s="1">
        <v>0</v>
      </c>
      <c r="F2502" s="1">
        <v>2</v>
      </c>
      <c r="G2502" s="1">
        <v>201</v>
      </c>
      <c r="H2502" s="1">
        <v>0</v>
      </c>
      <c r="I2502" s="1">
        <v>0</v>
      </c>
      <c r="L2502" s="1" t="s">
        <v>97</v>
      </c>
      <c r="M2502" s="2">
        <v>1056000000</v>
      </c>
    </row>
    <row r="2503" spans="1:13" s="1" customFormat="1" hidden="1" x14ac:dyDescent="0.3">
      <c r="A2503" s="1">
        <v>1</v>
      </c>
      <c r="B2503" s="1">
        <v>35</v>
      </c>
      <c r="C2503" s="1">
        <v>0</v>
      </c>
      <c r="D2503" s="1">
        <v>3</v>
      </c>
      <c r="E2503" s="1">
        <v>0</v>
      </c>
      <c r="F2503" s="1">
        <v>2</v>
      </c>
      <c r="G2503" s="1">
        <v>201</v>
      </c>
      <c r="H2503" s="1">
        <v>38</v>
      </c>
      <c r="I2503" s="1">
        <v>0</v>
      </c>
      <c r="L2503" s="1" t="s">
        <v>98</v>
      </c>
      <c r="M2503" s="2">
        <v>1056000000</v>
      </c>
    </row>
    <row r="2504" spans="1:13" s="1" customFormat="1" hidden="1" x14ac:dyDescent="0.3">
      <c r="A2504" s="1">
        <v>1</v>
      </c>
      <c r="B2504" s="1">
        <v>35</v>
      </c>
      <c r="C2504" s="1">
        <v>0</v>
      </c>
      <c r="D2504" s="1">
        <v>3</v>
      </c>
      <c r="E2504" s="1">
        <v>0</v>
      </c>
      <c r="F2504" s="1">
        <v>2</v>
      </c>
      <c r="G2504" s="1">
        <v>401</v>
      </c>
      <c r="H2504" s="1">
        <v>0</v>
      </c>
      <c r="I2504" s="1">
        <v>0</v>
      </c>
      <c r="L2504" s="1" t="s">
        <v>105</v>
      </c>
      <c r="M2504" s="2">
        <v>10303160000</v>
      </c>
    </row>
    <row r="2505" spans="1:13" s="1" customFormat="1" hidden="1" x14ac:dyDescent="0.3">
      <c r="A2505" s="1">
        <v>1</v>
      </c>
      <c r="B2505" s="1">
        <v>35</v>
      </c>
      <c r="C2505" s="1">
        <v>0</v>
      </c>
      <c r="D2505" s="1">
        <v>3</v>
      </c>
      <c r="E2505" s="1">
        <v>0</v>
      </c>
      <c r="F2505" s="1">
        <v>2</v>
      </c>
      <c r="G2505" s="1">
        <v>401</v>
      </c>
      <c r="H2505" s="1">
        <v>39</v>
      </c>
      <c r="I2505" s="1">
        <v>0</v>
      </c>
      <c r="L2505" s="1" t="s">
        <v>106</v>
      </c>
      <c r="M2505" s="2">
        <v>7303160000</v>
      </c>
    </row>
    <row r="2506" spans="1:13" s="1" customFormat="1" hidden="1" x14ac:dyDescent="0.3">
      <c r="A2506" s="1">
        <v>1</v>
      </c>
      <c r="B2506" s="1">
        <v>35</v>
      </c>
      <c r="C2506" s="1">
        <v>0</v>
      </c>
      <c r="D2506" s="1">
        <v>3</v>
      </c>
      <c r="E2506" s="1">
        <v>0</v>
      </c>
      <c r="F2506" s="1">
        <v>2</v>
      </c>
      <c r="G2506" s="1">
        <v>401</v>
      </c>
      <c r="H2506" s="1">
        <v>42</v>
      </c>
      <c r="I2506" s="1">
        <v>0</v>
      </c>
      <c r="L2506" s="1" t="s">
        <v>95</v>
      </c>
      <c r="M2506" s="2">
        <v>3000000000</v>
      </c>
    </row>
    <row r="2507" spans="1:13" s="1" customFormat="1" hidden="1" x14ac:dyDescent="0.3">
      <c r="A2507" s="1">
        <v>1</v>
      </c>
      <c r="B2507" s="1">
        <v>35</v>
      </c>
      <c r="C2507" s="1">
        <v>0</v>
      </c>
      <c r="D2507" s="1">
        <v>3</v>
      </c>
      <c r="E2507" s="1">
        <v>11</v>
      </c>
      <c r="F2507" s="1">
        <v>0</v>
      </c>
      <c r="G2507" s="1">
        <v>0</v>
      </c>
      <c r="H2507" s="1">
        <v>0</v>
      </c>
      <c r="I2507" s="1">
        <v>0</v>
      </c>
      <c r="L2507" s="1" t="s">
        <v>14</v>
      </c>
      <c r="M2507" s="2">
        <v>9707800000</v>
      </c>
    </row>
    <row r="2508" spans="1:13" s="1" customFormat="1" hidden="1" x14ac:dyDescent="0.3">
      <c r="A2508" s="1">
        <v>1</v>
      </c>
      <c r="B2508" s="1">
        <v>35</v>
      </c>
      <c r="C2508" s="1">
        <v>0</v>
      </c>
      <c r="D2508" s="1">
        <v>3</v>
      </c>
      <c r="E2508" s="1">
        <v>11</v>
      </c>
      <c r="F2508" s="1">
        <v>2</v>
      </c>
      <c r="G2508" s="1">
        <v>0</v>
      </c>
      <c r="H2508" s="1">
        <v>0</v>
      </c>
      <c r="I2508" s="1">
        <v>0</v>
      </c>
      <c r="L2508" s="1" t="s">
        <v>91</v>
      </c>
      <c r="M2508" s="2">
        <v>9707800000</v>
      </c>
    </row>
    <row r="2509" spans="1:13" s="1" customFormat="1" hidden="1" x14ac:dyDescent="0.3">
      <c r="A2509" s="1">
        <v>1</v>
      </c>
      <c r="B2509" s="1">
        <v>35</v>
      </c>
      <c r="C2509" s="1">
        <v>0</v>
      </c>
      <c r="D2509" s="1">
        <v>3</v>
      </c>
      <c r="E2509" s="1">
        <v>11</v>
      </c>
      <c r="F2509" s="1">
        <v>2</v>
      </c>
      <c r="G2509" s="1">
        <v>101</v>
      </c>
      <c r="H2509" s="1">
        <v>0</v>
      </c>
      <c r="I2509" s="1">
        <v>0</v>
      </c>
      <c r="L2509" s="1" t="s">
        <v>92</v>
      </c>
      <c r="M2509" s="2">
        <v>5539800000</v>
      </c>
    </row>
    <row r="2510" spans="1:13" s="1" customFormat="1" hidden="1" x14ac:dyDescent="0.3">
      <c r="A2510" s="1">
        <v>1</v>
      </c>
      <c r="B2510" s="1">
        <v>35</v>
      </c>
      <c r="C2510" s="1">
        <v>0</v>
      </c>
      <c r="D2510" s="1">
        <v>3</v>
      </c>
      <c r="E2510" s="1">
        <v>11</v>
      </c>
      <c r="F2510" s="1">
        <v>2</v>
      </c>
      <c r="G2510" s="1">
        <v>101</v>
      </c>
      <c r="H2510" s="1">
        <v>40</v>
      </c>
      <c r="I2510" s="1">
        <v>0</v>
      </c>
      <c r="L2510" s="1" t="s">
        <v>93</v>
      </c>
      <c r="M2510" s="2">
        <v>511000000</v>
      </c>
    </row>
    <row r="2511" spans="1:13" s="1" customFormat="1" hidden="1" x14ac:dyDescent="0.3">
      <c r="A2511" s="1">
        <v>1</v>
      </c>
      <c r="B2511" s="1">
        <v>35</v>
      </c>
      <c r="C2511" s="1">
        <v>0</v>
      </c>
      <c r="D2511" s="1">
        <v>3</v>
      </c>
      <c r="E2511" s="1">
        <v>11</v>
      </c>
      <c r="F2511" s="1">
        <v>2</v>
      </c>
      <c r="G2511" s="1">
        <v>101</v>
      </c>
      <c r="H2511" s="1">
        <v>41</v>
      </c>
      <c r="I2511" s="1">
        <v>0</v>
      </c>
      <c r="L2511" s="1" t="s">
        <v>94</v>
      </c>
      <c r="M2511" s="2">
        <v>2028800000</v>
      </c>
    </row>
    <row r="2512" spans="1:13" s="1" customFormat="1" hidden="1" x14ac:dyDescent="0.3">
      <c r="A2512" s="1">
        <v>1</v>
      </c>
      <c r="B2512" s="1">
        <v>35</v>
      </c>
      <c r="C2512" s="1">
        <v>0</v>
      </c>
      <c r="D2512" s="1">
        <v>3</v>
      </c>
      <c r="E2512" s="1">
        <v>11</v>
      </c>
      <c r="F2512" s="1">
        <v>2</v>
      </c>
      <c r="G2512" s="1">
        <v>101</v>
      </c>
      <c r="H2512" s="1">
        <v>55</v>
      </c>
      <c r="I2512" s="1">
        <v>0</v>
      </c>
      <c r="L2512" s="1" t="s">
        <v>96</v>
      </c>
      <c r="M2512" s="2">
        <v>3000000000</v>
      </c>
    </row>
    <row r="2513" spans="1:13" s="1" customFormat="1" hidden="1" x14ac:dyDescent="0.3">
      <c r="A2513" s="1">
        <v>1</v>
      </c>
      <c r="B2513" s="1">
        <v>35</v>
      </c>
      <c r="C2513" s="1">
        <v>0</v>
      </c>
      <c r="D2513" s="1">
        <v>3</v>
      </c>
      <c r="E2513" s="1">
        <v>11</v>
      </c>
      <c r="F2513" s="1">
        <v>2</v>
      </c>
      <c r="G2513" s="1">
        <v>201</v>
      </c>
      <c r="H2513" s="1">
        <v>0</v>
      </c>
      <c r="I2513" s="1">
        <v>0</v>
      </c>
      <c r="L2513" s="1" t="s">
        <v>97</v>
      </c>
      <c r="M2513" s="2">
        <v>1056000000</v>
      </c>
    </row>
    <row r="2514" spans="1:13" s="1" customFormat="1" hidden="1" x14ac:dyDescent="0.3">
      <c r="A2514" s="1">
        <v>1</v>
      </c>
      <c r="B2514" s="1">
        <v>35</v>
      </c>
      <c r="C2514" s="1">
        <v>0</v>
      </c>
      <c r="D2514" s="1">
        <v>3</v>
      </c>
      <c r="E2514" s="1">
        <v>11</v>
      </c>
      <c r="F2514" s="1">
        <v>2</v>
      </c>
      <c r="G2514" s="1">
        <v>201</v>
      </c>
      <c r="H2514" s="1">
        <v>38</v>
      </c>
      <c r="I2514" s="1">
        <v>0</v>
      </c>
      <c r="L2514" s="1" t="s">
        <v>98</v>
      </c>
      <c r="M2514" s="2">
        <v>1056000000</v>
      </c>
    </row>
    <row r="2515" spans="1:13" s="1" customFormat="1" hidden="1" x14ac:dyDescent="0.3">
      <c r="A2515" s="1">
        <v>1</v>
      </c>
      <c r="B2515" s="1">
        <v>35</v>
      </c>
      <c r="C2515" s="1">
        <v>0</v>
      </c>
      <c r="D2515" s="1">
        <v>3</v>
      </c>
      <c r="E2515" s="1">
        <v>11</v>
      </c>
      <c r="F2515" s="1">
        <v>2</v>
      </c>
      <c r="G2515" s="1">
        <v>401</v>
      </c>
      <c r="H2515" s="1">
        <v>0</v>
      </c>
      <c r="I2515" s="1">
        <v>0</v>
      </c>
      <c r="L2515" s="1" t="s">
        <v>105</v>
      </c>
      <c r="M2515" s="2">
        <v>3112000000</v>
      </c>
    </row>
    <row r="2516" spans="1:13" s="1" customFormat="1" hidden="1" x14ac:dyDescent="0.3">
      <c r="A2516" s="1">
        <v>1</v>
      </c>
      <c r="B2516" s="1">
        <v>35</v>
      </c>
      <c r="C2516" s="1">
        <v>0</v>
      </c>
      <c r="D2516" s="1">
        <v>3</v>
      </c>
      <c r="E2516" s="1">
        <v>11</v>
      </c>
      <c r="F2516" s="1">
        <v>2</v>
      </c>
      <c r="G2516" s="1">
        <v>401</v>
      </c>
      <c r="H2516" s="1">
        <v>39</v>
      </c>
      <c r="I2516" s="1">
        <v>0</v>
      </c>
      <c r="L2516" s="1" t="s">
        <v>106</v>
      </c>
      <c r="M2516" s="2">
        <v>112000000</v>
      </c>
    </row>
    <row r="2517" spans="1:13" s="1" customFormat="1" hidden="1" x14ac:dyDescent="0.3">
      <c r="A2517" s="1">
        <v>1</v>
      </c>
      <c r="B2517" s="1">
        <v>35</v>
      </c>
      <c r="C2517" s="1">
        <v>0</v>
      </c>
      <c r="D2517" s="1">
        <v>3</v>
      </c>
      <c r="E2517" s="1">
        <v>11</v>
      </c>
      <c r="F2517" s="1">
        <v>2</v>
      </c>
      <c r="G2517" s="1">
        <v>401</v>
      </c>
      <c r="H2517" s="1">
        <v>42</v>
      </c>
      <c r="I2517" s="1">
        <v>0</v>
      </c>
      <c r="L2517" s="1" t="s">
        <v>95</v>
      </c>
      <c r="M2517" s="2">
        <v>3000000000</v>
      </c>
    </row>
    <row r="2518" spans="1:13" s="1" customFormat="1" hidden="1" x14ac:dyDescent="0.3">
      <c r="A2518" s="1">
        <v>1</v>
      </c>
      <c r="B2518" s="1">
        <v>35</v>
      </c>
      <c r="C2518" s="1">
        <v>0</v>
      </c>
      <c r="D2518" s="1">
        <v>3</v>
      </c>
      <c r="E2518" s="1">
        <v>44</v>
      </c>
      <c r="F2518" s="1">
        <v>0</v>
      </c>
      <c r="G2518" s="1">
        <v>0</v>
      </c>
      <c r="H2518" s="1">
        <v>0</v>
      </c>
      <c r="I2518" s="1">
        <v>0</v>
      </c>
      <c r="L2518" s="1" t="s">
        <v>17</v>
      </c>
      <c r="M2518" s="2">
        <v>7191160000</v>
      </c>
    </row>
    <row r="2519" spans="1:13" s="1" customFormat="1" hidden="1" x14ac:dyDescent="0.3">
      <c r="A2519" s="1">
        <v>1</v>
      </c>
      <c r="B2519" s="1">
        <v>35</v>
      </c>
      <c r="C2519" s="1">
        <v>0</v>
      </c>
      <c r="D2519" s="1">
        <v>3</v>
      </c>
      <c r="E2519" s="1">
        <v>44</v>
      </c>
      <c r="F2519" s="1">
        <v>2</v>
      </c>
      <c r="G2519" s="1">
        <v>0</v>
      </c>
      <c r="H2519" s="1">
        <v>0</v>
      </c>
      <c r="I2519" s="1">
        <v>0</v>
      </c>
      <c r="L2519" s="1" t="s">
        <v>91</v>
      </c>
      <c r="M2519" s="2">
        <v>7191160000</v>
      </c>
    </row>
    <row r="2520" spans="1:13" s="1" customFormat="1" hidden="1" x14ac:dyDescent="0.3">
      <c r="A2520" s="1">
        <v>1</v>
      </c>
      <c r="B2520" s="1">
        <v>35</v>
      </c>
      <c r="C2520" s="1">
        <v>0</v>
      </c>
      <c r="D2520" s="1">
        <v>3</v>
      </c>
      <c r="E2520" s="1">
        <v>44</v>
      </c>
      <c r="F2520" s="1">
        <v>2</v>
      </c>
      <c r="G2520" s="1">
        <v>401</v>
      </c>
      <c r="H2520" s="1">
        <v>0</v>
      </c>
      <c r="I2520" s="1">
        <v>0</v>
      </c>
      <c r="L2520" s="1" t="s">
        <v>105</v>
      </c>
      <c r="M2520" s="2">
        <v>7191160000</v>
      </c>
    </row>
    <row r="2521" spans="1:13" s="1" customFormat="1" hidden="1" x14ac:dyDescent="0.3">
      <c r="A2521" s="1">
        <v>1</v>
      </c>
      <c r="B2521" s="1">
        <v>35</v>
      </c>
      <c r="C2521" s="1">
        <v>0</v>
      </c>
      <c r="D2521" s="1">
        <v>3</v>
      </c>
      <c r="E2521" s="1">
        <v>44</v>
      </c>
      <c r="F2521" s="1">
        <v>2</v>
      </c>
      <c r="G2521" s="1">
        <v>401</v>
      </c>
      <c r="H2521" s="1">
        <v>39</v>
      </c>
      <c r="I2521" s="1">
        <v>0</v>
      </c>
      <c r="L2521" s="1" t="s">
        <v>106</v>
      </c>
      <c r="M2521" s="2">
        <v>7191160000</v>
      </c>
    </row>
    <row r="2522" spans="1:13" s="1" customFormat="1" hidden="1" x14ac:dyDescent="0.3">
      <c r="A2522" s="1">
        <v>1</v>
      </c>
      <c r="B2522" s="1">
        <v>35</v>
      </c>
      <c r="C2522" s="1">
        <v>0</v>
      </c>
      <c r="D2522" s="1">
        <v>3</v>
      </c>
      <c r="E2522" s="1">
        <v>55</v>
      </c>
      <c r="F2522" s="1">
        <v>0</v>
      </c>
      <c r="G2522" s="1">
        <v>0</v>
      </c>
      <c r="H2522" s="1">
        <v>0</v>
      </c>
      <c r="I2522" s="1">
        <v>0</v>
      </c>
      <c r="L2522" s="1" t="s">
        <v>18</v>
      </c>
      <c r="M2522" s="2">
        <v>22000000000</v>
      </c>
    </row>
    <row r="2523" spans="1:13" s="1" customFormat="1" hidden="1" x14ac:dyDescent="0.3">
      <c r="A2523" s="1">
        <v>1</v>
      </c>
      <c r="B2523" s="1">
        <v>35</v>
      </c>
      <c r="C2523" s="1">
        <v>0</v>
      </c>
      <c r="D2523" s="1">
        <v>3</v>
      </c>
      <c r="E2523" s="1">
        <v>55</v>
      </c>
      <c r="F2523" s="1">
        <v>2</v>
      </c>
      <c r="G2523" s="1">
        <v>0</v>
      </c>
      <c r="H2523" s="1">
        <v>0</v>
      </c>
      <c r="I2523" s="1">
        <v>0</v>
      </c>
      <c r="L2523" s="1" t="s">
        <v>91</v>
      </c>
      <c r="M2523" s="2">
        <v>22000000000</v>
      </c>
    </row>
    <row r="2524" spans="1:13" s="1" customFormat="1" hidden="1" x14ac:dyDescent="0.3">
      <c r="A2524" s="1">
        <v>1</v>
      </c>
      <c r="B2524" s="1">
        <v>35</v>
      </c>
      <c r="C2524" s="1">
        <v>0</v>
      </c>
      <c r="D2524" s="1">
        <v>3</v>
      </c>
      <c r="E2524" s="1">
        <v>55</v>
      </c>
      <c r="F2524" s="1">
        <v>2</v>
      </c>
      <c r="G2524" s="1">
        <v>101</v>
      </c>
      <c r="H2524" s="1">
        <v>0</v>
      </c>
      <c r="I2524" s="1">
        <v>0</v>
      </c>
      <c r="L2524" s="1" t="s">
        <v>92</v>
      </c>
      <c r="M2524" s="2">
        <v>22000000000</v>
      </c>
    </row>
    <row r="2525" spans="1:13" s="1" customFormat="1" hidden="1" x14ac:dyDescent="0.3">
      <c r="A2525" s="1">
        <v>1</v>
      </c>
      <c r="B2525" s="1">
        <v>35</v>
      </c>
      <c r="C2525" s="1">
        <v>0</v>
      </c>
      <c r="D2525" s="1">
        <v>3</v>
      </c>
      <c r="E2525" s="1">
        <v>55</v>
      </c>
      <c r="F2525" s="1">
        <v>2</v>
      </c>
      <c r="G2525" s="1">
        <v>101</v>
      </c>
      <c r="H2525" s="1">
        <v>42</v>
      </c>
      <c r="I2525" s="1">
        <v>0</v>
      </c>
      <c r="L2525" s="1" t="s">
        <v>95</v>
      </c>
      <c r="M2525" s="2">
        <v>20000000000</v>
      </c>
    </row>
    <row r="2526" spans="1:13" s="1" customFormat="1" hidden="1" x14ac:dyDescent="0.3">
      <c r="A2526" s="1">
        <v>1</v>
      </c>
      <c r="B2526" s="1">
        <v>35</v>
      </c>
      <c r="C2526" s="1">
        <v>0</v>
      </c>
      <c r="D2526" s="1">
        <v>3</v>
      </c>
      <c r="E2526" s="1">
        <v>55</v>
      </c>
      <c r="F2526" s="1">
        <v>2</v>
      </c>
      <c r="G2526" s="1">
        <v>101</v>
      </c>
      <c r="H2526" s="1">
        <v>55</v>
      </c>
      <c r="I2526" s="1">
        <v>0</v>
      </c>
      <c r="L2526" s="1" t="s">
        <v>96</v>
      </c>
      <c r="M2526" s="2">
        <v>2000000000</v>
      </c>
    </row>
    <row r="2527" spans="1:13" s="1" customFormat="1" hidden="1" x14ac:dyDescent="0.3">
      <c r="A2527" s="1">
        <v>1</v>
      </c>
      <c r="B2527" s="1">
        <v>35</v>
      </c>
      <c r="C2527" s="1">
        <v>1</v>
      </c>
      <c r="D2527" s="1">
        <v>0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L2527" s="1" t="s">
        <v>982</v>
      </c>
      <c r="M2527" s="2">
        <v>38898960000</v>
      </c>
    </row>
    <row r="2528" spans="1:13" s="1" customFormat="1" hidden="1" x14ac:dyDescent="0.3">
      <c r="A2528" s="1">
        <v>1</v>
      </c>
      <c r="B2528" s="1">
        <v>35</v>
      </c>
      <c r="C2528" s="1">
        <v>1</v>
      </c>
      <c r="D2528" s="1">
        <v>0</v>
      </c>
      <c r="E2528" s="1">
        <v>11</v>
      </c>
      <c r="F2528" s="1">
        <v>0</v>
      </c>
      <c r="G2528" s="1">
        <v>0</v>
      </c>
      <c r="H2528" s="1">
        <v>0</v>
      </c>
      <c r="I2528" s="1">
        <v>0</v>
      </c>
      <c r="L2528" s="1" t="s">
        <v>14</v>
      </c>
      <c r="M2528" s="2">
        <v>9707800000</v>
      </c>
    </row>
    <row r="2529" spans="1:13" s="1" customFormat="1" hidden="1" x14ac:dyDescent="0.3">
      <c r="A2529" s="1">
        <v>1</v>
      </c>
      <c r="B2529" s="1">
        <v>35</v>
      </c>
      <c r="C2529" s="1">
        <v>1</v>
      </c>
      <c r="D2529" s="1">
        <v>0</v>
      </c>
      <c r="E2529" s="1">
        <v>44</v>
      </c>
      <c r="F2529" s="1">
        <v>0</v>
      </c>
      <c r="G2529" s="1">
        <v>0</v>
      </c>
      <c r="H2529" s="1">
        <v>0</v>
      </c>
      <c r="I2529" s="1">
        <v>0</v>
      </c>
      <c r="L2529" s="1" t="s">
        <v>17</v>
      </c>
      <c r="M2529" s="2">
        <v>7191160000</v>
      </c>
    </row>
    <row r="2530" spans="1:13" s="1" customFormat="1" hidden="1" x14ac:dyDescent="0.3">
      <c r="A2530" s="1">
        <v>1</v>
      </c>
      <c r="B2530" s="1">
        <v>35</v>
      </c>
      <c r="C2530" s="1">
        <v>1</v>
      </c>
      <c r="D2530" s="1">
        <v>0</v>
      </c>
      <c r="E2530" s="1">
        <v>55</v>
      </c>
      <c r="F2530" s="1">
        <v>0</v>
      </c>
      <c r="G2530" s="1">
        <v>0</v>
      </c>
      <c r="H2530" s="1">
        <v>0</v>
      </c>
      <c r="I2530" s="1">
        <v>0</v>
      </c>
      <c r="L2530" s="1" t="s">
        <v>18</v>
      </c>
      <c r="M2530" s="2">
        <v>22000000000</v>
      </c>
    </row>
    <row r="2531" spans="1:13" s="1" customFormat="1" hidden="1" x14ac:dyDescent="0.3">
      <c r="A2531" s="1">
        <v>1</v>
      </c>
      <c r="B2531" s="1">
        <v>35</v>
      </c>
      <c r="C2531" s="1">
        <v>1</v>
      </c>
      <c r="D2531" s="1">
        <v>3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L2531" s="1" t="s">
        <v>39</v>
      </c>
      <c r="M2531" s="2">
        <v>38898960000</v>
      </c>
    </row>
    <row r="2532" spans="1:13" s="1" customFormat="1" hidden="1" x14ac:dyDescent="0.3">
      <c r="A2532" s="1">
        <v>1</v>
      </c>
      <c r="B2532" s="1">
        <v>35</v>
      </c>
      <c r="C2532" s="1">
        <v>1</v>
      </c>
      <c r="D2532" s="1">
        <v>3</v>
      </c>
      <c r="E2532" s="1">
        <v>0</v>
      </c>
      <c r="F2532" s="1">
        <v>2</v>
      </c>
      <c r="G2532" s="1">
        <v>0</v>
      </c>
      <c r="H2532" s="1">
        <v>0</v>
      </c>
      <c r="I2532" s="1">
        <v>0</v>
      </c>
      <c r="L2532" s="1" t="s">
        <v>91</v>
      </c>
      <c r="M2532" s="2">
        <v>38898960000</v>
      </c>
    </row>
    <row r="2533" spans="1:13" s="1" customFormat="1" hidden="1" x14ac:dyDescent="0.3">
      <c r="A2533" s="1">
        <v>1</v>
      </c>
      <c r="B2533" s="1">
        <v>35</v>
      </c>
      <c r="C2533" s="1">
        <v>1</v>
      </c>
      <c r="D2533" s="1">
        <v>3</v>
      </c>
      <c r="E2533" s="1">
        <v>0</v>
      </c>
      <c r="F2533" s="1">
        <v>2</v>
      </c>
      <c r="G2533" s="1">
        <v>101</v>
      </c>
      <c r="H2533" s="1">
        <v>0</v>
      </c>
      <c r="I2533" s="1">
        <v>0</v>
      </c>
      <c r="L2533" s="1" t="s">
        <v>92</v>
      </c>
      <c r="M2533" s="2">
        <v>27539800000</v>
      </c>
    </row>
    <row r="2534" spans="1:13" s="1" customFormat="1" hidden="1" x14ac:dyDescent="0.3">
      <c r="A2534" s="1">
        <v>1</v>
      </c>
      <c r="B2534" s="1">
        <v>35</v>
      </c>
      <c r="C2534" s="1">
        <v>1</v>
      </c>
      <c r="D2534" s="1">
        <v>3</v>
      </c>
      <c r="E2534" s="1">
        <v>0</v>
      </c>
      <c r="F2534" s="1">
        <v>2</v>
      </c>
      <c r="G2534" s="1">
        <v>101</v>
      </c>
      <c r="H2534" s="1">
        <v>40</v>
      </c>
      <c r="I2534" s="1">
        <v>0</v>
      </c>
      <c r="L2534" s="1" t="s">
        <v>93</v>
      </c>
      <c r="M2534" s="2">
        <v>511000000</v>
      </c>
    </row>
    <row r="2535" spans="1:13" s="1" customFormat="1" hidden="1" x14ac:dyDescent="0.3">
      <c r="A2535" s="1">
        <v>1</v>
      </c>
      <c r="B2535" s="1">
        <v>35</v>
      </c>
      <c r="C2535" s="1">
        <v>1</v>
      </c>
      <c r="D2535" s="1">
        <v>3</v>
      </c>
      <c r="E2535" s="1">
        <v>0</v>
      </c>
      <c r="F2535" s="1">
        <v>2</v>
      </c>
      <c r="G2535" s="1">
        <v>101</v>
      </c>
      <c r="H2535" s="1">
        <v>41</v>
      </c>
      <c r="I2535" s="1">
        <v>0</v>
      </c>
      <c r="L2535" s="1" t="s">
        <v>94</v>
      </c>
      <c r="M2535" s="2">
        <v>2028800000</v>
      </c>
    </row>
    <row r="2536" spans="1:13" s="1" customFormat="1" hidden="1" x14ac:dyDescent="0.3">
      <c r="A2536" s="1">
        <v>1</v>
      </c>
      <c r="B2536" s="1">
        <v>35</v>
      </c>
      <c r="C2536" s="1">
        <v>1</v>
      </c>
      <c r="D2536" s="1">
        <v>3</v>
      </c>
      <c r="E2536" s="1">
        <v>0</v>
      </c>
      <c r="F2536" s="1">
        <v>2</v>
      </c>
      <c r="G2536" s="1">
        <v>101</v>
      </c>
      <c r="H2536" s="1">
        <v>42</v>
      </c>
      <c r="I2536" s="1">
        <v>0</v>
      </c>
      <c r="L2536" s="1" t="s">
        <v>95</v>
      </c>
      <c r="M2536" s="2">
        <v>20000000000</v>
      </c>
    </row>
    <row r="2537" spans="1:13" s="1" customFormat="1" hidden="1" x14ac:dyDescent="0.3">
      <c r="A2537" s="1">
        <v>1</v>
      </c>
      <c r="B2537" s="1">
        <v>35</v>
      </c>
      <c r="C2537" s="1">
        <v>1</v>
      </c>
      <c r="D2537" s="1">
        <v>3</v>
      </c>
      <c r="E2537" s="1">
        <v>0</v>
      </c>
      <c r="F2537" s="1">
        <v>2</v>
      </c>
      <c r="G2537" s="1">
        <v>101</v>
      </c>
      <c r="H2537" s="1">
        <v>55</v>
      </c>
      <c r="I2537" s="1">
        <v>0</v>
      </c>
      <c r="L2537" s="1" t="s">
        <v>96</v>
      </c>
      <c r="M2537" s="2">
        <v>5000000000</v>
      </c>
    </row>
    <row r="2538" spans="1:13" s="1" customFormat="1" hidden="1" x14ac:dyDescent="0.3">
      <c r="A2538" s="1">
        <v>1</v>
      </c>
      <c r="B2538" s="1">
        <v>35</v>
      </c>
      <c r="C2538" s="1">
        <v>1</v>
      </c>
      <c r="D2538" s="1">
        <v>3</v>
      </c>
      <c r="E2538" s="1">
        <v>0</v>
      </c>
      <c r="F2538" s="1">
        <v>2</v>
      </c>
      <c r="G2538" s="1">
        <v>201</v>
      </c>
      <c r="H2538" s="1">
        <v>0</v>
      </c>
      <c r="I2538" s="1">
        <v>0</v>
      </c>
      <c r="L2538" s="1" t="s">
        <v>97</v>
      </c>
      <c r="M2538" s="2">
        <v>1056000000</v>
      </c>
    </row>
    <row r="2539" spans="1:13" s="1" customFormat="1" hidden="1" x14ac:dyDescent="0.3">
      <c r="A2539" s="1">
        <v>1</v>
      </c>
      <c r="B2539" s="1">
        <v>35</v>
      </c>
      <c r="C2539" s="1">
        <v>1</v>
      </c>
      <c r="D2539" s="1">
        <v>3</v>
      </c>
      <c r="E2539" s="1">
        <v>0</v>
      </c>
      <c r="F2539" s="1">
        <v>2</v>
      </c>
      <c r="G2539" s="1">
        <v>201</v>
      </c>
      <c r="H2539" s="1">
        <v>38</v>
      </c>
      <c r="I2539" s="1">
        <v>0</v>
      </c>
      <c r="L2539" s="1" t="s">
        <v>98</v>
      </c>
      <c r="M2539" s="2">
        <v>1056000000</v>
      </c>
    </row>
    <row r="2540" spans="1:13" s="1" customFormat="1" hidden="1" x14ac:dyDescent="0.3">
      <c r="A2540" s="1">
        <v>1</v>
      </c>
      <c r="B2540" s="1">
        <v>35</v>
      </c>
      <c r="C2540" s="1">
        <v>1</v>
      </c>
      <c r="D2540" s="1">
        <v>3</v>
      </c>
      <c r="E2540" s="1">
        <v>0</v>
      </c>
      <c r="F2540" s="1">
        <v>2</v>
      </c>
      <c r="G2540" s="1">
        <v>401</v>
      </c>
      <c r="H2540" s="1">
        <v>0</v>
      </c>
      <c r="I2540" s="1">
        <v>0</v>
      </c>
      <c r="L2540" s="1" t="s">
        <v>105</v>
      </c>
      <c r="M2540" s="2">
        <v>10303160000</v>
      </c>
    </row>
    <row r="2541" spans="1:13" s="1" customFormat="1" hidden="1" x14ac:dyDescent="0.3">
      <c r="A2541" s="1">
        <v>1</v>
      </c>
      <c r="B2541" s="1">
        <v>35</v>
      </c>
      <c r="C2541" s="1">
        <v>1</v>
      </c>
      <c r="D2541" s="1">
        <v>3</v>
      </c>
      <c r="E2541" s="1">
        <v>0</v>
      </c>
      <c r="F2541" s="1">
        <v>2</v>
      </c>
      <c r="G2541" s="1">
        <v>401</v>
      </c>
      <c r="H2541" s="1">
        <v>39</v>
      </c>
      <c r="I2541" s="1">
        <v>0</v>
      </c>
      <c r="L2541" s="1" t="s">
        <v>106</v>
      </c>
      <c r="M2541" s="2">
        <v>7303160000</v>
      </c>
    </row>
    <row r="2542" spans="1:13" s="1" customFormat="1" hidden="1" x14ac:dyDescent="0.3">
      <c r="A2542" s="1">
        <v>1</v>
      </c>
      <c r="B2542" s="1">
        <v>35</v>
      </c>
      <c r="C2542" s="1">
        <v>1</v>
      </c>
      <c r="D2542" s="1">
        <v>3</v>
      </c>
      <c r="E2542" s="1">
        <v>0</v>
      </c>
      <c r="F2542" s="1">
        <v>2</v>
      </c>
      <c r="G2542" s="1">
        <v>401</v>
      </c>
      <c r="H2542" s="1">
        <v>42</v>
      </c>
      <c r="I2542" s="1">
        <v>0</v>
      </c>
      <c r="L2542" s="1" t="s">
        <v>95</v>
      </c>
      <c r="M2542" s="2">
        <v>3000000000</v>
      </c>
    </row>
    <row r="2543" spans="1:13" s="1" customFormat="1" hidden="1" x14ac:dyDescent="0.3">
      <c r="A2543" s="1">
        <v>1</v>
      </c>
      <c r="B2543" s="1">
        <v>35</v>
      </c>
      <c r="C2543" s="1">
        <v>1</v>
      </c>
      <c r="D2543" s="1">
        <v>3</v>
      </c>
      <c r="E2543" s="1">
        <v>11</v>
      </c>
      <c r="F2543" s="1">
        <v>0</v>
      </c>
      <c r="G2543" s="1">
        <v>0</v>
      </c>
      <c r="H2543" s="1">
        <v>0</v>
      </c>
      <c r="I2543" s="1">
        <v>0</v>
      </c>
      <c r="L2543" s="1" t="s">
        <v>14</v>
      </c>
      <c r="M2543" s="2">
        <v>9707800000</v>
      </c>
    </row>
    <row r="2544" spans="1:13" s="1" customFormat="1" hidden="1" x14ac:dyDescent="0.3">
      <c r="A2544" s="1">
        <v>1</v>
      </c>
      <c r="B2544" s="1">
        <v>35</v>
      </c>
      <c r="C2544" s="1">
        <v>1</v>
      </c>
      <c r="D2544" s="1">
        <v>3</v>
      </c>
      <c r="E2544" s="1">
        <v>11</v>
      </c>
      <c r="F2544" s="1">
        <v>2</v>
      </c>
      <c r="G2544" s="1">
        <v>0</v>
      </c>
      <c r="H2544" s="1">
        <v>0</v>
      </c>
      <c r="I2544" s="1">
        <v>0</v>
      </c>
      <c r="L2544" s="1" t="s">
        <v>91</v>
      </c>
      <c r="M2544" s="2">
        <v>9707800000</v>
      </c>
    </row>
    <row r="2545" spans="1:13" s="1" customFormat="1" x14ac:dyDescent="0.3">
      <c r="A2545" s="1">
        <v>1</v>
      </c>
      <c r="B2545" s="1">
        <v>35</v>
      </c>
      <c r="C2545" s="1">
        <v>1</v>
      </c>
      <c r="D2545" s="1">
        <v>3</v>
      </c>
      <c r="E2545" s="1">
        <v>11</v>
      </c>
      <c r="F2545" s="1">
        <v>2</v>
      </c>
      <c r="G2545" s="1">
        <v>101</v>
      </c>
      <c r="H2545" s="1">
        <v>0</v>
      </c>
      <c r="I2545" s="1">
        <v>0</v>
      </c>
      <c r="L2545" s="1" t="s">
        <v>92</v>
      </c>
      <c r="M2545" s="2">
        <v>5539800000</v>
      </c>
    </row>
    <row r="2546" spans="1:13" s="1" customFormat="1" x14ac:dyDescent="0.3">
      <c r="A2546" s="1">
        <v>1</v>
      </c>
      <c r="B2546" s="1">
        <v>35</v>
      </c>
      <c r="C2546" s="1">
        <v>1</v>
      </c>
      <c r="D2546" s="1">
        <v>3</v>
      </c>
      <c r="E2546" s="1">
        <v>11</v>
      </c>
      <c r="F2546" s="1">
        <v>2</v>
      </c>
      <c r="G2546" s="1">
        <v>101</v>
      </c>
      <c r="H2546" s="1">
        <v>40</v>
      </c>
      <c r="I2546" s="1">
        <v>0</v>
      </c>
      <c r="L2546" s="1" t="s">
        <v>93</v>
      </c>
      <c r="M2546" s="2">
        <v>511000000</v>
      </c>
    </row>
    <row r="2547" spans="1:13" hidden="1" x14ac:dyDescent="0.3">
      <c r="A2547">
        <v>0</v>
      </c>
      <c r="B2547">
        <v>35</v>
      </c>
      <c r="C2547">
        <v>1</v>
      </c>
      <c r="D2547">
        <v>3</v>
      </c>
      <c r="E2547">
        <v>11</v>
      </c>
      <c r="F2547">
        <v>2</v>
      </c>
      <c r="G2547">
        <v>101</v>
      </c>
      <c r="H2547">
        <v>40</v>
      </c>
      <c r="I2547">
        <v>1</v>
      </c>
      <c r="J2547" t="s">
        <v>149</v>
      </c>
      <c r="K2547" t="s">
        <v>983</v>
      </c>
      <c r="L2547" t="s">
        <v>984</v>
      </c>
      <c r="M2547" s="3">
        <v>300000000</v>
      </c>
    </row>
    <row r="2548" spans="1:13" hidden="1" x14ac:dyDescent="0.3">
      <c r="A2548">
        <v>0</v>
      </c>
      <c r="B2548">
        <v>35</v>
      </c>
      <c r="C2548">
        <v>1</v>
      </c>
      <c r="D2548">
        <v>3</v>
      </c>
      <c r="E2548">
        <v>11</v>
      </c>
      <c r="F2548">
        <v>2</v>
      </c>
      <c r="G2548">
        <v>101</v>
      </c>
      <c r="H2548">
        <v>40</v>
      </c>
      <c r="I2548">
        <v>2</v>
      </c>
      <c r="J2548" t="s">
        <v>149</v>
      </c>
      <c r="K2548" t="s">
        <v>985</v>
      </c>
      <c r="L2548" t="s">
        <v>986</v>
      </c>
      <c r="M2548" s="3">
        <v>53000000</v>
      </c>
    </row>
    <row r="2549" spans="1:13" hidden="1" x14ac:dyDescent="0.3">
      <c r="A2549">
        <v>0</v>
      </c>
      <c r="B2549">
        <v>35</v>
      </c>
      <c r="C2549">
        <v>1</v>
      </c>
      <c r="D2549">
        <v>3</v>
      </c>
      <c r="E2549">
        <v>11</v>
      </c>
      <c r="F2549">
        <v>2</v>
      </c>
      <c r="G2549">
        <v>101</v>
      </c>
      <c r="H2549">
        <v>40</v>
      </c>
      <c r="I2549">
        <v>3</v>
      </c>
      <c r="J2549" t="s">
        <v>149</v>
      </c>
      <c r="K2549" t="s">
        <v>983</v>
      </c>
      <c r="L2549" t="s">
        <v>987</v>
      </c>
      <c r="M2549" s="3">
        <v>2000000</v>
      </c>
    </row>
    <row r="2550" spans="1:13" hidden="1" x14ac:dyDescent="0.3">
      <c r="A2550">
        <v>0</v>
      </c>
      <c r="B2550">
        <v>35</v>
      </c>
      <c r="C2550">
        <v>1</v>
      </c>
      <c r="D2550">
        <v>3</v>
      </c>
      <c r="E2550">
        <v>11</v>
      </c>
      <c r="F2550">
        <v>2</v>
      </c>
      <c r="G2550">
        <v>101</v>
      </c>
      <c r="H2550">
        <v>40</v>
      </c>
      <c r="I2550">
        <v>4</v>
      </c>
      <c r="J2550" t="s">
        <v>149</v>
      </c>
      <c r="K2550" t="s">
        <v>988</v>
      </c>
      <c r="L2550" t="s">
        <v>989</v>
      </c>
      <c r="M2550" s="3">
        <v>95000000</v>
      </c>
    </row>
    <row r="2551" spans="1:13" hidden="1" x14ac:dyDescent="0.3">
      <c r="A2551">
        <v>0</v>
      </c>
      <c r="B2551">
        <v>35</v>
      </c>
      <c r="C2551">
        <v>1</v>
      </c>
      <c r="D2551">
        <v>3</v>
      </c>
      <c r="E2551">
        <v>11</v>
      </c>
      <c r="F2551">
        <v>2</v>
      </c>
      <c r="G2551">
        <v>101</v>
      </c>
      <c r="H2551">
        <v>40</v>
      </c>
      <c r="I2551">
        <v>5</v>
      </c>
      <c r="J2551" t="s">
        <v>149</v>
      </c>
      <c r="K2551" t="s">
        <v>990</v>
      </c>
      <c r="L2551" t="s">
        <v>991</v>
      </c>
      <c r="M2551" s="3">
        <v>5000000</v>
      </c>
    </row>
    <row r="2552" spans="1:13" hidden="1" x14ac:dyDescent="0.3">
      <c r="A2552">
        <v>0</v>
      </c>
      <c r="B2552">
        <v>35</v>
      </c>
      <c r="C2552">
        <v>1</v>
      </c>
      <c r="D2552">
        <v>3</v>
      </c>
      <c r="E2552">
        <v>11</v>
      </c>
      <c r="F2552">
        <v>2</v>
      </c>
      <c r="G2552">
        <v>101</v>
      </c>
      <c r="H2552">
        <v>40</v>
      </c>
      <c r="I2552">
        <v>6</v>
      </c>
      <c r="J2552" t="s">
        <v>149</v>
      </c>
      <c r="K2552" t="s">
        <v>992</v>
      </c>
      <c r="L2552" t="s">
        <v>993</v>
      </c>
      <c r="M2552" s="3">
        <v>56000000</v>
      </c>
    </row>
    <row r="2553" spans="1:13" s="1" customFormat="1" x14ac:dyDescent="0.3">
      <c r="A2553" s="1">
        <v>1</v>
      </c>
      <c r="B2553" s="1">
        <v>35</v>
      </c>
      <c r="C2553" s="1">
        <v>1</v>
      </c>
      <c r="D2553" s="1">
        <v>3</v>
      </c>
      <c r="E2553" s="1">
        <v>11</v>
      </c>
      <c r="F2553" s="1">
        <v>2</v>
      </c>
      <c r="G2553" s="1">
        <v>101</v>
      </c>
      <c r="H2553" s="1">
        <v>41</v>
      </c>
      <c r="I2553" s="1">
        <v>0</v>
      </c>
      <c r="L2553" s="1" t="s">
        <v>94</v>
      </c>
      <c r="M2553" s="2">
        <v>2028800000</v>
      </c>
    </row>
    <row r="2554" spans="1:13" hidden="1" x14ac:dyDescent="0.3">
      <c r="A2554">
        <v>0</v>
      </c>
      <c r="B2554">
        <v>35</v>
      </c>
      <c r="C2554">
        <v>1</v>
      </c>
      <c r="D2554">
        <v>3</v>
      </c>
      <c r="E2554">
        <v>11</v>
      </c>
      <c r="F2554">
        <v>2</v>
      </c>
      <c r="G2554">
        <v>101</v>
      </c>
      <c r="H2554">
        <v>41</v>
      </c>
      <c r="I2554">
        <v>1</v>
      </c>
      <c r="J2554" t="s">
        <v>149</v>
      </c>
      <c r="K2554" t="s">
        <v>994</v>
      </c>
      <c r="L2554" t="s">
        <v>995</v>
      </c>
      <c r="M2554" s="3">
        <v>150000000</v>
      </c>
    </row>
    <row r="2555" spans="1:13" hidden="1" x14ac:dyDescent="0.3">
      <c r="A2555">
        <v>0</v>
      </c>
      <c r="B2555">
        <v>35</v>
      </c>
      <c r="C2555">
        <v>1</v>
      </c>
      <c r="D2555">
        <v>3</v>
      </c>
      <c r="E2555">
        <v>11</v>
      </c>
      <c r="F2555">
        <v>2</v>
      </c>
      <c r="G2555">
        <v>101</v>
      </c>
      <c r="H2555">
        <v>41</v>
      </c>
      <c r="I2555">
        <v>2</v>
      </c>
      <c r="J2555" t="s">
        <v>149</v>
      </c>
      <c r="K2555" t="s">
        <v>994</v>
      </c>
      <c r="L2555" t="s">
        <v>996</v>
      </c>
      <c r="M2555" s="3">
        <v>16800000</v>
      </c>
    </row>
    <row r="2556" spans="1:13" hidden="1" x14ac:dyDescent="0.3">
      <c r="A2556">
        <v>0</v>
      </c>
      <c r="B2556">
        <v>35</v>
      </c>
      <c r="C2556">
        <v>1</v>
      </c>
      <c r="D2556">
        <v>3</v>
      </c>
      <c r="E2556">
        <v>11</v>
      </c>
      <c r="F2556">
        <v>2</v>
      </c>
      <c r="G2556">
        <v>101</v>
      </c>
      <c r="H2556">
        <v>41</v>
      </c>
      <c r="I2556">
        <v>3</v>
      </c>
      <c r="J2556" t="s">
        <v>149</v>
      </c>
      <c r="K2556" t="s">
        <v>994</v>
      </c>
      <c r="L2556" t="s">
        <v>997</v>
      </c>
      <c r="M2556" s="3">
        <v>150000000</v>
      </c>
    </row>
    <row r="2557" spans="1:13" hidden="1" x14ac:dyDescent="0.3">
      <c r="A2557">
        <v>0</v>
      </c>
      <c r="B2557">
        <v>35</v>
      </c>
      <c r="C2557">
        <v>1</v>
      </c>
      <c r="D2557">
        <v>3</v>
      </c>
      <c r="E2557">
        <v>11</v>
      </c>
      <c r="F2557">
        <v>2</v>
      </c>
      <c r="G2557">
        <v>101</v>
      </c>
      <c r="H2557">
        <v>41</v>
      </c>
      <c r="I2557">
        <v>4</v>
      </c>
      <c r="J2557" t="s">
        <v>149</v>
      </c>
      <c r="K2557" t="s">
        <v>994</v>
      </c>
      <c r="L2557" t="s">
        <v>998</v>
      </c>
      <c r="M2557" s="3">
        <v>132000000</v>
      </c>
    </row>
    <row r="2558" spans="1:13" hidden="1" x14ac:dyDescent="0.3">
      <c r="A2558">
        <v>0</v>
      </c>
      <c r="B2558">
        <v>35</v>
      </c>
      <c r="C2558">
        <v>1</v>
      </c>
      <c r="D2558">
        <v>3</v>
      </c>
      <c r="E2558">
        <v>11</v>
      </c>
      <c r="F2558">
        <v>2</v>
      </c>
      <c r="G2558">
        <v>101</v>
      </c>
      <c r="H2558">
        <v>41</v>
      </c>
      <c r="I2558">
        <v>5</v>
      </c>
      <c r="J2558" t="s">
        <v>149</v>
      </c>
      <c r="K2558" t="s">
        <v>994</v>
      </c>
      <c r="L2558" t="s">
        <v>999</v>
      </c>
      <c r="M2558" s="3">
        <v>280000000</v>
      </c>
    </row>
    <row r="2559" spans="1:13" hidden="1" x14ac:dyDescent="0.3">
      <c r="A2559">
        <v>0</v>
      </c>
      <c r="B2559">
        <v>35</v>
      </c>
      <c r="C2559">
        <v>1</v>
      </c>
      <c r="D2559">
        <v>3</v>
      </c>
      <c r="E2559">
        <v>11</v>
      </c>
      <c r="F2559">
        <v>2</v>
      </c>
      <c r="G2559">
        <v>101</v>
      </c>
      <c r="H2559">
        <v>41</v>
      </c>
      <c r="I2559">
        <v>6</v>
      </c>
      <c r="J2559" t="s">
        <v>149</v>
      </c>
      <c r="K2559" t="s">
        <v>994</v>
      </c>
      <c r="L2559" t="s">
        <v>1000</v>
      </c>
      <c r="M2559" s="3">
        <v>300000000</v>
      </c>
    </row>
    <row r="2560" spans="1:13" hidden="1" x14ac:dyDescent="0.3">
      <c r="A2560">
        <v>0</v>
      </c>
      <c r="B2560">
        <v>35</v>
      </c>
      <c r="C2560">
        <v>1</v>
      </c>
      <c r="D2560">
        <v>3</v>
      </c>
      <c r="E2560">
        <v>11</v>
      </c>
      <c r="F2560">
        <v>2</v>
      </c>
      <c r="G2560">
        <v>101</v>
      </c>
      <c r="H2560">
        <v>41</v>
      </c>
      <c r="I2560">
        <v>7</v>
      </c>
      <c r="J2560" t="s">
        <v>149</v>
      </c>
      <c r="K2560" t="s">
        <v>1001</v>
      </c>
      <c r="L2560" t="s">
        <v>1002</v>
      </c>
      <c r="M2560" s="3">
        <v>500000000</v>
      </c>
    </row>
    <row r="2561" spans="1:13" hidden="1" x14ac:dyDescent="0.3">
      <c r="A2561">
        <v>0</v>
      </c>
      <c r="B2561">
        <v>35</v>
      </c>
      <c r="C2561">
        <v>1</v>
      </c>
      <c r="D2561">
        <v>3</v>
      </c>
      <c r="E2561">
        <v>11</v>
      </c>
      <c r="F2561">
        <v>2</v>
      </c>
      <c r="G2561">
        <v>101</v>
      </c>
      <c r="H2561">
        <v>41</v>
      </c>
      <c r="I2561">
        <v>8</v>
      </c>
      <c r="J2561" t="s">
        <v>149</v>
      </c>
      <c r="K2561" t="s">
        <v>1003</v>
      </c>
      <c r="L2561" t="s">
        <v>1004</v>
      </c>
      <c r="M2561" s="3">
        <v>100000000</v>
      </c>
    </row>
    <row r="2562" spans="1:13" hidden="1" x14ac:dyDescent="0.3">
      <c r="A2562">
        <v>0</v>
      </c>
      <c r="B2562">
        <v>35</v>
      </c>
      <c r="C2562">
        <v>1</v>
      </c>
      <c r="D2562">
        <v>3</v>
      </c>
      <c r="E2562">
        <v>11</v>
      </c>
      <c r="F2562">
        <v>2</v>
      </c>
      <c r="G2562">
        <v>101</v>
      </c>
      <c r="H2562">
        <v>41</v>
      </c>
      <c r="I2562">
        <v>9</v>
      </c>
      <c r="J2562" t="s">
        <v>149</v>
      </c>
      <c r="K2562" t="s">
        <v>1005</v>
      </c>
      <c r="L2562" t="s">
        <v>1006</v>
      </c>
      <c r="M2562" s="3">
        <v>100000000</v>
      </c>
    </row>
    <row r="2563" spans="1:13" hidden="1" x14ac:dyDescent="0.3">
      <c r="A2563">
        <v>0</v>
      </c>
      <c r="B2563">
        <v>35</v>
      </c>
      <c r="C2563">
        <v>1</v>
      </c>
      <c r="D2563">
        <v>3</v>
      </c>
      <c r="E2563">
        <v>11</v>
      </c>
      <c r="F2563">
        <v>2</v>
      </c>
      <c r="G2563">
        <v>101</v>
      </c>
      <c r="H2563">
        <v>41</v>
      </c>
      <c r="I2563">
        <v>10</v>
      </c>
      <c r="J2563" t="s">
        <v>149</v>
      </c>
      <c r="K2563" t="s">
        <v>1007</v>
      </c>
      <c r="L2563" t="s">
        <v>1008</v>
      </c>
      <c r="M2563" s="3">
        <v>150000000</v>
      </c>
    </row>
    <row r="2564" spans="1:13" hidden="1" x14ac:dyDescent="0.3">
      <c r="A2564">
        <v>0</v>
      </c>
      <c r="B2564">
        <v>35</v>
      </c>
      <c r="C2564">
        <v>1</v>
      </c>
      <c r="D2564">
        <v>3</v>
      </c>
      <c r="E2564">
        <v>11</v>
      </c>
      <c r="F2564">
        <v>2</v>
      </c>
      <c r="G2564">
        <v>101</v>
      </c>
      <c r="H2564">
        <v>41</v>
      </c>
      <c r="I2564">
        <v>11</v>
      </c>
      <c r="J2564" t="s">
        <v>149</v>
      </c>
      <c r="K2564" t="s">
        <v>1009</v>
      </c>
      <c r="L2564" t="s">
        <v>1010</v>
      </c>
      <c r="M2564" s="3">
        <v>5000000</v>
      </c>
    </row>
    <row r="2565" spans="1:13" hidden="1" x14ac:dyDescent="0.3">
      <c r="A2565">
        <v>0</v>
      </c>
      <c r="B2565">
        <v>35</v>
      </c>
      <c r="C2565">
        <v>1</v>
      </c>
      <c r="D2565">
        <v>3</v>
      </c>
      <c r="E2565">
        <v>11</v>
      </c>
      <c r="F2565">
        <v>2</v>
      </c>
      <c r="G2565">
        <v>101</v>
      </c>
      <c r="H2565">
        <v>41</v>
      </c>
      <c r="I2565">
        <v>12</v>
      </c>
      <c r="J2565" t="s">
        <v>149</v>
      </c>
      <c r="K2565" t="s">
        <v>1011</v>
      </c>
      <c r="L2565" t="s">
        <v>1012</v>
      </c>
      <c r="M2565" s="3">
        <v>95000000</v>
      </c>
    </row>
    <row r="2566" spans="1:13" hidden="1" x14ac:dyDescent="0.3">
      <c r="A2566">
        <v>0</v>
      </c>
      <c r="B2566">
        <v>35</v>
      </c>
      <c r="C2566">
        <v>1</v>
      </c>
      <c r="D2566">
        <v>3</v>
      </c>
      <c r="E2566">
        <v>11</v>
      </c>
      <c r="F2566">
        <v>2</v>
      </c>
      <c r="G2566">
        <v>101</v>
      </c>
      <c r="H2566">
        <v>41</v>
      </c>
      <c r="I2566">
        <v>13</v>
      </c>
      <c r="J2566" t="s">
        <v>149</v>
      </c>
      <c r="K2566" t="s">
        <v>1013</v>
      </c>
      <c r="L2566" t="s">
        <v>1014</v>
      </c>
      <c r="M2566" s="3">
        <v>50000000</v>
      </c>
    </row>
    <row r="2567" spans="1:13" hidden="1" x14ac:dyDescent="0.3">
      <c r="A2567">
        <v>0</v>
      </c>
      <c r="B2567">
        <v>35</v>
      </c>
      <c r="C2567">
        <v>1</v>
      </c>
      <c r="D2567">
        <v>3</v>
      </c>
      <c r="E2567">
        <v>11</v>
      </c>
      <c r="F2567">
        <v>2</v>
      </c>
      <c r="G2567">
        <v>101</v>
      </c>
      <c r="H2567">
        <v>55</v>
      </c>
      <c r="I2567">
        <v>0</v>
      </c>
      <c r="J2567" t="s">
        <v>149</v>
      </c>
      <c r="K2567" t="s">
        <v>1015</v>
      </c>
      <c r="L2567" t="s">
        <v>1016</v>
      </c>
      <c r="M2567" s="3">
        <v>3000000000</v>
      </c>
    </row>
    <row r="2568" spans="1:13" s="1" customFormat="1" x14ac:dyDescent="0.3">
      <c r="A2568" s="1">
        <v>1</v>
      </c>
      <c r="B2568" s="1">
        <v>35</v>
      </c>
      <c r="C2568" s="1">
        <v>1</v>
      </c>
      <c r="D2568" s="1">
        <v>3</v>
      </c>
      <c r="E2568" s="1">
        <v>11</v>
      </c>
      <c r="F2568" s="1">
        <v>2</v>
      </c>
      <c r="G2568" s="1">
        <v>201</v>
      </c>
      <c r="H2568" s="1">
        <v>0</v>
      </c>
      <c r="I2568" s="1">
        <v>0</v>
      </c>
      <c r="L2568" s="1" t="s">
        <v>97</v>
      </c>
      <c r="M2568" s="2">
        <v>1056000000</v>
      </c>
    </row>
    <row r="2569" spans="1:13" s="1" customFormat="1" x14ac:dyDescent="0.3">
      <c r="A2569" s="1">
        <v>1</v>
      </c>
      <c r="B2569" s="1">
        <v>35</v>
      </c>
      <c r="C2569" s="1">
        <v>1</v>
      </c>
      <c r="D2569" s="1">
        <v>3</v>
      </c>
      <c r="E2569" s="1">
        <v>11</v>
      </c>
      <c r="F2569" s="1">
        <v>2</v>
      </c>
      <c r="G2569" s="1">
        <v>201</v>
      </c>
      <c r="H2569" s="1">
        <v>38</v>
      </c>
      <c r="I2569" s="1">
        <v>0</v>
      </c>
      <c r="L2569" s="1" t="s">
        <v>98</v>
      </c>
      <c r="M2569" s="2">
        <v>1056000000</v>
      </c>
    </row>
    <row r="2570" spans="1:13" hidden="1" x14ac:dyDescent="0.3">
      <c r="A2570">
        <v>0</v>
      </c>
      <c r="B2570">
        <v>35</v>
      </c>
      <c r="C2570">
        <v>1</v>
      </c>
      <c r="D2570">
        <v>3</v>
      </c>
      <c r="E2570">
        <v>11</v>
      </c>
      <c r="F2570">
        <v>2</v>
      </c>
      <c r="G2570">
        <v>201</v>
      </c>
      <c r="H2570">
        <v>38</v>
      </c>
      <c r="I2570">
        <v>1</v>
      </c>
      <c r="J2570" t="s">
        <v>149</v>
      </c>
      <c r="K2570" t="s">
        <v>1017</v>
      </c>
      <c r="L2570" t="s">
        <v>1018</v>
      </c>
      <c r="M2570" s="3">
        <v>150000000</v>
      </c>
    </row>
    <row r="2571" spans="1:13" hidden="1" x14ac:dyDescent="0.3">
      <c r="A2571">
        <v>0</v>
      </c>
      <c r="B2571">
        <v>35</v>
      </c>
      <c r="C2571">
        <v>1</v>
      </c>
      <c r="D2571">
        <v>3</v>
      </c>
      <c r="E2571">
        <v>11</v>
      </c>
      <c r="F2571">
        <v>2</v>
      </c>
      <c r="G2571">
        <v>201</v>
      </c>
      <c r="H2571">
        <v>38</v>
      </c>
      <c r="I2571">
        <v>2</v>
      </c>
      <c r="J2571" t="s">
        <v>149</v>
      </c>
      <c r="K2571" t="s">
        <v>1017</v>
      </c>
      <c r="L2571" t="s">
        <v>1019</v>
      </c>
      <c r="M2571" s="3">
        <v>36000000</v>
      </c>
    </row>
    <row r="2572" spans="1:13" hidden="1" x14ac:dyDescent="0.3">
      <c r="A2572">
        <v>0</v>
      </c>
      <c r="B2572">
        <v>35</v>
      </c>
      <c r="C2572">
        <v>1</v>
      </c>
      <c r="D2572">
        <v>3</v>
      </c>
      <c r="E2572">
        <v>11</v>
      </c>
      <c r="F2572">
        <v>2</v>
      </c>
      <c r="G2572">
        <v>201</v>
      </c>
      <c r="H2572">
        <v>38</v>
      </c>
      <c r="I2572">
        <v>3</v>
      </c>
      <c r="J2572" t="s">
        <v>149</v>
      </c>
      <c r="K2572" t="s">
        <v>1017</v>
      </c>
      <c r="L2572" t="s">
        <v>1020</v>
      </c>
      <c r="M2572" s="3">
        <v>20000000</v>
      </c>
    </row>
    <row r="2573" spans="1:13" hidden="1" x14ac:dyDescent="0.3">
      <c r="A2573">
        <v>0</v>
      </c>
      <c r="B2573">
        <v>35</v>
      </c>
      <c r="C2573">
        <v>1</v>
      </c>
      <c r="D2573">
        <v>3</v>
      </c>
      <c r="E2573">
        <v>11</v>
      </c>
      <c r="F2573">
        <v>2</v>
      </c>
      <c r="G2573">
        <v>201</v>
      </c>
      <c r="H2573">
        <v>38</v>
      </c>
      <c r="I2573">
        <v>4</v>
      </c>
      <c r="J2573" t="s">
        <v>149</v>
      </c>
      <c r="K2573" t="s">
        <v>1021</v>
      </c>
      <c r="L2573" t="s">
        <v>1022</v>
      </c>
      <c r="M2573" s="3">
        <v>150000000</v>
      </c>
    </row>
    <row r="2574" spans="1:13" hidden="1" x14ac:dyDescent="0.3">
      <c r="A2574">
        <v>0</v>
      </c>
      <c r="B2574">
        <v>35</v>
      </c>
      <c r="C2574">
        <v>1</v>
      </c>
      <c r="D2574">
        <v>3</v>
      </c>
      <c r="E2574">
        <v>11</v>
      </c>
      <c r="F2574">
        <v>2</v>
      </c>
      <c r="G2574">
        <v>201</v>
      </c>
      <c r="H2574">
        <v>38</v>
      </c>
      <c r="I2574">
        <v>5</v>
      </c>
      <c r="J2574" t="s">
        <v>149</v>
      </c>
      <c r="K2574" t="s">
        <v>1023</v>
      </c>
      <c r="L2574" t="s">
        <v>1024</v>
      </c>
      <c r="M2574" s="3">
        <v>100000000</v>
      </c>
    </row>
    <row r="2575" spans="1:13" hidden="1" x14ac:dyDescent="0.3">
      <c r="A2575">
        <v>0</v>
      </c>
      <c r="B2575">
        <v>35</v>
      </c>
      <c r="C2575">
        <v>1</v>
      </c>
      <c r="D2575">
        <v>3</v>
      </c>
      <c r="E2575">
        <v>11</v>
      </c>
      <c r="F2575">
        <v>2</v>
      </c>
      <c r="G2575">
        <v>201</v>
      </c>
      <c r="H2575">
        <v>38</v>
      </c>
      <c r="I2575">
        <v>6</v>
      </c>
      <c r="J2575" t="s">
        <v>149</v>
      </c>
      <c r="K2575" t="s">
        <v>1017</v>
      </c>
      <c r="L2575" t="s">
        <v>1025</v>
      </c>
      <c r="M2575" s="3">
        <v>100000000</v>
      </c>
    </row>
    <row r="2576" spans="1:13" hidden="1" x14ac:dyDescent="0.3">
      <c r="A2576">
        <v>0</v>
      </c>
      <c r="B2576">
        <v>35</v>
      </c>
      <c r="C2576">
        <v>1</v>
      </c>
      <c r="D2576">
        <v>3</v>
      </c>
      <c r="E2576">
        <v>11</v>
      </c>
      <c r="F2576">
        <v>2</v>
      </c>
      <c r="G2576">
        <v>201</v>
      </c>
      <c r="H2576">
        <v>38</v>
      </c>
      <c r="I2576">
        <v>7</v>
      </c>
      <c r="J2576" t="s">
        <v>149</v>
      </c>
      <c r="K2576" t="s">
        <v>1026</v>
      </c>
      <c r="L2576" t="s">
        <v>1027</v>
      </c>
      <c r="M2576" s="3">
        <v>500000000</v>
      </c>
    </row>
    <row r="2577" spans="1:13" s="1" customFormat="1" x14ac:dyDescent="0.3">
      <c r="A2577" s="1">
        <v>1</v>
      </c>
      <c r="B2577" s="1">
        <v>35</v>
      </c>
      <c r="C2577" s="1">
        <v>1</v>
      </c>
      <c r="D2577" s="1">
        <v>3</v>
      </c>
      <c r="E2577" s="1">
        <v>11</v>
      </c>
      <c r="F2577" s="1">
        <v>2</v>
      </c>
      <c r="G2577" s="1">
        <v>401</v>
      </c>
      <c r="H2577" s="1">
        <v>0</v>
      </c>
      <c r="I2577" s="1">
        <v>0</v>
      </c>
      <c r="L2577" s="1" t="s">
        <v>105</v>
      </c>
      <c r="M2577" s="2">
        <v>3112000000</v>
      </c>
    </row>
    <row r="2578" spans="1:13" s="1" customFormat="1" x14ac:dyDescent="0.3">
      <c r="A2578" s="1">
        <v>1</v>
      </c>
      <c r="B2578" s="1">
        <v>35</v>
      </c>
      <c r="C2578" s="1">
        <v>1</v>
      </c>
      <c r="D2578" s="1">
        <v>3</v>
      </c>
      <c r="E2578" s="1">
        <v>11</v>
      </c>
      <c r="F2578" s="1">
        <v>2</v>
      </c>
      <c r="G2578" s="1">
        <v>401</v>
      </c>
      <c r="H2578" s="1">
        <v>39</v>
      </c>
      <c r="I2578" s="1">
        <v>0</v>
      </c>
      <c r="L2578" s="1" t="s">
        <v>106</v>
      </c>
      <c r="M2578" s="2">
        <v>112000000</v>
      </c>
    </row>
    <row r="2579" spans="1:13" hidden="1" x14ac:dyDescent="0.3">
      <c r="A2579">
        <v>0</v>
      </c>
      <c r="B2579">
        <v>35</v>
      </c>
      <c r="C2579">
        <v>1</v>
      </c>
      <c r="D2579">
        <v>3</v>
      </c>
      <c r="E2579">
        <v>11</v>
      </c>
      <c r="F2579">
        <v>2</v>
      </c>
      <c r="G2579">
        <v>401</v>
      </c>
      <c r="H2579">
        <v>39</v>
      </c>
      <c r="I2579">
        <v>1</v>
      </c>
      <c r="J2579" t="s">
        <v>149</v>
      </c>
      <c r="K2579" t="s">
        <v>1028</v>
      </c>
      <c r="L2579" t="s">
        <v>1029</v>
      </c>
      <c r="M2579" s="3">
        <v>112000000</v>
      </c>
    </row>
    <row r="2580" spans="1:13" hidden="1" x14ac:dyDescent="0.3">
      <c r="A2580">
        <v>0</v>
      </c>
      <c r="B2580">
        <v>35</v>
      </c>
      <c r="C2580">
        <v>1</v>
      </c>
      <c r="D2580">
        <v>3</v>
      </c>
      <c r="E2580">
        <v>11</v>
      </c>
      <c r="F2580">
        <v>2</v>
      </c>
      <c r="G2580">
        <v>401</v>
      </c>
      <c r="H2580">
        <v>42</v>
      </c>
      <c r="I2580">
        <v>0</v>
      </c>
      <c r="J2580" t="s">
        <v>149</v>
      </c>
      <c r="K2580" t="s">
        <v>1030</v>
      </c>
      <c r="L2580" t="s">
        <v>1031</v>
      </c>
      <c r="M2580" s="3">
        <v>3000000000</v>
      </c>
    </row>
    <row r="2581" spans="1:13" s="1" customFormat="1" hidden="1" x14ac:dyDescent="0.3">
      <c r="A2581" s="1">
        <v>1</v>
      </c>
      <c r="B2581" s="1">
        <v>35</v>
      </c>
      <c r="C2581" s="1">
        <v>1</v>
      </c>
      <c r="D2581" s="1">
        <v>3</v>
      </c>
      <c r="E2581" s="1">
        <v>44</v>
      </c>
      <c r="F2581" s="1">
        <v>0</v>
      </c>
      <c r="G2581" s="1">
        <v>0</v>
      </c>
      <c r="H2581" s="1">
        <v>0</v>
      </c>
      <c r="I2581" s="1">
        <v>0</v>
      </c>
      <c r="L2581" s="1" t="s">
        <v>17</v>
      </c>
      <c r="M2581" s="2">
        <v>7191160000</v>
      </c>
    </row>
    <row r="2582" spans="1:13" s="1" customFormat="1" hidden="1" x14ac:dyDescent="0.3">
      <c r="A2582" s="1">
        <v>1</v>
      </c>
      <c r="B2582" s="1">
        <v>35</v>
      </c>
      <c r="C2582" s="1">
        <v>1</v>
      </c>
      <c r="D2582" s="1">
        <v>3</v>
      </c>
      <c r="E2582" s="1">
        <v>44</v>
      </c>
      <c r="F2582" s="1">
        <v>2</v>
      </c>
      <c r="G2582" s="1">
        <v>0</v>
      </c>
      <c r="H2582" s="1">
        <v>0</v>
      </c>
      <c r="I2582" s="1">
        <v>0</v>
      </c>
      <c r="L2582" s="1" t="s">
        <v>91</v>
      </c>
      <c r="M2582" s="2">
        <v>7191160000</v>
      </c>
    </row>
    <row r="2583" spans="1:13" s="1" customFormat="1" x14ac:dyDescent="0.3">
      <c r="A2583" s="1">
        <v>1</v>
      </c>
      <c r="B2583" s="1">
        <v>35</v>
      </c>
      <c r="C2583" s="1">
        <v>1</v>
      </c>
      <c r="D2583" s="1">
        <v>3</v>
      </c>
      <c r="E2583" s="1">
        <v>44</v>
      </c>
      <c r="F2583" s="1">
        <v>2</v>
      </c>
      <c r="G2583" s="1">
        <v>401</v>
      </c>
      <c r="H2583" s="1">
        <v>0</v>
      </c>
      <c r="I2583" s="1">
        <v>0</v>
      </c>
      <c r="L2583" s="1" t="s">
        <v>105</v>
      </c>
      <c r="M2583" s="2">
        <v>7191160000</v>
      </c>
    </row>
    <row r="2584" spans="1:13" s="1" customFormat="1" x14ac:dyDescent="0.3">
      <c r="A2584" s="1">
        <v>1</v>
      </c>
      <c r="B2584" s="1">
        <v>35</v>
      </c>
      <c r="C2584" s="1">
        <v>1</v>
      </c>
      <c r="D2584" s="1">
        <v>3</v>
      </c>
      <c r="E2584" s="1">
        <v>44</v>
      </c>
      <c r="F2584" s="1">
        <v>2</v>
      </c>
      <c r="G2584" s="1">
        <v>401</v>
      </c>
      <c r="H2584" s="1">
        <v>39</v>
      </c>
      <c r="I2584" s="1">
        <v>0</v>
      </c>
      <c r="L2584" s="1" t="s">
        <v>106</v>
      </c>
      <c r="M2584" s="2">
        <v>7191160000</v>
      </c>
    </row>
    <row r="2585" spans="1:13" hidden="1" x14ac:dyDescent="0.3">
      <c r="A2585">
        <v>0</v>
      </c>
      <c r="B2585">
        <v>35</v>
      </c>
      <c r="C2585">
        <v>1</v>
      </c>
      <c r="D2585">
        <v>3</v>
      </c>
      <c r="E2585">
        <v>44</v>
      </c>
      <c r="F2585">
        <v>2</v>
      </c>
      <c r="G2585">
        <v>401</v>
      </c>
      <c r="H2585">
        <v>39</v>
      </c>
      <c r="I2585">
        <v>1</v>
      </c>
      <c r="J2585" t="s">
        <v>149</v>
      </c>
      <c r="K2585" t="s">
        <v>1032</v>
      </c>
      <c r="L2585" t="s">
        <v>1033</v>
      </c>
      <c r="M2585" s="3">
        <v>200000000</v>
      </c>
    </row>
    <row r="2586" spans="1:13" hidden="1" x14ac:dyDescent="0.3">
      <c r="A2586">
        <v>0</v>
      </c>
      <c r="B2586">
        <v>35</v>
      </c>
      <c r="C2586">
        <v>1</v>
      </c>
      <c r="D2586">
        <v>3</v>
      </c>
      <c r="E2586">
        <v>44</v>
      </c>
      <c r="F2586">
        <v>2</v>
      </c>
      <c r="G2586">
        <v>401</v>
      </c>
      <c r="H2586">
        <v>39</v>
      </c>
      <c r="I2586">
        <v>2</v>
      </c>
      <c r="J2586" t="s">
        <v>149</v>
      </c>
      <c r="K2586" t="s">
        <v>1028</v>
      </c>
      <c r="L2586" t="s">
        <v>1034</v>
      </c>
      <c r="M2586" s="3">
        <v>124200000</v>
      </c>
    </row>
    <row r="2587" spans="1:13" hidden="1" x14ac:dyDescent="0.3">
      <c r="A2587">
        <v>0</v>
      </c>
      <c r="B2587">
        <v>35</v>
      </c>
      <c r="C2587">
        <v>1</v>
      </c>
      <c r="D2587">
        <v>3</v>
      </c>
      <c r="E2587">
        <v>44</v>
      </c>
      <c r="F2587">
        <v>2</v>
      </c>
      <c r="G2587">
        <v>401</v>
      </c>
      <c r="H2587">
        <v>39</v>
      </c>
      <c r="I2587">
        <v>3</v>
      </c>
      <c r="J2587" t="s">
        <v>149</v>
      </c>
      <c r="K2587" t="s">
        <v>1028</v>
      </c>
      <c r="L2587" t="s">
        <v>1033</v>
      </c>
      <c r="M2587" s="3">
        <v>1780000000</v>
      </c>
    </row>
    <row r="2588" spans="1:13" hidden="1" x14ac:dyDescent="0.3">
      <c r="A2588">
        <v>0</v>
      </c>
      <c r="B2588">
        <v>35</v>
      </c>
      <c r="C2588">
        <v>1</v>
      </c>
      <c r="D2588">
        <v>3</v>
      </c>
      <c r="E2588">
        <v>44</v>
      </c>
      <c r="F2588">
        <v>2</v>
      </c>
      <c r="G2588">
        <v>401</v>
      </c>
      <c r="H2588">
        <v>39</v>
      </c>
      <c r="I2588">
        <v>4</v>
      </c>
      <c r="J2588" t="s">
        <v>149</v>
      </c>
      <c r="K2588" t="s">
        <v>1035</v>
      </c>
      <c r="L2588" t="s">
        <v>1033</v>
      </c>
      <c r="M2588" s="3">
        <v>100000000</v>
      </c>
    </row>
    <row r="2589" spans="1:13" hidden="1" x14ac:dyDescent="0.3">
      <c r="A2589">
        <v>0</v>
      </c>
      <c r="B2589">
        <v>35</v>
      </c>
      <c r="C2589">
        <v>1</v>
      </c>
      <c r="D2589">
        <v>3</v>
      </c>
      <c r="E2589">
        <v>44</v>
      </c>
      <c r="F2589">
        <v>2</v>
      </c>
      <c r="G2589">
        <v>401</v>
      </c>
      <c r="H2589">
        <v>39</v>
      </c>
      <c r="I2589">
        <v>5</v>
      </c>
      <c r="J2589" t="s">
        <v>149</v>
      </c>
      <c r="K2589" t="s">
        <v>1036</v>
      </c>
      <c r="L2589" t="s">
        <v>1033</v>
      </c>
      <c r="M2589" s="3">
        <v>200000000</v>
      </c>
    </row>
    <row r="2590" spans="1:13" hidden="1" x14ac:dyDescent="0.3">
      <c r="A2590">
        <v>0</v>
      </c>
      <c r="B2590">
        <v>35</v>
      </c>
      <c r="C2590">
        <v>1</v>
      </c>
      <c r="D2590">
        <v>3</v>
      </c>
      <c r="E2590">
        <v>44</v>
      </c>
      <c r="F2590">
        <v>2</v>
      </c>
      <c r="G2590">
        <v>401</v>
      </c>
      <c r="H2590">
        <v>39</v>
      </c>
      <c r="I2590">
        <v>6</v>
      </c>
      <c r="J2590" t="s">
        <v>149</v>
      </c>
      <c r="K2590" t="s">
        <v>994</v>
      </c>
      <c r="L2590" t="s">
        <v>1033</v>
      </c>
      <c r="M2590" s="3">
        <v>20000000</v>
      </c>
    </row>
    <row r="2591" spans="1:13" hidden="1" x14ac:dyDescent="0.3">
      <c r="A2591">
        <v>0</v>
      </c>
      <c r="B2591">
        <v>35</v>
      </c>
      <c r="C2591">
        <v>1</v>
      </c>
      <c r="D2591">
        <v>3</v>
      </c>
      <c r="E2591">
        <v>44</v>
      </c>
      <c r="F2591">
        <v>2</v>
      </c>
      <c r="G2591">
        <v>401</v>
      </c>
      <c r="H2591">
        <v>39</v>
      </c>
      <c r="I2591">
        <v>7</v>
      </c>
      <c r="J2591" t="s">
        <v>149</v>
      </c>
      <c r="K2591" t="s">
        <v>1037</v>
      </c>
      <c r="L2591" t="s">
        <v>1033</v>
      </c>
      <c r="M2591" s="3">
        <v>200000000</v>
      </c>
    </row>
    <row r="2592" spans="1:13" hidden="1" x14ac:dyDescent="0.3">
      <c r="A2592">
        <v>0</v>
      </c>
      <c r="B2592">
        <v>35</v>
      </c>
      <c r="C2592">
        <v>1</v>
      </c>
      <c r="D2592">
        <v>3</v>
      </c>
      <c r="E2592">
        <v>44</v>
      </c>
      <c r="F2592">
        <v>2</v>
      </c>
      <c r="G2592">
        <v>401</v>
      </c>
      <c r="H2592">
        <v>39</v>
      </c>
      <c r="I2592">
        <v>8</v>
      </c>
      <c r="J2592" t="s">
        <v>149</v>
      </c>
      <c r="K2592" t="s">
        <v>1032</v>
      </c>
      <c r="L2592" t="s">
        <v>1038</v>
      </c>
      <c r="M2592" s="3">
        <v>172000000</v>
      </c>
    </row>
    <row r="2593" spans="1:13" hidden="1" x14ac:dyDescent="0.3">
      <c r="A2593">
        <v>0</v>
      </c>
      <c r="B2593">
        <v>35</v>
      </c>
      <c r="C2593">
        <v>1</v>
      </c>
      <c r="D2593">
        <v>3</v>
      </c>
      <c r="E2593">
        <v>44</v>
      </c>
      <c r="F2593">
        <v>2</v>
      </c>
      <c r="G2593">
        <v>401</v>
      </c>
      <c r="H2593">
        <v>39</v>
      </c>
      <c r="I2593">
        <v>9</v>
      </c>
      <c r="J2593" t="s">
        <v>149</v>
      </c>
      <c r="K2593" t="s">
        <v>1039</v>
      </c>
      <c r="L2593" t="s">
        <v>1040</v>
      </c>
      <c r="M2593" s="3">
        <v>66960000</v>
      </c>
    </row>
    <row r="2594" spans="1:13" hidden="1" x14ac:dyDescent="0.3">
      <c r="A2594">
        <v>0</v>
      </c>
      <c r="B2594">
        <v>35</v>
      </c>
      <c r="C2594">
        <v>1</v>
      </c>
      <c r="D2594">
        <v>3</v>
      </c>
      <c r="E2594">
        <v>44</v>
      </c>
      <c r="F2594">
        <v>2</v>
      </c>
      <c r="G2594">
        <v>401</v>
      </c>
      <c r="H2594">
        <v>39</v>
      </c>
      <c r="I2594">
        <v>10</v>
      </c>
      <c r="J2594" t="s">
        <v>149</v>
      </c>
      <c r="K2594" t="s">
        <v>1032</v>
      </c>
      <c r="L2594" t="s">
        <v>1041</v>
      </c>
      <c r="M2594" s="3">
        <v>1500000000</v>
      </c>
    </row>
    <row r="2595" spans="1:13" hidden="1" x14ac:dyDescent="0.3">
      <c r="A2595">
        <v>0</v>
      </c>
      <c r="B2595">
        <v>35</v>
      </c>
      <c r="C2595">
        <v>1</v>
      </c>
      <c r="D2595">
        <v>3</v>
      </c>
      <c r="E2595">
        <v>44</v>
      </c>
      <c r="F2595">
        <v>2</v>
      </c>
      <c r="G2595">
        <v>401</v>
      </c>
      <c r="H2595">
        <v>39</v>
      </c>
      <c r="I2595">
        <v>80</v>
      </c>
      <c r="J2595" t="s">
        <v>149</v>
      </c>
      <c r="K2595" t="s">
        <v>1032</v>
      </c>
      <c r="L2595" t="s">
        <v>1042</v>
      </c>
      <c r="M2595" s="3">
        <v>2828000000</v>
      </c>
    </row>
    <row r="2596" spans="1:13" s="1" customFormat="1" hidden="1" x14ac:dyDescent="0.3">
      <c r="A2596" s="1">
        <v>1</v>
      </c>
      <c r="B2596" s="1">
        <v>35</v>
      </c>
      <c r="C2596" s="1">
        <v>1</v>
      </c>
      <c r="D2596" s="1">
        <v>3</v>
      </c>
      <c r="E2596" s="1">
        <v>55</v>
      </c>
      <c r="F2596" s="1">
        <v>0</v>
      </c>
      <c r="G2596" s="1">
        <v>0</v>
      </c>
      <c r="H2596" s="1">
        <v>0</v>
      </c>
      <c r="I2596" s="1">
        <v>0</v>
      </c>
      <c r="L2596" s="1" t="s">
        <v>18</v>
      </c>
      <c r="M2596" s="2">
        <v>22000000000</v>
      </c>
    </row>
    <row r="2597" spans="1:13" s="1" customFormat="1" hidden="1" x14ac:dyDescent="0.3">
      <c r="A2597" s="1">
        <v>1</v>
      </c>
      <c r="B2597" s="1">
        <v>35</v>
      </c>
      <c r="C2597" s="1">
        <v>1</v>
      </c>
      <c r="D2597" s="1">
        <v>3</v>
      </c>
      <c r="E2597" s="1">
        <v>55</v>
      </c>
      <c r="F2597" s="1">
        <v>2</v>
      </c>
      <c r="G2597" s="1">
        <v>0</v>
      </c>
      <c r="H2597" s="1">
        <v>0</v>
      </c>
      <c r="I2597" s="1">
        <v>0</v>
      </c>
      <c r="L2597" s="1" t="s">
        <v>91</v>
      </c>
      <c r="M2597" s="2">
        <v>22000000000</v>
      </c>
    </row>
    <row r="2598" spans="1:13" s="1" customFormat="1" x14ac:dyDescent="0.3">
      <c r="A2598" s="1">
        <v>1</v>
      </c>
      <c r="B2598" s="1">
        <v>35</v>
      </c>
      <c r="C2598" s="1">
        <v>1</v>
      </c>
      <c r="D2598" s="1">
        <v>3</v>
      </c>
      <c r="E2598" s="1">
        <v>55</v>
      </c>
      <c r="F2598" s="1">
        <v>2</v>
      </c>
      <c r="G2598" s="1">
        <v>101</v>
      </c>
      <c r="H2598" s="1">
        <v>0</v>
      </c>
      <c r="I2598" s="1">
        <v>0</v>
      </c>
      <c r="L2598" s="1" t="s">
        <v>92</v>
      </c>
      <c r="M2598" s="2">
        <v>22000000000</v>
      </c>
    </row>
    <row r="2599" spans="1:13" hidden="1" x14ac:dyDescent="0.3">
      <c r="A2599">
        <v>0</v>
      </c>
      <c r="B2599">
        <v>35</v>
      </c>
      <c r="C2599">
        <v>1</v>
      </c>
      <c r="D2599">
        <v>3</v>
      </c>
      <c r="E2599">
        <v>55</v>
      </c>
      <c r="F2599">
        <v>2</v>
      </c>
      <c r="G2599">
        <v>101</v>
      </c>
      <c r="H2599">
        <v>42</v>
      </c>
      <c r="I2599">
        <v>0</v>
      </c>
      <c r="J2599" t="s">
        <v>149</v>
      </c>
      <c r="K2599" t="s">
        <v>1043</v>
      </c>
      <c r="L2599" t="s">
        <v>1044</v>
      </c>
      <c r="M2599" s="3">
        <v>20000000000</v>
      </c>
    </row>
    <row r="2600" spans="1:13" hidden="1" x14ac:dyDescent="0.3">
      <c r="A2600">
        <v>0</v>
      </c>
      <c r="B2600">
        <v>35</v>
      </c>
      <c r="C2600">
        <v>1</v>
      </c>
      <c r="D2600">
        <v>3</v>
      </c>
      <c r="E2600">
        <v>55</v>
      </c>
      <c r="F2600">
        <v>2</v>
      </c>
      <c r="G2600">
        <v>101</v>
      </c>
      <c r="H2600">
        <v>55</v>
      </c>
      <c r="I2600">
        <v>0</v>
      </c>
      <c r="J2600" t="s">
        <v>149</v>
      </c>
      <c r="K2600" t="s">
        <v>1015</v>
      </c>
      <c r="L2600" t="s">
        <v>1016</v>
      </c>
      <c r="M2600" s="3">
        <v>2000000000</v>
      </c>
    </row>
    <row r="2601" spans="1:13" s="1" customFormat="1" hidden="1" x14ac:dyDescent="0.3">
      <c r="A2601" s="1">
        <v>1</v>
      </c>
      <c r="B2601" s="1">
        <v>35</v>
      </c>
      <c r="C2601" s="1">
        <v>11</v>
      </c>
      <c r="D2601" s="1">
        <v>0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L2601" s="1" t="s">
        <v>22</v>
      </c>
      <c r="M2601" s="2">
        <v>2928811</v>
      </c>
    </row>
    <row r="2602" spans="1:13" s="1" customFormat="1" hidden="1" x14ac:dyDescent="0.3">
      <c r="A2602" s="1">
        <v>1</v>
      </c>
      <c r="B2602" s="1">
        <v>35</v>
      </c>
      <c r="C2602" s="1">
        <v>11</v>
      </c>
      <c r="D2602" s="1">
        <v>0</v>
      </c>
      <c r="E2602" s="1">
        <v>11</v>
      </c>
      <c r="F2602" s="1">
        <v>0</v>
      </c>
      <c r="G2602" s="1">
        <v>0</v>
      </c>
      <c r="H2602" s="1">
        <v>0</v>
      </c>
      <c r="I2602" s="1">
        <v>0</v>
      </c>
      <c r="L2602" s="1" t="s">
        <v>14</v>
      </c>
      <c r="M2602" s="2">
        <v>2928811</v>
      </c>
    </row>
    <row r="2603" spans="1:13" s="1" customFormat="1" hidden="1" x14ac:dyDescent="0.3">
      <c r="A2603" s="1">
        <v>1</v>
      </c>
      <c r="B2603" s="1">
        <v>35</v>
      </c>
      <c r="C2603" s="1">
        <v>11</v>
      </c>
      <c r="D2603" s="1">
        <v>1</v>
      </c>
      <c r="E2603" s="1">
        <v>0</v>
      </c>
      <c r="F2603" s="1">
        <v>0</v>
      </c>
      <c r="G2603" s="1">
        <v>0</v>
      </c>
      <c r="H2603" s="1">
        <v>0</v>
      </c>
      <c r="I2603" s="1">
        <v>0</v>
      </c>
      <c r="L2603" s="1" t="s">
        <v>22</v>
      </c>
      <c r="M2603" s="2">
        <v>2928811</v>
      </c>
    </row>
    <row r="2604" spans="1:13" s="1" customFormat="1" hidden="1" x14ac:dyDescent="0.3">
      <c r="A2604" s="1">
        <v>1</v>
      </c>
      <c r="B2604" s="1">
        <v>35</v>
      </c>
      <c r="C2604" s="1">
        <v>11</v>
      </c>
      <c r="D2604" s="1">
        <v>1</v>
      </c>
      <c r="E2604" s="1">
        <v>0</v>
      </c>
      <c r="F2604" s="1">
        <v>2</v>
      </c>
      <c r="G2604" s="1">
        <v>0</v>
      </c>
      <c r="H2604" s="1">
        <v>0</v>
      </c>
      <c r="I2604" s="1">
        <v>0</v>
      </c>
      <c r="L2604" s="1" t="s">
        <v>27</v>
      </c>
      <c r="M2604" s="2">
        <v>2928811</v>
      </c>
    </row>
    <row r="2605" spans="1:13" s="1" customFormat="1" hidden="1" x14ac:dyDescent="0.3">
      <c r="A2605" s="1">
        <v>1</v>
      </c>
      <c r="B2605" s="1">
        <v>35</v>
      </c>
      <c r="C2605" s="1">
        <v>11</v>
      </c>
      <c r="D2605" s="1">
        <v>1</v>
      </c>
      <c r="E2605" s="1">
        <v>0</v>
      </c>
      <c r="F2605" s="1">
        <v>2</v>
      </c>
      <c r="G2605" s="1">
        <v>2</v>
      </c>
      <c r="H2605" s="1">
        <v>0</v>
      </c>
      <c r="I2605" s="1">
        <v>0</v>
      </c>
      <c r="L2605" s="1" t="s">
        <v>29</v>
      </c>
      <c r="M2605" s="2">
        <v>2928811</v>
      </c>
    </row>
    <row r="2606" spans="1:13" s="1" customFormat="1" hidden="1" x14ac:dyDescent="0.3">
      <c r="A2606" s="1">
        <v>1</v>
      </c>
      <c r="B2606" s="1">
        <v>35</v>
      </c>
      <c r="C2606" s="1">
        <v>11</v>
      </c>
      <c r="D2606" s="1">
        <v>1</v>
      </c>
      <c r="E2606" s="1">
        <v>11</v>
      </c>
      <c r="F2606" s="1">
        <v>0</v>
      </c>
      <c r="G2606" s="1">
        <v>0</v>
      </c>
      <c r="H2606" s="1">
        <v>0</v>
      </c>
      <c r="I2606" s="1">
        <v>0</v>
      </c>
      <c r="L2606" s="1" t="s">
        <v>14</v>
      </c>
      <c r="M2606" s="2">
        <v>2928811</v>
      </c>
    </row>
    <row r="2607" spans="1:13" s="1" customFormat="1" hidden="1" x14ac:dyDescent="0.3">
      <c r="A2607" s="1">
        <v>1</v>
      </c>
      <c r="B2607" s="1">
        <v>35</v>
      </c>
      <c r="C2607" s="1">
        <v>11</v>
      </c>
      <c r="D2607" s="1">
        <v>1</v>
      </c>
      <c r="E2607" s="1">
        <v>11</v>
      </c>
      <c r="F2607" s="1">
        <v>2</v>
      </c>
      <c r="G2607" s="1">
        <v>0</v>
      </c>
      <c r="H2607" s="1">
        <v>0</v>
      </c>
      <c r="I2607" s="1">
        <v>0</v>
      </c>
      <c r="L2607" s="1" t="s">
        <v>27</v>
      </c>
      <c r="M2607" s="2">
        <v>2928811</v>
      </c>
    </row>
    <row r="2608" spans="1:13" s="1" customFormat="1" hidden="1" x14ac:dyDescent="0.3">
      <c r="A2608" s="1">
        <v>1</v>
      </c>
      <c r="B2608" s="1">
        <v>35</v>
      </c>
      <c r="C2608" s="1">
        <v>11</v>
      </c>
      <c r="D2608" s="1">
        <v>1</v>
      </c>
      <c r="E2608" s="1">
        <v>11</v>
      </c>
      <c r="F2608" s="1">
        <v>2</v>
      </c>
      <c r="G2608" s="1">
        <v>2</v>
      </c>
      <c r="H2608" s="1">
        <v>0</v>
      </c>
      <c r="I2608" s="1">
        <v>0</v>
      </c>
      <c r="L2608" s="1" t="s">
        <v>29</v>
      </c>
      <c r="M2608" s="2">
        <v>2928811</v>
      </c>
    </row>
    <row r="2609" spans="1:13" hidden="1" x14ac:dyDescent="0.3">
      <c r="A2609">
        <v>0</v>
      </c>
      <c r="B2609">
        <v>35</v>
      </c>
      <c r="C2609">
        <v>11</v>
      </c>
      <c r="D2609">
        <v>1</v>
      </c>
      <c r="E2609">
        <v>11</v>
      </c>
      <c r="F2609">
        <v>2</v>
      </c>
      <c r="G2609">
        <v>2</v>
      </c>
      <c r="H2609">
        <v>3</v>
      </c>
      <c r="I2609">
        <v>0</v>
      </c>
      <c r="J2609" t="s">
        <v>214</v>
      </c>
      <c r="K2609" t="s">
        <v>149</v>
      </c>
      <c r="L2609" t="s">
        <v>215</v>
      </c>
      <c r="M2609" s="3">
        <v>2928811</v>
      </c>
    </row>
    <row r="2610" spans="1:13" s="1" customFormat="1" hidden="1" x14ac:dyDescent="0.3">
      <c r="A2610" s="1">
        <v>1</v>
      </c>
      <c r="B2610" s="1">
        <v>36</v>
      </c>
      <c r="C2610" s="1">
        <v>0</v>
      </c>
      <c r="D2610" s="1">
        <v>0</v>
      </c>
      <c r="E2610" s="1">
        <v>0</v>
      </c>
      <c r="F2610" s="1">
        <v>0</v>
      </c>
      <c r="G2610" s="1">
        <v>0</v>
      </c>
      <c r="H2610" s="1">
        <v>0</v>
      </c>
      <c r="I2610" s="1">
        <v>0</v>
      </c>
      <c r="L2610" s="1" t="s">
        <v>1045</v>
      </c>
      <c r="M2610" s="2">
        <v>10058654502</v>
      </c>
    </row>
    <row r="2611" spans="1:13" s="1" customFormat="1" hidden="1" x14ac:dyDescent="0.3">
      <c r="A2611" s="1">
        <v>1</v>
      </c>
      <c r="B2611" s="1">
        <v>36</v>
      </c>
      <c r="C2611" s="1">
        <v>0</v>
      </c>
      <c r="D2611" s="1">
        <v>0</v>
      </c>
      <c r="E2611" s="1">
        <v>11</v>
      </c>
      <c r="F2611" s="1">
        <v>0</v>
      </c>
      <c r="G2611" s="1">
        <v>0</v>
      </c>
      <c r="H2611" s="1">
        <v>0</v>
      </c>
      <c r="I2611" s="1">
        <v>0</v>
      </c>
      <c r="L2611" s="1" t="s">
        <v>14</v>
      </c>
      <c r="M2611" s="2">
        <v>5067697717</v>
      </c>
    </row>
    <row r="2612" spans="1:13" s="1" customFormat="1" hidden="1" x14ac:dyDescent="0.3">
      <c r="A2612" s="1">
        <v>1</v>
      </c>
      <c r="B2612" s="1">
        <v>36</v>
      </c>
      <c r="C2612" s="1">
        <v>0</v>
      </c>
      <c r="D2612" s="1">
        <v>0</v>
      </c>
      <c r="E2612" s="1">
        <v>22</v>
      </c>
      <c r="F2612" s="1">
        <v>0</v>
      </c>
      <c r="G2612" s="1">
        <v>0</v>
      </c>
      <c r="H2612" s="1">
        <v>0</v>
      </c>
      <c r="I2612" s="1">
        <v>0</v>
      </c>
      <c r="L2612" s="1" t="s">
        <v>15</v>
      </c>
      <c r="M2612" s="2">
        <v>3179385464</v>
      </c>
    </row>
    <row r="2613" spans="1:13" s="1" customFormat="1" hidden="1" x14ac:dyDescent="0.3">
      <c r="A2613" s="1">
        <v>1</v>
      </c>
      <c r="B2613" s="1">
        <v>36</v>
      </c>
      <c r="C2613" s="1">
        <v>0</v>
      </c>
      <c r="D2613" s="1">
        <v>0</v>
      </c>
      <c r="E2613" s="1">
        <v>33</v>
      </c>
      <c r="F2613" s="1">
        <v>0</v>
      </c>
      <c r="G2613" s="1">
        <v>0</v>
      </c>
      <c r="H2613" s="1">
        <v>0</v>
      </c>
      <c r="I2613" s="1">
        <v>0</v>
      </c>
      <c r="L2613" s="1" t="s">
        <v>16</v>
      </c>
      <c r="M2613" s="2">
        <v>1811571321</v>
      </c>
    </row>
    <row r="2614" spans="1:13" s="1" customFormat="1" hidden="1" x14ac:dyDescent="0.3">
      <c r="A2614" s="1">
        <v>1</v>
      </c>
      <c r="B2614" s="1">
        <v>36</v>
      </c>
      <c r="C2614" s="1">
        <v>0</v>
      </c>
      <c r="D2614" s="1">
        <v>1</v>
      </c>
      <c r="E2614" s="1">
        <v>0</v>
      </c>
      <c r="F2614" s="1">
        <v>0</v>
      </c>
      <c r="G2614" s="1">
        <v>0</v>
      </c>
      <c r="H2614" s="1">
        <v>0</v>
      </c>
      <c r="I2614" s="1">
        <v>0</v>
      </c>
      <c r="L2614" s="1" t="s">
        <v>22</v>
      </c>
      <c r="M2614" s="2">
        <v>2928811</v>
      </c>
    </row>
    <row r="2615" spans="1:13" s="1" customFormat="1" hidden="1" x14ac:dyDescent="0.3">
      <c r="A2615" s="1">
        <v>1</v>
      </c>
      <c r="B2615" s="1">
        <v>36</v>
      </c>
      <c r="C2615" s="1">
        <v>0</v>
      </c>
      <c r="D2615" s="1">
        <v>1</v>
      </c>
      <c r="E2615" s="1">
        <v>0</v>
      </c>
      <c r="F2615" s="1">
        <v>2</v>
      </c>
      <c r="G2615" s="1">
        <v>0</v>
      </c>
      <c r="H2615" s="1">
        <v>0</v>
      </c>
      <c r="I2615" s="1">
        <v>0</v>
      </c>
      <c r="L2615" s="1" t="s">
        <v>27</v>
      </c>
      <c r="M2615" s="2">
        <v>2928811</v>
      </c>
    </row>
    <row r="2616" spans="1:13" s="1" customFormat="1" hidden="1" x14ac:dyDescent="0.3">
      <c r="A2616" s="1">
        <v>1</v>
      </c>
      <c r="B2616" s="1">
        <v>36</v>
      </c>
      <c r="C2616" s="1">
        <v>0</v>
      </c>
      <c r="D2616" s="1">
        <v>1</v>
      </c>
      <c r="E2616" s="1">
        <v>0</v>
      </c>
      <c r="F2616" s="1">
        <v>2</v>
      </c>
      <c r="G2616" s="1">
        <v>2</v>
      </c>
      <c r="H2616" s="1">
        <v>0</v>
      </c>
      <c r="I2616" s="1">
        <v>0</v>
      </c>
      <c r="L2616" s="1" t="s">
        <v>29</v>
      </c>
      <c r="M2616" s="2">
        <v>2928811</v>
      </c>
    </row>
    <row r="2617" spans="1:13" s="1" customFormat="1" hidden="1" x14ac:dyDescent="0.3">
      <c r="A2617" s="1">
        <v>1</v>
      </c>
      <c r="B2617" s="1">
        <v>36</v>
      </c>
      <c r="C2617" s="1">
        <v>0</v>
      </c>
      <c r="D2617" s="1">
        <v>1</v>
      </c>
      <c r="E2617" s="1">
        <v>11</v>
      </c>
      <c r="F2617" s="1">
        <v>0</v>
      </c>
      <c r="G2617" s="1">
        <v>0</v>
      </c>
      <c r="H2617" s="1">
        <v>0</v>
      </c>
      <c r="I2617" s="1">
        <v>0</v>
      </c>
      <c r="L2617" s="1" t="s">
        <v>14</v>
      </c>
      <c r="M2617" s="2">
        <v>2928811</v>
      </c>
    </row>
    <row r="2618" spans="1:13" s="1" customFormat="1" hidden="1" x14ac:dyDescent="0.3">
      <c r="A2618" s="1">
        <v>1</v>
      </c>
      <c r="B2618" s="1">
        <v>36</v>
      </c>
      <c r="C2618" s="1">
        <v>0</v>
      </c>
      <c r="D2618" s="1">
        <v>1</v>
      </c>
      <c r="E2618" s="1">
        <v>11</v>
      </c>
      <c r="F2618" s="1">
        <v>2</v>
      </c>
      <c r="G2618" s="1">
        <v>0</v>
      </c>
      <c r="H2618" s="1">
        <v>0</v>
      </c>
      <c r="I2618" s="1">
        <v>0</v>
      </c>
      <c r="L2618" s="1" t="s">
        <v>27</v>
      </c>
      <c r="M2618" s="2">
        <v>2928811</v>
      </c>
    </row>
    <row r="2619" spans="1:13" s="1" customFormat="1" hidden="1" x14ac:dyDescent="0.3">
      <c r="A2619" s="1">
        <v>1</v>
      </c>
      <c r="B2619" s="1">
        <v>36</v>
      </c>
      <c r="C2619" s="1">
        <v>0</v>
      </c>
      <c r="D2619" s="1">
        <v>1</v>
      </c>
      <c r="E2619" s="1">
        <v>11</v>
      </c>
      <c r="F2619" s="1">
        <v>2</v>
      </c>
      <c r="G2619" s="1">
        <v>2</v>
      </c>
      <c r="H2619" s="1">
        <v>0</v>
      </c>
      <c r="I2619" s="1">
        <v>0</v>
      </c>
      <c r="L2619" s="1" t="s">
        <v>29</v>
      </c>
      <c r="M2619" s="2">
        <v>2928811</v>
      </c>
    </row>
    <row r="2620" spans="1:13" s="1" customFormat="1" hidden="1" x14ac:dyDescent="0.3">
      <c r="A2620" s="1">
        <v>1</v>
      </c>
      <c r="B2620" s="1">
        <v>36</v>
      </c>
      <c r="C2620" s="1">
        <v>0</v>
      </c>
      <c r="D2620" s="1">
        <v>3</v>
      </c>
      <c r="E2620" s="1">
        <v>0</v>
      </c>
      <c r="F2620" s="1">
        <v>0</v>
      </c>
      <c r="G2620" s="1">
        <v>0</v>
      </c>
      <c r="H2620" s="1">
        <v>0</v>
      </c>
      <c r="I2620" s="1">
        <v>0</v>
      </c>
      <c r="L2620" s="1" t="s">
        <v>39</v>
      </c>
      <c r="M2620" s="2">
        <v>10055725691</v>
      </c>
    </row>
    <row r="2621" spans="1:13" s="1" customFormat="1" hidden="1" x14ac:dyDescent="0.3">
      <c r="A2621" s="1">
        <v>1</v>
      </c>
      <c r="B2621" s="1">
        <v>36</v>
      </c>
      <c r="C2621" s="1">
        <v>0</v>
      </c>
      <c r="D2621" s="1">
        <v>3</v>
      </c>
      <c r="E2621" s="1">
        <v>0</v>
      </c>
      <c r="F2621" s="1">
        <v>1</v>
      </c>
      <c r="G2621" s="1">
        <v>0</v>
      </c>
      <c r="H2621" s="1">
        <v>0</v>
      </c>
      <c r="I2621" s="1">
        <v>0</v>
      </c>
      <c r="L2621" s="1" t="s">
        <v>40</v>
      </c>
      <c r="M2621" s="2">
        <v>10055725691</v>
      </c>
    </row>
    <row r="2622" spans="1:13" s="1" customFormat="1" hidden="1" x14ac:dyDescent="0.3">
      <c r="A2622" s="1">
        <v>1</v>
      </c>
      <c r="B2622" s="1">
        <v>36</v>
      </c>
      <c r="C2622" s="1">
        <v>0</v>
      </c>
      <c r="D2622" s="1">
        <v>3</v>
      </c>
      <c r="E2622" s="1">
        <v>0</v>
      </c>
      <c r="F2622" s="1">
        <v>1</v>
      </c>
      <c r="G2622" s="1">
        <v>401</v>
      </c>
      <c r="H2622" s="1">
        <v>0</v>
      </c>
      <c r="I2622" s="1">
        <v>0</v>
      </c>
      <c r="L2622" s="1" t="s">
        <v>74</v>
      </c>
      <c r="M2622" s="2">
        <v>2390238685</v>
      </c>
    </row>
    <row r="2623" spans="1:13" s="1" customFormat="1" hidden="1" x14ac:dyDescent="0.3">
      <c r="A2623" s="1">
        <v>1</v>
      </c>
      <c r="B2623" s="1">
        <v>36</v>
      </c>
      <c r="C2623" s="1">
        <v>0</v>
      </c>
      <c r="D2623" s="1">
        <v>3</v>
      </c>
      <c r="E2623" s="1">
        <v>0</v>
      </c>
      <c r="F2623" s="1">
        <v>1</v>
      </c>
      <c r="G2623" s="1">
        <v>401</v>
      </c>
      <c r="H2623" s="1">
        <v>17</v>
      </c>
      <c r="I2623" s="1">
        <v>0</v>
      </c>
      <c r="L2623" s="1" t="s">
        <v>75</v>
      </c>
      <c r="M2623" s="2">
        <v>2373050095</v>
      </c>
    </row>
    <row r="2624" spans="1:13" s="1" customFormat="1" hidden="1" x14ac:dyDescent="0.3">
      <c r="A2624" s="1">
        <v>1</v>
      </c>
      <c r="B2624" s="1">
        <v>36</v>
      </c>
      <c r="C2624" s="1">
        <v>0</v>
      </c>
      <c r="D2624" s="1">
        <v>3</v>
      </c>
      <c r="E2624" s="1">
        <v>0</v>
      </c>
      <c r="F2624" s="1">
        <v>1</v>
      </c>
      <c r="G2624" s="1">
        <v>401</v>
      </c>
      <c r="H2624" s="1">
        <v>44</v>
      </c>
      <c r="I2624" s="1">
        <v>0</v>
      </c>
      <c r="L2624" s="1" t="s">
        <v>76</v>
      </c>
      <c r="M2624" s="2">
        <v>17188590</v>
      </c>
    </row>
    <row r="2625" spans="1:13" s="1" customFormat="1" hidden="1" x14ac:dyDescent="0.3">
      <c r="A2625" s="1">
        <v>1</v>
      </c>
      <c r="B2625" s="1">
        <v>36</v>
      </c>
      <c r="C2625" s="1">
        <v>0</v>
      </c>
      <c r="D2625" s="1">
        <v>3</v>
      </c>
      <c r="E2625" s="1">
        <v>0</v>
      </c>
      <c r="F2625" s="1">
        <v>1</v>
      </c>
      <c r="G2625" s="1">
        <v>402</v>
      </c>
      <c r="H2625" s="1">
        <v>0</v>
      </c>
      <c r="I2625" s="1">
        <v>0</v>
      </c>
      <c r="L2625" s="1" t="s">
        <v>77</v>
      </c>
      <c r="M2625" s="2">
        <v>2152561190</v>
      </c>
    </row>
    <row r="2626" spans="1:13" s="1" customFormat="1" hidden="1" x14ac:dyDescent="0.3">
      <c r="A2626" s="1">
        <v>1</v>
      </c>
      <c r="B2626" s="1">
        <v>36</v>
      </c>
      <c r="C2626" s="1">
        <v>0</v>
      </c>
      <c r="D2626" s="1">
        <v>3</v>
      </c>
      <c r="E2626" s="1">
        <v>0</v>
      </c>
      <c r="F2626" s="1">
        <v>1</v>
      </c>
      <c r="G2626" s="1">
        <v>402</v>
      </c>
      <c r="H2626" s="1">
        <v>43</v>
      </c>
      <c r="I2626" s="1">
        <v>0</v>
      </c>
      <c r="L2626" s="1" t="s">
        <v>78</v>
      </c>
      <c r="M2626" s="2">
        <v>2152561190</v>
      </c>
    </row>
    <row r="2627" spans="1:13" s="1" customFormat="1" hidden="1" x14ac:dyDescent="0.3">
      <c r="A2627" s="1">
        <v>1</v>
      </c>
      <c r="B2627" s="1">
        <v>36</v>
      </c>
      <c r="C2627" s="1">
        <v>0</v>
      </c>
      <c r="D2627" s="1">
        <v>3</v>
      </c>
      <c r="E2627" s="1">
        <v>0</v>
      </c>
      <c r="F2627" s="1">
        <v>1</v>
      </c>
      <c r="G2627" s="1">
        <v>403</v>
      </c>
      <c r="H2627" s="1">
        <v>0</v>
      </c>
      <c r="I2627" s="1">
        <v>0</v>
      </c>
      <c r="L2627" s="1" t="s">
        <v>79</v>
      </c>
      <c r="M2627" s="2">
        <v>5512925816</v>
      </c>
    </row>
    <row r="2628" spans="1:13" s="1" customFormat="1" hidden="1" x14ac:dyDescent="0.3">
      <c r="A2628" s="1">
        <v>1</v>
      </c>
      <c r="B2628" s="1">
        <v>36</v>
      </c>
      <c r="C2628" s="1">
        <v>0</v>
      </c>
      <c r="D2628" s="1">
        <v>3</v>
      </c>
      <c r="E2628" s="1">
        <v>0</v>
      </c>
      <c r="F2628" s="1">
        <v>1</v>
      </c>
      <c r="G2628" s="1">
        <v>403</v>
      </c>
      <c r="H2628" s="1">
        <v>43</v>
      </c>
      <c r="I2628" s="1">
        <v>0</v>
      </c>
      <c r="L2628" s="1" t="s">
        <v>78</v>
      </c>
      <c r="M2628" s="2">
        <v>5512925816</v>
      </c>
    </row>
    <row r="2629" spans="1:13" s="1" customFormat="1" hidden="1" x14ac:dyDescent="0.3">
      <c r="A2629" s="1">
        <v>1</v>
      </c>
      <c r="B2629" s="1">
        <v>36</v>
      </c>
      <c r="C2629" s="1">
        <v>0</v>
      </c>
      <c r="D2629" s="1">
        <v>3</v>
      </c>
      <c r="E2629" s="1">
        <v>11</v>
      </c>
      <c r="F2629" s="1">
        <v>0</v>
      </c>
      <c r="G2629" s="1">
        <v>0</v>
      </c>
      <c r="H2629" s="1">
        <v>0</v>
      </c>
      <c r="I2629" s="1">
        <v>0</v>
      </c>
      <c r="L2629" s="1" t="s">
        <v>14</v>
      </c>
      <c r="M2629" s="2">
        <v>5064768906</v>
      </c>
    </row>
    <row r="2630" spans="1:13" s="1" customFormat="1" hidden="1" x14ac:dyDescent="0.3">
      <c r="A2630" s="1">
        <v>1</v>
      </c>
      <c r="B2630" s="1">
        <v>36</v>
      </c>
      <c r="C2630" s="1">
        <v>0</v>
      </c>
      <c r="D2630" s="1">
        <v>3</v>
      </c>
      <c r="E2630" s="1">
        <v>11</v>
      </c>
      <c r="F2630" s="1">
        <v>1</v>
      </c>
      <c r="G2630" s="1">
        <v>0</v>
      </c>
      <c r="H2630" s="1">
        <v>0</v>
      </c>
      <c r="I2630" s="1">
        <v>0</v>
      </c>
      <c r="L2630" s="1" t="s">
        <v>40</v>
      </c>
      <c r="M2630" s="2">
        <v>5064768906</v>
      </c>
    </row>
    <row r="2631" spans="1:13" s="1" customFormat="1" hidden="1" x14ac:dyDescent="0.3">
      <c r="A2631" s="1">
        <v>1</v>
      </c>
      <c r="B2631" s="1">
        <v>36</v>
      </c>
      <c r="C2631" s="1">
        <v>0</v>
      </c>
      <c r="D2631" s="1">
        <v>3</v>
      </c>
      <c r="E2631" s="1">
        <v>11</v>
      </c>
      <c r="F2631" s="1">
        <v>1</v>
      </c>
      <c r="G2631" s="1">
        <v>401</v>
      </c>
      <c r="H2631" s="1">
        <v>0</v>
      </c>
      <c r="I2631" s="1">
        <v>0</v>
      </c>
      <c r="L2631" s="1" t="s">
        <v>74</v>
      </c>
      <c r="M2631" s="2">
        <v>803975960</v>
      </c>
    </row>
    <row r="2632" spans="1:13" s="1" customFormat="1" hidden="1" x14ac:dyDescent="0.3">
      <c r="A2632" s="1">
        <v>1</v>
      </c>
      <c r="B2632" s="1">
        <v>36</v>
      </c>
      <c r="C2632" s="1">
        <v>0</v>
      </c>
      <c r="D2632" s="1">
        <v>3</v>
      </c>
      <c r="E2632" s="1">
        <v>11</v>
      </c>
      <c r="F2632" s="1">
        <v>1</v>
      </c>
      <c r="G2632" s="1">
        <v>401</v>
      </c>
      <c r="H2632" s="1">
        <v>17</v>
      </c>
      <c r="I2632" s="1">
        <v>0</v>
      </c>
      <c r="L2632" s="1" t="s">
        <v>75</v>
      </c>
      <c r="M2632" s="2">
        <v>803975960</v>
      </c>
    </row>
    <row r="2633" spans="1:13" s="1" customFormat="1" hidden="1" x14ac:dyDescent="0.3">
      <c r="A2633" s="1">
        <v>1</v>
      </c>
      <c r="B2633" s="1">
        <v>36</v>
      </c>
      <c r="C2633" s="1">
        <v>0</v>
      </c>
      <c r="D2633" s="1">
        <v>3</v>
      </c>
      <c r="E2633" s="1">
        <v>11</v>
      </c>
      <c r="F2633" s="1">
        <v>1</v>
      </c>
      <c r="G2633" s="1">
        <v>402</v>
      </c>
      <c r="H2633" s="1">
        <v>0</v>
      </c>
      <c r="I2633" s="1">
        <v>0</v>
      </c>
      <c r="L2633" s="1" t="s">
        <v>77</v>
      </c>
      <c r="M2633" s="2">
        <v>2111761190</v>
      </c>
    </row>
    <row r="2634" spans="1:13" s="1" customFormat="1" hidden="1" x14ac:dyDescent="0.3">
      <c r="A2634" s="1">
        <v>1</v>
      </c>
      <c r="B2634" s="1">
        <v>36</v>
      </c>
      <c r="C2634" s="1">
        <v>0</v>
      </c>
      <c r="D2634" s="1">
        <v>3</v>
      </c>
      <c r="E2634" s="1">
        <v>11</v>
      </c>
      <c r="F2634" s="1">
        <v>1</v>
      </c>
      <c r="G2634" s="1">
        <v>402</v>
      </c>
      <c r="H2634" s="1">
        <v>43</v>
      </c>
      <c r="I2634" s="1">
        <v>0</v>
      </c>
      <c r="L2634" s="1" t="s">
        <v>78</v>
      </c>
      <c r="M2634" s="2">
        <v>2111761190</v>
      </c>
    </row>
    <row r="2635" spans="1:13" s="1" customFormat="1" hidden="1" x14ac:dyDescent="0.3">
      <c r="A2635" s="1">
        <v>1</v>
      </c>
      <c r="B2635" s="1">
        <v>36</v>
      </c>
      <c r="C2635" s="1">
        <v>0</v>
      </c>
      <c r="D2635" s="1">
        <v>3</v>
      </c>
      <c r="E2635" s="1">
        <v>11</v>
      </c>
      <c r="F2635" s="1">
        <v>1</v>
      </c>
      <c r="G2635" s="1">
        <v>403</v>
      </c>
      <c r="H2635" s="1">
        <v>0</v>
      </c>
      <c r="I2635" s="1">
        <v>0</v>
      </c>
      <c r="L2635" s="1" t="s">
        <v>79</v>
      </c>
      <c r="M2635" s="2">
        <v>2149031756</v>
      </c>
    </row>
    <row r="2636" spans="1:13" s="1" customFormat="1" hidden="1" x14ac:dyDescent="0.3">
      <c r="A2636" s="1">
        <v>1</v>
      </c>
      <c r="B2636" s="1">
        <v>36</v>
      </c>
      <c r="C2636" s="1">
        <v>0</v>
      </c>
      <c r="D2636" s="1">
        <v>3</v>
      </c>
      <c r="E2636" s="1">
        <v>11</v>
      </c>
      <c r="F2636" s="1">
        <v>1</v>
      </c>
      <c r="G2636" s="1">
        <v>403</v>
      </c>
      <c r="H2636" s="1">
        <v>43</v>
      </c>
      <c r="I2636" s="1">
        <v>0</v>
      </c>
      <c r="L2636" s="1" t="s">
        <v>78</v>
      </c>
      <c r="M2636" s="2">
        <v>2149031756</v>
      </c>
    </row>
    <row r="2637" spans="1:13" s="1" customFormat="1" hidden="1" x14ac:dyDescent="0.3">
      <c r="A2637" s="1">
        <v>1</v>
      </c>
      <c r="B2637" s="1">
        <v>36</v>
      </c>
      <c r="C2637" s="1">
        <v>0</v>
      </c>
      <c r="D2637" s="1">
        <v>3</v>
      </c>
      <c r="E2637" s="1">
        <v>22</v>
      </c>
      <c r="F2637" s="1">
        <v>0</v>
      </c>
      <c r="G2637" s="1">
        <v>0</v>
      </c>
      <c r="H2637" s="1">
        <v>0</v>
      </c>
      <c r="I2637" s="1">
        <v>0</v>
      </c>
      <c r="L2637" s="1" t="s">
        <v>15</v>
      </c>
      <c r="M2637" s="2">
        <v>3179385464</v>
      </c>
    </row>
    <row r="2638" spans="1:13" s="1" customFormat="1" hidden="1" x14ac:dyDescent="0.3">
      <c r="A2638" s="1">
        <v>1</v>
      </c>
      <c r="B2638" s="1">
        <v>36</v>
      </c>
      <c r="C2638" s="1">
        <v>0</v>
      </c>
      <c r="D2638" s="1">
        <v>3</v>
      </c>
      <c r="E2638" s="1">
        <v>22</v>
      </c>
      <c r="F2638" s="1">
        <v>1</v>
      </c>
      <c r="G2638" s="1">
        <v>0</v>
      </c>
      <c r="H2638" s="1">
        <v>0</v>
      </c>
      <c r="I2638" s="1">
        <v>0</v>
      </c>
      <c r="L2638" s="1" t="s">
        <v>40</v>
      </c>
      <c r="M2638" s="2">
        <v>3179385464</v>
      </c>
    </row>
    <row r="2639" spans="1:13" s="1" customFormat="1" hidden="1" x14ac:dyDescent="0.3">
      <c r="A2639" s="1">
        <v>1</v>
      </c>
      <c r="B2639" s="1">
        <v>36</v>
      </c>
      <c r="C2639" s="1">
        <v>0</v>
      </c>
      <c r="D2639" s="1">
        <v>3</v>
      </c>
      <c r="E2639" s="1">
        <v>22</v>
      </c>
      <c r="F2639" s="1">
        <v>1</v>
      </c>
      <c r="G2639" s="1">
        <v>401</v>
      </c>
      <c r="H2639" s="1">
        <v>0</v>
      </c>
      <c r="I2639" s="1">
        <v>0</v>
      </c>
      <c r="L2639" s="1" t="s">
        <v>74</v>
      </c>
      <c r="M2639" s="2">
        <v>1586262725</v>
      </c>
    </row>
    <row r="2640" spans="1:13" s="1" customFormat="1" hidden="1" x14ac:dyDescent="0.3">
      <c r="A2640" s="1">
        <v>1</v>
      </c>
      <c r="B2640" s="1">
        <v>36</v>
      </c>
      <c r="C2640" s="1">
        <v>0</v>
      </c>
      <c r="D2640" s="1">
        <v>3</v>
      </c>
      <c r="E2640" s="1">
        <v>22</v>
      </c>
      <c r="F2640" s="1">
        <v>1</v>
      </c>
      <c r="G2640" s="1">
        <v>401</v>
      </c>
      <c r="H2640" s="1">
        <v>17</v>
      </c>
      <c r="I2640" s="1">
        <v>0</v>
      </c>
      <c r="L2640" s="1" t="s">
        <v>75</v>
      </c>
      <c r="M2640" s="2">
        <v>1569074135</v>
      </c>
    </row>
    <row r="2641" spans="1:13" s="1" customFormat="1" hidden="1" x14ac:dyDescent="0.3">
      <c r="A2641" s="1">
        <v>1</v>
      </c>
      <c r="B2641" s="1">
        <v>36</v>
      </c>
      <c r="C2641" s="1">
        <v>0</v>
      </c>
      <c r="D2641" s="1">
        <v>3</v>
      </c>
      <c r="E2641" s="1">
        <v>22</v>
      </c>
      <c r="F2641" s="1">
        <v>1</v>
      </c>
      <c r="G2641" s="1">
        <v>401</v>
      </c>
      <c r="H2641" s="1">
        <v>44</v>
      </c>
      <c r="I2641" s="1">
        <v>0</v>
      </c>
      <c r="L2641" s="1" t="s">
        <v>76</v>
      </c>
      <c r="M2641" s="2">
        <v>17188590</v>
      </c>
    </row>
    <row r="2642" spans="1:13" s="1" customFormat="1" hidden="1" x14ac:dyDescent="0.3">
      <c r="A2642" s="1">
        <v>1</v>
      </c>
      <c r="B2642" s="1">
        <v>36</v>
      </c>
      <c r="C2642" s="1">
        <v>0</v>
      </c>
      <c r="D2642" s="1">
        <v>3</v>
      </c>
      <c r="E2642" s="1">
        <v>22</v>
      </c>
      <c r="F2642" s="1">
        <v>1</v>
      </c>
      <c r="G2642" s="1">
        <v>402</v>
      </c>
      <c r="H2642" s="1">
        <v>0</v>
      </c>
      <c r="I2642" s="1">
        <v>0</v>
      </c>
      <c r="L2642" s="1" t="s">
        <v>77</v>
      </c>
      <c r="M2642" s="2">
        <v>40800000</v>
      </c>
    </row>
    <row r="2643" spans="1:13" s="1" customFormat="1" hidden="1" x14ac:dyDescent="0.3">
      <c r="A2643" s="1">
        <v>1</v>
      </c>
      <c r="B2643" s="1">
        <v>36</v>
      </c>
      <c r="C2643" s="1">
        <v>0</v>
      </c>
      <c r="D2643" s="1">
        <v>3</v>
      </c>
      <c r="E2643" s="1">
        <v>22</v>
      </c>
      <c r="F2643" s="1">
        <v>1</v>
      </c>
      <c r="G2643" s="1">
        <v>402</v>
      </c>
      <c r="H2643" s="1">
        <v>43</v>
      </c>
      <c r="I2643" s="1">
        <v>0</v>
      </c>
      <c r="L2643" s="1" t="s">
        <v>78</v>
      </c>
      <c r="M2643" s="2">
        <v>40800000</v>
      </c>
    </row>
    <row r="2644" spans="1:13" s="1" customFormat="1" hidden="1" x14ac:dyDescent="0.3">
      <c r="A2644" s="1">
        <v>1</v>
      </c>
      <c r="B2644" s="1">
        <v>36</v>
      </c>
      <c r="C2644" s="1">
        <v>0</v>
      </c>
      <c r="D2644" s="1">
        <v>3</v>
      </c>
      <c r="E2644" s="1">
        <v>22</v>
      </c>
      <c r="F2644" s="1">
        <v>1</v>
      </c>
      <c r="G2644" s="1">
        <v>403</v>
      </c>
      <c r="H2644" s="1">
        <v>0</v>
      </c>
      <c r="I2644" s="1">
        <v>0</v>
      </c>
      <c r="L2644" s="1" t="s">
        <v>79</v>
      </c>
      <c r="M2644" s="2">
        <v>1552322739</v>
      </c>
    </row>
    <row r="2645" spans="1:13" s="1" customFormat="1" hidden="1" x14ac:dyDescent="0.3">
      <c r="A2645" s="1">
        <v>1</v>
      </c>
      <c r="B2645" s="1">
        <v>36</v>
      </c>
      <c r="C2645" s="1">
        <v>0</v>
      </c>
      <c r="D2645" s="1">
        <v>3</v>
      </c>
      <c r="E2645" s="1">
        <v>22</v>
      </c>
      <c r="F2645" s="1">
        <v>1</v>
      </c>
      <c r="G2645" s="1">
        <v>403</v>
      </c>
      <c r="H2645" s="1">
        <v>43</v>
      </c>
      <c r="I2645" s="1">
        <v>0</v>
      </c>
      <c r="L2645" s="1" t="s">
        <v>78</v>
      </c>
      <c r="M2645" s="2">
        <v>1552322739</v>
      </c>
    </row>
    <row r="2646" spans="1:13" s="1" customFormat="1" hidden="1" x14ac:dyDescent="0.3">
      <c r="A2646" s="1">
        <v>1</v>
      </c>
      <c r="B2646" s="1">
        <v>36</v>
      </c>
      <c r="C2646" s="1">
        <v>0</v>
      </c>
      <c r="D2646" s="1">
        <v>3</v>
      </c>
      <c r="E2646" s="1">
        <v>33</v>
      </c>
      <c r="F2646" s="1">
        <v>0</v>
      </c>
      <c r="G2646" s="1">
        <v>0</v>
      </c>
      <c r="H2646" s="1">
        <v>0</v>
      </c>
      <c r="I2646" s="1">
        <v>0</v>
      </c>
      <c r="L2646" s="1" t="s">
        <v>16</v>
      </c>
      <c r="M2646" s="2">
        <v>1811571321</v>
      </c>
    </row>
    <row r="2647" spans="1:13" s="1" customFormat="1" hidden="1" x14ac:dyDescent="0.3">
      <c r="A2647" s="1">
        <v>1</v>
      </c>
      <c r="B2647" s="1">
        <v>36</v>
      </c>
      <c r="C2647" s="1">
        <v>0</v>
      </c>
      <c r="D2647" s="1">
        <v>3</v>
      </c>
      <c r="E2647" s="1">
        <v>33</v>
      </c>
      <c r="F2647" s="1">
        <v>1</v>
      </c>
      <c r="G2647" s="1">
        <v>0</v>
      </c>
      <c r="H2647" s="1">
        <v>0</v>
      </c>
      <c r="I2647" s="1">
        <v>0</v>
      </c>
      <c r="L2647" s="1" t="s">
        <v>40</v>
      </c>
      <c r="M2647" s="2">
        <v>1811571321</v>
      </c>
    </row>
    <row r="2648" spans="1:13" s="1" customFormat="1" hidden="1" x14ac:dyDescent="0.3">
      <c r="A2648" s="1">
        <v>1</v>
      </c>
      <c r="B2648" s="1">
        <v>36</v>
      </c>
      <c r="C2648" s="1">
        <v>0</v>
      </c>
      <c r="D2648" s="1">
        <v>3</v>
      </c>
      <c r="E2648" s="1">
        <v>33</v>
      </c>
      <c r="F2648" s="1">
        <v>1</v>
      </c>
      <c r="G2648" s="1">
        <v>403</v>
      </c>
      <c r="H2648" s="1">
        <v>0</v>
      </c>
      <c r="I2648" s="1">
        <v>0</v>
      </c>
      <c r="L2648" s="1" t="s">
        <v>79</v>
      </c>
      <c r="M2648" s="2">
        <v>1811571321</v>
      </c>
    </row>
    <row r="2649" spans="1:13" s="1" customFormat="1" hidden="1" x14ac:dyDescent="0.3">
      <c r="A2649" s="1">
        <v>1</v>
      </c>
      <c r="B2649" s="1">
        <v>36</v>
      </c>
      <c r="C2649" s="1">
        <v>0</v>
      </c>
      <c r="D2649" s="1">
        <v>3</v>
      </c>
      <c r="E2649" s="1">
        <v>33</v>
      </c>
      <c r="F2649" s="1">
        <v>1</v>
      </c>
      <c r="G2649" s="1">
        <v>403</v>
      </c>
      <c r="H2649" s="1">
        <v>43</v>
      </c>
      <c r="I2649" s="1">
        <v>0</v>
      </c>
      <c r="L2649" s="1" t="s">
        <v>78</v>
      </c>
      <c r="M2649" s="2">
        <v>1811571321</v>
      </c>
    </row>
    <row r="2650" spans="1:13" s="1" customFormat="1" hidden="1" x14ac:dyDescent="0.3">
      <c r="A2650" s="1">
        <v>1</v>
      </c>
      <c r="B2650" s="1">
        <v>36</v>
      </c>
      <c r="C2650" s="1">
        <v>1</v>
      </c>
      <c r="D2650" s="1">
        <v>0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L2650" s="1" t="s">
        <v>1046</v>
      </c>
      <c r="M2650" s="2">
        <v>10055725691</v>
      </c>
    </row>
    <row r="2651" spans="1:13" s="1" customFormat="1" hidden="1" x14ac:dyDescent="0.3">
      <c r="A2651" s="1">
        <v>1</v>
      </c>
      <c r="B2651" s="1">
        <v>36</v>
      </c>
      <c r="C2651" s="1">
        <v>1</v>
      </c>
      <c r="D2651" s="1">
        <v>0</v>
      </c>
      <c r="E2651" s="1">
        <v>11</v>
      </c>
      <c r="F2651" s="1">
        <v>0</v>
      </c>
      <c r="G2651" s="1">
        <v>0</v>
      </c>
      <c r="H2651" s="1">
        <v>0</v>
      </c>
      <c r="I2651" s="1">
        <v>0</v>
      </c>
      <c r="L2651" s="1" t="s">
        <v>14</v>
      </c>
      <c r="M2651" s="2">
        <v>5064768906</v>
      </c>
    </row>
    <row r="2652" spans="1:13" s="1" customFormat="1" hidden="1" x14ac:dyDescent="0.3">
      <c r="A2652" s="1">
        <v>1</v>
      </c>
      <c r="B2652" s="1">
        <v>36</v>
      </c>
      <c r="C2652" s="1">
        <v>1</v>
      </c>
      <c r="D2652" s="1">
        <v>0</v>
      </c>
      <c r="E2652" s="1">
        <v>22</v>
      </c>
      <c r="F2652" s="1">
        <v>0</v>
      </c>
      <c r="G2652" s="1">
        <v>0</v>
      </c>
      <c r="H2652" s="1">
        <v>0</v>
      </c>
      <c r="I2652" s="1">
        <v>0</v>
      </c>
      <c r="L2652" s="1" t="s">
        <v>15</v>
      </c>
      <c r="M2652" s="2">
        <v>3179385464</v>
      </c>
    </row>
    <row r="2653" spans="1:13" s="1" customFormat="1" hidden="1" x14ac:dyDescent="0.3">
      <c r="A2653" s="1">
        <v>1</v>
      </c>
      <c r="B2653" s="1">
        <v>36</v>
      </c>
      <c r="C2653" s="1">
        <v>1</v>
      </c>
      <c r="D2653" s="1">
        <v>0</v>
      </c>
      <c r="E2653" s="1">
        <v>33</v>
      </c>
      <c r="F2653" s="1">
        <v>0</v>
      </c>
      <c r="G2653" s="1">
        <v>0</v>
      </c>
      <c r="H2653" s="1">
        <v>0</v>
      </c>
      <c r="I2653" s="1">
        <v>0</v>
      </c>
      <c r="L2653" s="1" t="s">
        <v>16</v>
      </c>
      <c r="M2653" s="2">
        <v>1811571321</v>
      </c>
    </row>
    <row r="2654" spans="1:13" s="1" customFormat="1" hidden="1" x14ac:dyDescent="0.3">
      <c r="A2654" s="1">
        <v>1</v>
      </c>
      <c r="B2654" s="1">
        <v>36</v>
      </c>
      <c r="C2654" s="1">
        <v>1</v>
      </c>
      <c r="D2654" s="1">
        <v>3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L2654" s="1" t="s">
        <v>39</v>
      </c>
      <c r="M2654" s="2">
        <v>10055725691</v>
      </c>
    </row>
    <row r="2655" spans="1:13" s="1" customFormat="1" hidden="1" x14ac:dyDescent="0.3">
      <c r="A2655" s="1">
        <v>1</v>
      </c>
      <c r="B2655" s="1">
        <v>36</v>
      </c>
      <c r="C2655" s="1">
        <v>1</v>
      </c>
      <c r="D2655" s="1">
        <v>3</v>
      </c>
      <c r="E2655" s="1">
        <v>0</v>
      </c>
      <c r="F2655" s="1">
        <v>1</v>
      </c>
      <c r="G2655" s="1">
        <v>0</v>
      </c>
      <c r="H2655" s="1">
        <v>0</v>
      </c>
      <c r="I2655" s="1">
        <v>0</v>
      </c>
      <c r="L2655" s="1" t="s">
        <v>40</v>
      </c>
      <c r="M2655" s="2">
        <v>10055725691</v>
      </c>
    </row>
    <row r="2656" spans="1:13" s="1" customFormat="1" hidden="1" x14ac:dyDescent="0.3">
      <c r="A2656" s="1">
        <v>1</v>
      </c>
      <c r="B2656" s="1">
        <v>36</v>
      </c>
      <c r="C2656" s="1">
        <v>1</v>
      </c>
      <c r="D2656" s="1">
        <v>3</v>
      </c>
      <c r="E2656" s="1">
        <v>0</v>
      </c>
      <c r="F2656" s="1">
        <v>1</v>
      </c>
      <c r="G2656" s="1">
        <v>401</v>
      </c>
      <c r="H2656" s="1">
        <v>0</v>
      </c>
      <c r="I2656" s="1">
        <v>0</v>
      </c>
      <c r="L2656" s="1" t="s">
        <v>74</v>
      </c>
      <c r="M2656" s="2">
        <v>2390238685</v>
      </c>
    </row>
    <row r="2657" spans="1:13" s="1" customFormat="1" hidden="1" x14ac:dyDescent="0.3">
      <c r="A2657" s="1">
        <v>1</v>
      </c>
      <c r="B2657" s="1">
        <v>36</v>
      </c>
      <c r="C2657" s="1">
        <v>1</v>
      </c>
      <c r="D2657" s="1">
        <v>3</v>
      </c>
      <c r="E2657" s="1">
        <v>0</v>
      </c>
      <c r="F2657" s="1">
        <v>1</v>
      </c>
      <c r="G2657" s="1">
        <v>401</v>
      </c>
      <c r="H2657" s="1">
        <v>17</v>
      </c>
      <c r="I2657" s="1">
        <v>0</v>
      </c>
      <c r="L2657" s="1" t="s">
        <v>75</v>
      </c>
      <c r="M2657" s="2">
        <v>2373050095</v>
      </c>
    </row>
    <row r="2658" spans="1:13" s="1" customFormat="1" hidden="1" x14ac:dyDescent="0.3">
      <c r="A2658" s="1">
        <v>1</v>
      </c>
      <c r="B2658" s="1">
        <v>36</v>
      </c>
      <c r="C2658" s="1">
        <v>1</v>
      </c>
      <c r="D2658" s="1">
        <v>3</v>
      </c>
      <c r="E2658" s="1">
        <v>0</v>
      </c>
      <c r="F2658" s="1">
        <v>1</v>
      </c>
      <c r="G2658" s="1">
        <v>401</v>
      </c>
      <c r="H2658" s="1">
        <v>44</v>
      </c>
      <c r="I2658" s="1">
        <v>0</v>
      </c>
      <c r="L2658" s="1" t="s">
        <v>76</v>
      </c>
      <c r="M2658" s="2">
        <v>17188590</v>
      </c>
    </row>
    <row r="2659" spans="1:13" s="1" customFormat="1" hidden="1" x14ac:dyDescent="0.3">
      <c r="A2659" s="1">
        <v>1</v>
      </c>
      <c r="B2659" s="1">
        <v>36</v>
      </c>
      <c r="C2659" s="1">
        <v>1</v>
      </c>
      <c r="D2659" s="1">
        <v>3</v>
      </c>
      <c r="E2659" s="1">
        <v>0</v>
      </c>
      <c r="F2659" s="1">
        <v>1</v>
      </c>
      <c r="G2659" s="1">
        <v>402</v>
      </c>
      <c r="H2659" s="1">
        <v>0</v>
      </c>
      <c r="I2659" s="1">
        <v>0</v>
      </c>
      <c r="L2659" s="1" t="s">
        <v>77</v>
      </c>
      <c r="M2659" s="2">
        <v>2152561190</v>
      </c>
    </row>
    <row r="2660" spans="1:13" s="1" customFormat="1" hidden="1" x14ac:dyDescent="0.3">
      <c r="A2660" s="1">
        <v>1</v>
      </c>
      <c r="B2660" s="1">
        <v>36</v>
      </c>
      <c r="C2660" s="1">
        <v>1</v>
      </c>
      <c r="D2660" s="1">
        <v>3</v>
      </c>
      <c r="E2660" s="1">
        <v>0</v>
      </c>
      <c r="F2660" s="1">
        <v>1</v>
      </c>
      <c r="G2660" s="1">
        <v>402</v>
      </c>
      <c r="H2660" s="1">
        <v>43</v>
      </c>
      <c r="I2660" s="1">
        <v>0</v>
      </c>
      <c r="L2660" s="1" t="s">
        <v>78</v>
      </c>
      <c r="M2660" s="2">
        <v>2152561190</v>
      </c>
    </row>
    <row r="2661" spans="1:13" s="1" customFormat="1" hidden="1" x14ac:dyDescent="0.3">
      <c r="A2661" s="1">
        <v>1</v>
      </c>
      <c r="B2661" s="1">
        <v>36</v>
      </c>
      <c r="C2661" s="1">
        <v>1</v>
      </c>
      <c r="D2661" s="1">
        <v>3</v>
      </c>
      <c r="E2661" s="1">
        <v>0</v>
      </c>
      <c r="F2661" s="1">
        <v>1</v>
      </c>
      <c r="G2661" s="1">
        <v>403</v>
      </c>
      <c r="H2661" s="1">
        <v>0</v>
      </c>
      <c r="I2661" s="1">
        <v>0</v>
      </c>
      <c r="L2661" s="1" t="s">
        <v>79</v>
      </c>
      <c r="M2661" s="2">
        <v>5512925816</v>
      </c>
    </row>
    <row r="2662" spans="1:13" s="1" customFormat="1" hidden="1" x14ac:dyDescent="0.3">
      <c r="A2662" s="1">
        <v>1</v>
      </c>
      <c r="B2662" s="1">
        <v>36</v>
      </c>
      <c r="C2662" s="1">
        <v>1</v>
      </c>
      <c r="D2662" s="1">
        <v>3</v>
      </c>
      <c r="E2662" s="1">
        <v>0</v>
      </c>
      <c r="F2662" s="1">
        <v>1</v>
      </c>
      <c r="G2662" s="1">
        <v>403</v>
      </c>
      <c r="H2662" s="1">
        <v>43</v>
      </c>
      <c r="I2662" s="1">
        <v>0</v>
      </c>
      <c r="L2662" s="1" t="s">
        <v>78</v>
      </c>
      <c r="M2662" s="2">
        <v>5512925816</v>
      </c>
    </row>
    <row r="2663" spans="1:13" s="1" customFormat="1" hidden="1" x14ac:dyDescent="0.3">
      <c r="A2663" s="1">
        <v>1</v>
      </c>
      <c r="B2663" s="1">
        <v>36</v>
      </c>
      <c r="C2663" s="1">
        <v>1</v>
      </c>
      <c r="D2663" s="1">
        <v>3</v>
      </c>
      <c r="E2663" s="1">
        <v>11</v>
      </c>
      <c r="F2663" s="1">
        <v>0</v>
      </c>
      <c r="G2663" s="1">
        <v>0</v>
      </c>
      <c r="H2663" s="1">
        <v>0</v>
      </c>
      <c r="I2663" s="1">
        <v>0</v>
      </c>
      <c r="L2663" s="1" t="s">
        <v>14</v>
      </c>
      <c r="M2663" s="2">
        <v>5064768906</v>
      </c>
    </row>
    <row r="2664" spans="1:13" s="1" customFormat="1" hidden="1" x14ac:dyDescent="0.3">
      <c r="A2664" s="1">
        <v>1</v>
      </c>
      <c r="B2664" s="1">
        <v>36</v>
      </c>
      <c r="C2664" s="1">
        <v>1</v>
      </c>
      <c r="D2664" s="1">
        <v>3</v>
      </c>
      <c r="E2664" s="1">
        <v>11</v>
      </c>
      <c r="F2664" s="1">
        <v>1</v>
      </c>
      <c r="G2664" s="1">
        <v>0</v>
      </c>
      <c r="H2664" s="1">
        <v>0</v>
      </c>
      <c r="I2664" s="1">
        <v>0</v>
      </c>
      <c r="L2664" s="1" t="s">
        <v>40</v>
      </c>
      <c r="M2664" s="2">
        <v>5064768906</v>
      </c>
    </row>
    <row r="2665" spans="1:13" s="1" customFormat="1" x14ac:dyDescent="0.3">
      <c r="A2665" s="1">
        <v>1</v>
      </c>
      <c r="B2665" s="1">
        <v>36</v>
      </c>
      <c r="C2665" s="1">
        <v>1</v>
      </c>
      <c r="D2665" s="1">
        <v>3</v>
      </c>
      <c r="E2665" s="1">
        <v>11</v>
      </c>
      <c r="F2665" s="1">
        <v>1</v>
      </c>
      <c r="G2665" s="1">
        <v>401</v>
      </c>
      <c r="H2665" s="1">
        <v>0</v>
      </c>
      <c r="I2665" s="1">
        <v>0</v>
      </c>
      <c r="L2665" s="1" t="s">
        <v>74</v>
      </c>
      <c r="M2665" s="2">
        <v>803975960</v>
      </c>
    </row>
    <row r="2666" spans="1:13" hidden="1" x14ac:dyDescent="0.3">
      <c r="A2666">
        <v>0</v>
      </c>
      <c r="B2666">
        <v>36</v>
      </c>
      <c r="C2666">
        <v>1</v>
      </c>
      <c r="D2666">
        <v>3</v>
      </c>
      <c r="E2666">
        <v>11</v>
      </c>
      <c r="F2666">
        <v>1</v>
      </c>
      <c r="G2666">
        <v>401</v>
      </c>
      <c r="H2666">
        <v>17</v>
      </c>
      <c r="I2666">
        <v>0</v>
      </c>
      <c r="J2666" t="s">
        <v>149</v>
      </c>
      <c r="K2666" t="s">
        <v>1047</v>
      </c>
      <c r="L2666" t="s">
        <v>1048</v>
      </c>
      <c r="M2666" s="3">
        <v>358773580</v>
      </c>
    </row>
    <row r="2667" spans="1:13" hidden="1" x14ac:dyDescent="0.3">
      <c r="A2667">
        <v>0</v>
      </c>
      <c r="B2667">
        <v>36</v>
      </c>
      <c r="C2667">
        <v>1</v>
      </c>
      <c r="D2667">
        <v>3</v>
      </c>
      <c r="E2667">
        <v>11</v>
      </c>
      <c r="F2667">
        <v>1</v>
      </c>
      <c r="G2667">
        <v>401</v>
      </c>
      <c r="H2667">
        <v>17</v>
      </c>
      <c r="I2667">
        <v>1</v>
      </c>
      <c r="J2667" t="s">
        <v>149</v>
      </c>
      <c r="K2667" t="s">
        <v>1047</v>
      </c>
      <c r="L2667" t="s">
        <v>1049</v>
      </c>
      <c r="M2667" s="3">
        <v>197794380</v>
      </c>
    </row>
    <row r="2668" spans="1:13" hidden="1" x14ac:dyDescent="0.3">
      <c r="A2668">
        <v>0</v>
      </c>
      <c r="B2668">
        <v>36</v>
      </c>
      <c r="C2668">
        <v>1</v>
      </c>
      <c r="D2668">
        <v>3</v>
      </c>
      <c r="E2668">
        <v>11</v>
      </c>
      <c r="F2668">
        <v>1</v>
      </c>
      <c r="G2668">
        <v>401</v>
      </c>
      <c r="H2668">
        <v>17</v>
      </c>
      <c r="I2668">
        <v>2</v>
      </c>
      <c r="J2668" t="s">
        <v>149</v>
      </c>
      <c r="K2668" t="s">
        <v>1047</v>
      </c>
      <c r="L2668" t="s">
        <v>1050</v>
      </c>
      <c r="M2668" s="3">
        <v>78983220</v>
      </c>
    </row>
    <row r="2669" spans="1:13" hidden="1" x14ac:dyDescent="0.3">
      <c r="A2669">
        <v>0</v>
      </c>
      <c r="B2669">
        <v>36</v>
      </c>
      <c r="C2669">
        <v>1</v>
      </c>
      <c r="D2669">
        <v>3</v>
      </c>
      <c r="E2669">
        <v>11</v>
      </c>
      <c r="F2669">
        <v>1</v>
      </c>
      <c r="G2669">
        <v>401</v>
      </c>
      <c r="H2669">
        <v>17</v>
      </c>
      <c r="I2669">
        <v>80</v>
      </c>
      <c r="J2669" t="s">
        <v>149</v>
      </c>
      <c r="K2669" t="s">
        <v>1047</v>
      </c>
      <c r="L2669" t="s">
        <v>1051</v>
      </c>
      <c r="M2669" s="3">
        <v>168424780</v>
      </c>
    </row>
    <row r="2670" spans="1:13" s="1" customFormat="1" x14ac:dyDescent="0.3">
      <c r="A2670" s="1">
        <v>1</v>
      </c>
      <c r="B2670" s="1">
        <v>36</v>
      </c>
      <c r="C2670" s="1">
        <v>1</v>
      </c>
      <c r="D2670" s="1">
        <v>3</v>
      </c>
      <c r="E2670" s="1">
        <v>11</v>
      </c>
      <c r="F2670" s="1">
        <v>1</v>
      </c>
      <c r="G2670" s="1">
        <v>402</v>
      </c>
      <c r="H2670" s="1">
        <v>0</v>
      </c>
      <c r="I2670" s="1">
        <v>0</v>
      </c>
      <c r="L2670" s="1" t="s">
        <v>77</v>
      </c>
      <c r="M2670" s="2">
        <v>2111761190</v>
      </c>
    </row>
    <row r="2671" spans="1:13" hidden="1" x14ac:dyDescent="0.3">
      <c r="A2671">
        <v>0</v>
      </c>
      <c r="B2671">
        <v>36</v>
      </c>
      <c r="C2671">
        <v>1</v>
      </c>
      <c r="D2671">
        <v>3</v>
      </c>
      <c r="E2671">
        <v>11</v>
      </c>
      <c r="F2671">
        <v>1</v>
      </c>
      <c r="G2671">
        <v>402</v>
      </c>
      <c r="H2671">
        <v>43</v>
      </c>
      <c r="I2671">
        <v>0</v>
      </c>
      <c r="J2671" t="s">
        <v>149</v>
      </c>
      <c r="K2671" t="s">
        <v>1052</v>
      </c>
      <c r="L2671" t="s">
        <v>1053</v>
      </c>
      <c r="M2671" s="3">
        <v>40000000</v>
      </c>
    </row>
    <row r="2672" spans="1:13" hidden="1" x14ac:dyDescent="0.3">
      <c r="A2672">
        <v>0</v>
      </c>
      <c r="B2672">
        <v>36</v>
      </c>
      <c r="C2672">
        <v>1</v>
      </c>
      <c r="D2672">
        <v>3</v>
      </c>
      <c r="E2672">
        <v>11</v>
      </c>
      <c r="F2672">
        <v>1</v>
      </c>
      <c r="G2672">
        <v>402</v>
      </c>
      <c r="H2672">
        <v>43</v>
      </c>
      <c r="I2672">
        <v>1</v>
      </c>
      <c r="J2672" t="s">
        <v>149</v>
      </c>
      <c r="K2672" t="s">
        <v>1052</v>
      </c>
      <c r="L2672" t="s">
        <v>1054</v>
      </c>
      <c r="M2672" s="3">
        <v>1242304000</v>
      </c>
    </row>
    <row r="2673" spans="1:13" hidden="1" x14ac:dyDescent="0.3">
      <c r="A2673">
        <v>0</v>
      </c>
      <c r="B2673">
        <v>36</v>
      </c>
      <c r="C2673">
        <v>1</v>
      </c>
      <c r="D2673">
        <v>3</v>
      </c>
      <c r="E2673">
        <v>11</v>
      </c>
      <c r="F2673">
        <v>1</v>
      </c>
      <c r="G2673">
        <v>402</v>
      </c>
      <c r="H2673">
        <v>43</v>
      </c>
      <c r="I2673">
        <v>2</v>
      </c>
      <c r="J2673" t="s">
        <v>149</v>
      </c>
      <c r="K2673" t="s">
        <v>1052</v>
      </c>
      <c r="L2673" t="s">
        <v>1055</v>
      </c>
      <c r="M2673" s="3">
        <v>98897190</v>
      </c>
    </row>
    <row r="2674" spans="1:13" hidden="1" x14ac:dyDescent="0.3">
      <c r="A2674">
        <v>0</v>
      </c>
      <c r="B2674">
        <v>36</v>
      </c>
      <c r="C2674">
        <v>1</v>
      </c>
      <c r="D2674">
        <v>3</v>
      </c>
      <c r="E2674">
        <v>11</v>
      </c>
      <c r="F2674">
        <v>1</v>
      </c>
      <c r="G2674">
        <v>402</v>
      </c>
      <c r="H2674">
        <v>43</v>
      </c>
      <c r="I2674">
        <v>3</v>
      </c>
      <c r="J2674" t="s">
        <v>149</v>
      </c>
      <c r="K2674" t="s">
        <v>1052</v>
      </c>
      <c r="L2674" t="s">
        <v>1056</v>
      </c>
      <c r="M2674" s="3">
        <v>100000000</v>
      </c>
    </row>
    <row r="2675" spans="1:13" hidden="1" x14ac:dyDescent="0.3">
      <c r="A2675">
        <v>0</v>
      </c>
      <c r="B2675">
        <v>36</v>
      </c>
      <c r="C2675">
        <v>1</v>
      </c>
      <c r="D2675">
        <v>3</v>
      </c>
      <c r="E2675">
        <v>11</v>
      </c>
      <c r="F2675">
        <v>1</v>
      </c>
      <c r="G2675">
        <v>402</v>
      </c>
      <c r="H2675">
        <v>43</v>
      </c>
      <c r="I2675">
        <v>4</v>
      </c>
      <c r="J2675" t="s">
        <v>149</v>
      </c>
      <c r="K2675" t="s">
        <v>1052</v>
      </c>
      <c r="L2675" t="s">
        <v>1057</v>
      </c>
      <c r="M2675" s="3">
        <v>630560000</v>
      </c>
    </row>
    <row r="2676" spans="1:13" s="1" customFormat="1" x14ac:dyDescent="0.3">
      <c r="A2676" s="1">
        <v>1</v>
      </c>
      <c r="B2676" s="1">
        <v>36</v>
      </c>
      <c r="C2676" s="1">
        <v>1</v>
      </c>
      <c r="D2676" s="1">
        <v>3</v>
      </c>
      <c r="E2676" s="1">
        <v>11</v>
      </c>
      <c r="F2676" s="1">
        <v>1</v>
      </c>
      <c r="G2676" s="1">
        <v>403</v>
      </c>
      <c r="H2676" s="1">
        <v>0</v>
      </c>
      <c r="I2676" s="1">
        <v>0</v>
      </c>
      <c r="L2676" s="1" t="s">
        <v>79</v>
      </c>
      <c r="M2676" s="2">
        <v>2149031756</v>
      </c>
    </row>
    <row r="2677" spans="1:13" hidden="1" x14ac:dyDescent="0.3">
      <c r="A2677">
        <v>0</v>
      </c>
      <c r="B2677">
        <v>36</v>
      </c>
      <c r="C2677">
        <v>1</v>
      </c>
      <c r="D2677">
        <v>3</v>
      </c>
      <c r="E2677">
        <v>11</v>
      </c>
      <c r="F2677">
        <v>1</v>
      </c>
      <c r="G2677">
        <v>403</v>
      </c>
      <c r="H2677">
        <v>43</v>
      </c>
      <c r="I2677">
        <v>0</v>
      </c>
      <c r="J2677" t="s">
        <v>149</v>
      </c>
      <c r="K2677" t="s">
        <v>1052</v>
      </c>
      <c r="L2677" t="s">
        <v>1058</v>
      </c>
      <c r="M2677" s="3">
        <v>949031756</v>
      </c>
    </row>
    <row r="2678" spans="1:13" hidden="1" x14ac:dyDescent="0.3">
      <c r="A2678">
        <v>0</v>
      </c>
      <c r="B2678">
        <v>36</v>
      </c>
      <c r="C2678">
        <v>1</v>
      </c>
      <c r="D2678">
        <v>3</v>
      </c>
      <c r="E2678">
        <v>11</v>
      </c>
      <c r="F2678">
        <v>1</v>
      </c>
      <c r="G2678">
        <v>403</v>
      </c>
      <c r="H2678">
        <v>43</v>
      </c>
      <c r="I2678">
        <v>1</v>
      </c>
      <c r="J2678" t="s">
        <v>149</v>
      </c>
      <c r="K2678" t="s">
        <v>1052</v>
      </c>
      <c r="L2678" t="s">
        <v>1059</v>
      </c>
      <c r="M2678" s="3">
        <v>500000000</v>
      </c>
    </row>
    <row r="2679" spans="1:13" hidden="1" x14ac:dyDescent="0.3">
      <c r="A2679">
        <v>0</v>
      </c>
      <c r="B2679">
        <v>36</v>
      </c>
      <c r="C2679">
        <v>1</v>
      </c>
      <c r="D2679">
        <v>3</v>
      </c>
      <c r="E2679">
        <v>11</v>
      </c>
      <c r="F2679">
        <v>1</v>
      </c>
      <c r="G2679">
        <v>403</v>
      </c>
      <c r="H2679">
        <v>43</v>
      </c>
      <c r="I2679">
        <v>2</v>
      </c>
      <c r="J2679" t="s">
        <v>149</v>
      </c>
      <c r="K2679" t="s">
        <v>1052</v>
      </c>
      <c r="L2679" t="s">
        <v>1060</v>
      </c>
      <c r="M2679" s="3">
        <v>75000000</v>
      </c>
    </row>
    <row r="2680" spans="1:13" hidden="1" x14ac:dyDescent="0.3">
      <c r="A2680">
        <v>0</v>
      </c>
      <c r="B2680">
        <v>36</v>
      </c>
      <c r="C2680">
        <v>1</v>
      </c>
      <c r="D2680">
        <v>3</v>
      </c>
      <c r="E2680">
        <v>11</v>
      </c>
      <c r="F2680">
        <v>1</v>
      </c>
      <c r="G2680">
        <v>403</v>
      </c>
      <c r="H2680">
        <v>43</v>
      </c>
      <c r="I2680">
        <v>3</v>
      </c>
      <c r="J2680" t="s">
        <v>149</v>
      </c>
      <c r="K2680" t="s">
        <v>1052</v>
      </c>
      <c r="L2680" t="s">
        <v>1061</v>
      </c>
      <c r="M2680" s="3">
        <v>200000000</v>
      </c>
    </row>
    <row r="2681" spans="1:13" hidden="1" x14ac:dyDescent="0.3">
      <c r="A2681">
        <v>0</v>
      </c>
      <c r="B2681">
        <v>36</v>
      </c>
      <c r="C2681">
        <v>1</v>
      </c>
      <c r="D2681">
        <v>3</v>
      </c>
      <c r="E2681">
        <v>11</v>
      </c>
      <c r="F2681">
        <v>1</v>
      </c>
      <c r="G2681">
        <v>403</v>
      </c>
      <c r="H2681">
        <v>43</v>
      </c>
      <c r="I2681">
        <v>80</v>
      </c>
      <c r="J2681" t="s">
        <v>149</v>
      </c>
      <c r="K2681" t="s">
        <v>1052</v>
      </c>
      <c r="L2681" t="s">
        <v>1062</v>
      </c>
      <c r="M2681" s="3">
        <v>425000000</v>
      </c>
    </row>
    <row r="2682" spans="1:13" s="1" customFormat="1" hidden="1" x14ac:dyDescent="0.3">
      <c r="A2682" s="1">
        <v>1</v>
      </c>
      <c r="B2682" s="1">
        <v>36</v>
      </c>
      <c r="C2682" s="1">
        <v>1</v>
      </c>
      <c r="D2682" s="1">
        <v>3</v>
      </c>
      <c r="E2682" s="1">
        <v>22</v>
      </c>
      <c r="F2682" s="1">
        <v>0</v>
      </c>
      <c r="G2682" s="1">
        <v>0</v>
      </c>
      <c r="H2682" s="1">
        <v>0</v>
      </c>
      <c r="I2682" s="1">
        <v>0</v>
      </c>
      <c r="L2682" s="1" t="s">
        <v>15</v>
      </c>
      <c r="M2682" s="2">
        <v>3179385464</v>
      </c>
    </row>
    <row r="2683" spans="1:13" s="1" customFormat="1" hidden="1" x14ac:dyDescent="0.3">
      <c r="A2683" s="1">
        <v>1</v>
      </c>
      <c r="B2683" s="1">
        <v>36</v>
      </c>
      <c r="C2683" s="1">
        <v>1</v>
      </c>
      <c r="D2683" s="1">
        <v>3</v>
      </c>
      <c r="E2683" s="1">
        <v>22</v>
      </c>
      <c r="F2683" s="1">
        <v>1</v>
      </c>
      <c r="G2683" s="1">
        <v>0</v>
      </c>
      <c r="H2683" s="1">
        <v>0</v>
      </c>
      <c r="I2683" s="1">
        <v>0</v>
      </c>
      <c r="L2683" s="1" t="s">
        <v>40</v>
      </c>
      <c r="M2683" s="2">
        <v>3179385464</v>
      </c>
    </row>
    <row r="2684" spans="1:13" s="1" customFormat="1" x14ac:dyDescent="0.3">
      <c r="A2684" s="1">
        <v>1</v>
      </c>
      <c r="B2684" s="1">
        <v>36</v>
      </c>
      <c r="C2684" s="1">
        <v>1</v>
      </c>
      <c r="D2684" s="1">
        <v>3</v>
      </c>
      <c r="E2684" s="1">
        <v>22</v>
      </c>
      <c r="F2684" s="1">
        <v>1</v>
      </c>
      <c r="G2684" s="1">
        <v>401</v>
      </c>
      <c r="H2684" s="1">
        <v>0</v>
      </c>
      <c r="I2684" s="1">
        <v>0</v>
      </c>
      <c r="L2684" s="1" t="s">
        <v>74</v>
      </c>
      <c r="M2684" s="2">
        <v>1586262725</v>
      </c>
    </row>
    <row r="2685" spans="1:13" hidden="1" x14ac:dyDescent="0.3">
      <c r="A2685">
        <v>0</v>
      </c>
      <c r="B2685">
        <v>36</v>
      </c>
      <c r="C2685">
        <v>1</v>
      </c>
      <c r="D2685">
        <v>3</v>
      </c>
      <c r="E2685">
        <v>22</v>
      </c>
      <c r="F2685">
        <v>1</v>
      </c>
      <c r="G2685">
        <v>401</v>
      </c>
      <c r="H2685">
        <v>17</v>
      </c>
      <c r="I2685">
        <v>0</v>
      </c>
      <c r="J2685" t="s">
        <v>149</v>
      </c>
      <c r="K2685" t="s">
        <v>1047</v>
      </c>
      <c r="L2685" t="s">
        <v>1063</v>
      </c>
      <c r="M2685" s="3">
        <v>221386420</v>
      </c>
    </row>
    <row r="2686" spans="1:13" hidden="1" x14ac:dyDescent="0.3">
      <c r="A2686">
        <v>0</v>
      </c>
      <c r="B2686">
        <v>36</v>
      </c>
      <c r="C2686">
        <v>1</v>
      </c>
      <c r="D2686">
        <v>3</v>
      </c>
      <c r="E2686">
        <v>22</v>
      </c>
      <c r="F2686">
        <v>1</v>
      </c>
      <c r="G2686">
        <v>401</v>
      </c>
      <c r="H2686">
        <v>17</v>
      </c>
      <c r="I2686">
        <v>1</v>
      </c>
      <c r="J2686" t="s">
        <v>149</v>
      </c>
      <c r="K2686" t="s">
        <v>1047</v>
      </c>
      <c r="L2686" t="s">
        <v>1064</v>
      </c>
      <c r="M2686" s="3">
        <v>336000000</v>
      </c>
    </row>
    <row r="2687" spans="1:13" hidden="1" x14ac:dyDescent="0.3">
      <c r="A2687">
        <v>0</v>
      </c>
      <c r="B2687">
        <v>36</v>
      </c>
      <c r="C2687">
        <v>1</v>
      </c>
      <c r="D2687">
        <v>3</v>
      </c>
      <c r="E2687">
        <v>22</v>
      </c>
      <c r="F2687">
        <v>1</v>
      </c>
      <c r="G2687">
        <v>401</v>
      </c>
      <c r="H2687">
        <v>17</v>
      </c>
      <c r="I2687">
        <v>80</v>
      </c>
      <c r="J2687" t="s">
        <v>149</v>
      </c>
      <c r="K2687" t="s">
        <v>1047</v>
      </c>
      <c r="L2687" t="s">
        <v>1065</v>
      </c>
      <c r="M2687" s="3">
        <v>1011687715</v>
      </c>
    </row>
    <row r="2688" spans="1:13" hidden="1" x14ac:dyDescent="0.3">
      <c r="A2688">
        <v>0</v>
      </c>
      <c r="B2688">
        <v>36</v>
      </c>
      <c r="C2688">
        <v>1</v>
      </c>
      <c r="D2688">
        <v>3</v>
      </c>
      <c r="E2688">
        <v>22</v>
      </c>
      <c r="F2688">
        <v>1</v>
      </c>
      <c r="G2688">
        <v>401</v>
      </c>
      <c r="H2688">
        <v>44</v>
      </c>
      <c r="I2688">
        <v>0</v>
      </c>
      <c r="J2688" t="s">
        <v>149</v>
      </c>
      <c r="K2688" t="s">
        <v>680</v>
      </c>
      <c r="L2688" t="s">
        <v>1066</v>
      </c>
      <c r="M2688" s="3">
        <v>17188590</v>
      </c>
    </row>
    <row r="2689" spans="1:13" s="1" customFormat="1" x14ac:dyDescent="0.3">
      <c r="A2689" s="1">
        <v>1</v>
      </c>
      <c r="B2689" s="1">
        <v>36</v>
      </c>
      <c r="C2689" s="1">
        <v>1</v>
      </c>
      <c r="D2689" s="1">
        <v>3</v>
      </c>
      <c r="E2689" s="1">
        <v>22</v>
      </c>
      <c r="F2689" s="1">
        <v>1</v>
      </c>
      <c r="G2689" s="1">
        <v>402</v>
      </c>
      <c r="H2689" s="1">
        <v>0</v>
      </c>
      <c r="I2689" s="1">
        <v>0</v>
      </c>
      <c r="L2689" s="1" t="s">
        <v>77</v>
      </c>
      <c r="M2689" s="2">
        <v>40800000</v>
      </c>
    </row>
    <row r="2690" spans="1:13" hidden="1" x14ac:dyDescent="0.3">
      <c r="A2690">
        <v>0</v>
      </c>
      <c r="B2690">
        <v>36</v>
      </c>
      <c r="C2690">
        <v>1</v>
      </c>
      <c r="D2690">
        <v>3</v>
      </c>
      <c r="E2690">
        <v>22</v>
      </c>
      <c r="F2690">
        <v>1</v>
      </c>
      <c r="G2690">
        <v>402</v>
      </c>
      <c r="H2690">
        <v>43</v>
      </c>
      <c r="I2690">
        <v>0</v>
      </c>
      <c r="J2690" t="s">
        <v>149</v>
      </c>
      <c r="K2690" t="s">
        <v>1052</v>
      </c>
      <c r="L2690" t="s">
        <v>1067</v>
      </c>
      <c r="M2690" s="3">
        <v>40800000</v>
      </c>
    </row>
    <row r="2691" spans="1:13" s="1" customFormat="1" x14ac:dyDescent="0.3">
      <c r="A2691" s="1">
        <v>1</v>
      </c>
      <c r="B2691" s="1">
        <v>36</v>
      </c>
      <c r="C2691" s="1">
        <v>1</v>
      </c>
      <c r="D2691" s="1">
        <v>3</v>
      </c>
      <c r="E2691" s="1">
        <v>22</v>
      </c>
      <c r="F2691" s="1">
        <v>1</v>
      </c>
      <c r="G2691" s="1">
        <v>403</v>
      </c>
      <c r="H2691" s="1">
        <v>0</v>
      </c>
      <c r="I2691" s="1">
        <v>0</v>
      </c>
      <c r="L2691" s="1" t="s">
        <v>79</v>
      </c>
      <c r="M2691" s="2">
        <v>1552322739</v>
      </c>
    </row>
    <row r="2692" spans="1:13" s="1" customFormat="1" x14ac:dyDescent="0.3">
      <c r="A2692" s="1">
        <v>1</v>
      </c>
      <c r="B2692" s="1">
        <v>36</v>
      </c>
      <c r="C2692" s="1">
        <v>1</v>
      </c>
      <c r="D2692" s="1">
        <v>3</v>
      </c>
      <c r="E2692" s="1">
        <v>22</v>
      </c>
      <c r="F2692" s="1">
        <v>1</v>
      </c>
      <c r="G2692" s="1">
        <v>403</v>
      </c>
      <c r="H2692" s="1">
        <v>43</v>
      </c>
      <c r="I2692" s="1">
        <v>0</v>
      </c>
      <c r="L2692" s="1" t="s">
        <v>78</v>
      </c>
      <c r="M2692" s="2">
        <v>1552322739</v>
      </c>
    </row>
    <row r="2693" spans="1:13" hidden="1" x14ac:dyDescent="0.3">
      <c r="A2693">
        <v>0</v>
      </c>
      <c r="B2693">
        <v>36</v>
      </c>
      <c r="C2693">
        <v>1</v>
      </c>
      <c r="D2693">
        <v>3</v>
      </c>
      <c r="E2693">
        <v>22</v>
      </c>
      <c r="F2693">
        <v>1</v>
      </c>
      <c r="G2693">
        <v>403</v>
      </c>
      <c r="H2693">
        <v>43</v>
      </c>
      <c r="I2693">
        <v>1</v>
      </c>
      <c r="J2693" t="s">
        <v>149</v>
      </c>
      <c r="K2693" t="s">
        <v>1052</v>
      </c>
      <c r="L2693" t="s">
        <v>1058</v>
      </c>
      <c r="M2693" s="3">
        <v>1191800739</v>
      </c>
    </row>
    <row r="2694" spans="1:13" hidden="1" x14ac:dyDescent="0.3">
      <c r="A2694">
        <v>0</v>
      </c>
      <c r="B2694">
        <v>36</v>
      </c>
      <c r="C2694">
        <v>1</v>
      </c>
      <c r="D2694">
        <v>3</v>
      </c>
      <c r="E2694">
        <v>22</v>
      </c>
      <c r="F2694">
        <v>1</v>
      </c>
      <c r="G2694">
        <v>403</v>
      </c>
      <c r="H2694">
        <v>43</v>
      </c>
      <c r="I2694">
        <v>2</v>
      </c>
      <c r="J2694" t="s">
        <v>149</v>
      </c>
      <c r="K2694" t="s">
        <v>1052</v>
      </c>
      <c r="L2694" t="s">
        <v>1058</v>
      </c>
      <c r="M2694" s="3">
        <v>19752000</v>
      </c>
    </row>
    <row r="2695" spans="1:13" hidden="1" x14ac:dyDescent="0.3">
      <c r="A2695">
        <v>0</v>
      </c>
      <c r="B2695">
        <v>36</v>
      </c>
      <c r="C2695">
        <v>1</v>
      </c>
      <c r="D2695">
        <v>3</v>
      </c>
      <c r="E2695">
        <v>22</v>
      </c>
      <c r="F2695">
        <v>1</v>
      </c>
      <c r="G2695">
        <v>403</v>
      </c>
      <c r="H2695">
        <v>43</v>
      </c>
      <c r="I2695">
        <v>3</v>
      </c>
      <c r="J2695" t="s">
        <v>149</v>
      </c>
      <c r="K2695" t="s">
        <v>1052</v>
      </c>
      <c r="L2695" t="s">
        <v>1058</v>
      </c>
      <c r="M2695" s="3">
        <v>4770000</v>
      </c>
    </row>
    <row r="2696" spans="1:13" hidden="1" x14ac:dyDescent="0.3">
      <c r="A2696">
        <v>0</v>
      </c>
      <c r="B2696">
        <v>36</v>
      </c>
      <c r="C2696">
        <v>1</v>
      </c>
      <c r="D2696">
        <v>3</v>
      </c>
      <c r="E2696">
        <v>22</v>
      </c>
      <c r="F2696">
        <v>1</v>
      </c>
      <c r="G2696">
        <v>403</v>
      </c>
      <c r="H2696">
        <v>43</v>
      </c>
      <c r="I2696">
        <v>4</v>
      </c>
      <c r="J2696" t="s">
        <v>149</v>
      </c>
      <c r="K2696" t="s">
        <v>1052</v>
      </c>
      <c r="L2696" t="s">
        <v>1058</v>
      </c>
      <c r="M2696" s="3">
        <v>336000000</v>
      </c>
    </row>
    <row r="2697" spans="1:13" s="1" customFormat="1" hidden="1" x14ac:dyDescent="0.3">
      <c r="A2697" s="1">
        <v>1</v>
      </c>
      <c r="B2697" s="1">
        <v>36</v>
      </c>
      <c r="C2697" s="1">
        <v>1</v>
      </c>
      <c r="D2697" s="1">
        <v>3</v>
      </c>
      <c r="E2697" s="1">
        <v>33</v>
      </c>
      <c r="F2697" s="1">
        <v>0</v>
      </c>
      <c r="G2697" s="1">
        <v>0</v>
      </c>
      <c r="H2697" s="1">
        <v>0</v>
      </c>
      <c r="I2697" s="1">
        <v>0</v>
      </c>
      <c r="L2697" s="1" t="s">
        <v>16</v>
      </c>
      <c r="M2697" s="2">
        <v>1811571321</v>
      </c>
    </row>
    <row r="2698" spans="1:13" s="1" customFormat="1" hidden="1" x14ac:dyDescent="0.3">
      <c r="A2698" s="1">
        <v>1</v>
      </c>
      <c r="B2698" s="1">
        <v>36</v>
      </c>
      <c r="C2698" s="1">
        <v>1</v>
      </c>
      <c r="D2698" s="1">
        <v>3</v>
      </c>
      <c r="E2698" s="1">
        <v>33</v>
      </c>
      <c r="F2698" s="1">
        <v>1</v>
      </c>
      <c r="G2698" s="1">
        <v>0</v>
      </c>
      <c r="H2698" s="1">
        <v>0</v>
      </c>
      <c r="I2698" s="1">
        <v>0</v>
      </c>
      <c r="L2698" s="1" t="s">
        <v>40</v>
      </c>
      <c r="M2698" s="2">
        <v>1811571321</v>
      </c>
    </row>
    <row r="2699" spans="1:13" s="1" customFormat="1" x14ac:dyDescent="0.3">
      <c r="A2699" s="1">
        <v>1</v>
      </c>
      <c r="B2699" s="1">
        <v>36</v>
      </c>
      <c r="C2699" s="1">
        <v>1</v>
      </c>
      <c r="D2699" s="1">
        <v>3</v>
      </c>
      <c r="E2699" s="1">
        <v>33</v>
      </c>
      <c r="F2699" s="1">
        <v>1</v>
      </c>
      <c r="G2699" s="1">
        <v>403</v>
      </c>
      <c r="H2699" s="1">
        <v>0</v>
      </c>
      <c r="I2699" s="1">
        <v>0</v>
      </c>
      <c r="L2699" s="1" t="s">
        <v>79</v>
      </c>
      <c r="M2699" s="2">
        <v>1811571321</v>
      </c>
    </row>
    <row r="2700" spans="1:13" s="1" customFormat="1" x14ac:dyDescent="0.3">
      <c r="A2700" s="1">
        <v>1</v>
      </c>
      <c r="B2700" s="1">
        <v>36</v>
      </c>
      <c r="C2700" s="1">
        <v>1</v>
      </c>
      <c r="D2700" s="1">
        <v>3</v>
      </c>
      <c r="E2700" s="1">
        <v>33</v>
      </c>
      <c r="F2700" s="1">
        <v>1</v>
      </c>
      <c r="G2700" s="1">
        <v>403</v>
      </c>
      <c r="H2700" s="1">
        <v>43</v>
      </c>
      <c r="I2700" s="1">
        <v>0</v>
      </c>
      <c r="L2700" s="1" t="s">
        <v>78</v>
      </c>
      <c r="M2700" s="2">
        <v>1811571321</v>
      </c>
    </row>
    <row r="2701" spans="1:13" hidden="1" x14ac:dyDescent="0.3">
      <c r="A2701">
        <v>0</v>
      </c>
      <c r="B2701">
        <v>36</v>
      </c>
      <c r="C2701">
        <v>1</v>
      </c>
      <c r="D2701">
        <v>3</v>
      </c>
      <c r="E2701">
        <v>33</v>
      </c>
      <c r="F2701">
        <v>1</v>
      </c>
      <c r="G2701">
        <v>403</v>
      </c>
      <c r="H2701">
        <v>43</v>
      </c>
      <c r="I2701">
        <v>5</v>
      </c>
      <c r="J2701" t="s">
        <v>149</v>
      </c>
      <c r="K2701" t="s">
        <v>1052</v>
      </c>
      <c r="L2701" t="s">
        <v>1068</v>
      </c>
      <c r="M2701" s="3">
        <v>800000000</v>
      </c>
    </row>
    <row r="2702" spans="1:13" hidden="1" x14ac:dyDescent="0.3">
      <c r="A2702">
        <v>0</v>
      </c>
      <c r="B2702">
        <v>36</v>
      </c>
      <c r="C2702">
        <v>1</v>
      </c>
      <c r="D2702">
        <v>3</v>
      </c>
      <c r="E2702">
        <v>33</v>
      </c>
      <c r="F2702">
        <v>1</v>
      </c>
      <c r="G2702">
        <v>403</v>
      </c>
      <c r="H2702">
        <v>43</v>
      </c>
      <c r="I2702">
        <v>6</v>
      </c>
      <c r="J2702" t="s">
        <v>149</v>
      </c>
      <c r="K2702" t="s">
        <v>1052</v>
      </c>
      <c r="L2702" t="s">
        <v>1069</v>
      </c>
      <c r="M2702" s="3">
        <v>700571321</v>
      </c>
    </row>
    <row r="2703" spans="1:13" hidden="1" x14ac:dyDescent="0.3">
      <c r="A2703">
        <v>0</v>
      </c>
      <c r="B2703">
        <v>36</v>
      </c>
      <c r="C2703">
        <v>1</v>
      </c>
      <c r="D2703">
        <v>3</v>
      </c>
      <c r="E2703">
        <v>33</v>
      </c>
      <c r="F2703">
        <v>1</v>
      </c>
      <c r="G2703">
        <v>403</v>
      </c>
      <c r="H2703">
        <v>43</v>
      </c>
      <c r="I2703">
        <v>7</v>
      </c>
      <c r="J2703" t="s">
        <v>149</v>
      </c>
      <c r="K2703" t="s">
        <v>1052</v>
      </c>
      <c r="L2703" t="s">
        <v>1070</v>
      </c>
      <c r="M2703" s="3">
        <v>311000000</v>
      </c>
    </row>
    <row r="2704" spans="1:13" s="1" customFormat="1" hidden="1" x14ac:dyDescent="0.3">
      <c r="A2704" s="1">
        <v>1</v>
      </c>
      <c r="B2704" s="1">
        <v>36</v>
      </c>
      <c r="C2704" s="1">
        <v>11</v>
      </c>
      <c r="D2704" s="1">
        <v>0</v>
      </c>
      <c r="E2704" s="1">
        <v>0</v>
      </c>
      <c r="F2704" s="1">
        <v>0</v>
      </c>
      <c r="G2704" s="1">
        <v>0</v>
      </c>
      <c r="H2704" s="1">
        <v>0</v>
      </c>
      <c r="I2704" s="1">
        <v>0</v>
      </c>
      <c r="L2704" s="1" t="s">
        <v>22</v>
      </c>
      <c r="M2704" s="2">
        <v>2928811</v>
      </c>
    </row>
    <row r="2705" spans="1:13" s="1" customFormat="1" hidden="1" x14ac:dyDescent="0.3">
      <c r="A2705" s="1">
        <v>1</v>
      </c>
      <c r="B2705" s="1">
        <v>36</v>
      </c>
      <c r="C2705" s="1">
        <v>11</v>
      </c>
      <c r="D2705" s="1">
        <v>0</v>
      </c>
      <c r="E2705" s="1">
        <v>11</v>
      </c>
      <c r="F2705" s="1">
        <v>0</v>
      </c>
      <c r="G2705" s="1">
        <v>0</v>
      </c>
      <c r="H2705" s="1">
        <v>0</v>
      </c>
      <c r="I2705" s="1">
        <v>0</v>
      </c>
      <c r="L2705" s="1" t="s">
        <v>14</v>
      </c>
      <c r="M2705" s="2">
        <v>2928811</v>
      </c>
    </row>
    <row r="2706" spans="1:13" s="1" customFormat="1" hidden="1" x14ac:dyDescent="0.3">
      <c r="A2706" s="1">
        <v>1</v>
      </c>
      <c r="B2706" s="1">
        <v>36</v>
      </c>
      <c r="C2706" s="1">
        <v>11</v>
      </c>
      <c r="D2706" s="1">
        <v>1</v>
      </c>
      <c r="E2706" s="1">
        <v>0</v>
      </c>
      <c r="F2706" s="1">
        <v>0</v>
      </c>
      <c r="G2706" s="1">
        <v>0</v>
      </c>
      <c r="H2706" s="1">
        <v>0</v>
      </c>
      <c r="I2706" s="1">
        <v>0</v>
      </c>
      <c r="L2706" s="1" t="s">
        <v>22</v>
      </c>
      <c r="M2706" s="2">
        <v>2928811</v>
      </c>
    </row>
    <row r="2707" spans="1:13" s="1" customFormat="1" hidden="1" x14ac:dyDescent="0.3">
      <c r="A2707" s="1">
        <v>1</v>
      </c>
      <c r="B2707" s="1">
        <v>36</v>
      </c>
      <c r="C2707" s="1">
        <v>11</v>
      </c>
      <c r="D2707" s="1">
        <v>1</v>
      </c>
      <c r="E2707" s="1">
        <v>0</v>
      </c>
      <c r="F2707" s="1">
        <v>2</v>
      </c>
      <c r="G2707" s="1">
        <v>0</v>
      </c>
      <c r="H2707" s="1">
        <v>0</v>
      </c>
      <c r="I2707" s="1">
        <v>0</v>
      </c>
      <c r="L2707" s="1" t="s">
        <v>27</v>
      </c>
      <c r="M2707" s="2">
        <v>2928811</v>
      </c>
    </row>
    <row r="2708" spans="1:13" s="1" customFormat="1" hidden="1" x14ac:dyDescent="0.3">
      <c r="A2708" s="1">
        <v>1</v>
      </c>
      <c r="B2708" s="1">
        <v>36</v>
      </c>
      <c r="C2708" s="1">
        <v>11</v>
      </c>
      <c r="D2708" s="1">
        <v>1</v>
      </c>
      <c r="E2708" s="1">
        <v>0</v>
      </c>
      <c r="F2708" s="1">
        <v>2</v>
      </c>
      <c r="G2708" s="1">
        <v>2</v>
      </c>
      <c r="H2708" s="1">
        <v>0</v>
      </c>
      <c r="I2708" s="1">
        <v>0</v>
      </c>
      <c r="L2708" s="1" t="s">
        <v>29</v>
      </c>
      <c r="M2708" s="2">
        <v>2928811</v>
      </c>
    </row>
    <row r="2709" spans="1:13" s="1" customFormat="1" hidden="1" x14ac:dyDescent="0.3">
      <c r="A2709" s="1">
        <v>1</v>
      </c>
      <c r="B2709" s="1">
        <v>36</v>
      </c>
      <c r="C2709" s="1">
        <v>11</v>
      </c>
      <c r="D2709" s="1">
        <v>1</v>
      </c>
      <c r="E2709" s="1">
        <v>11</v>
      </c>
      <c r="F2709" s="1">
        <v>0</v>
      </c>
      <c r="G2709" s="1">
        <v>0</v>
      </c>
      <c r="H2709" s="1">
        <v>0</v>
      </c>
      <c r="I2709" s="1">
        <v>0</v>
      </c>
      <c r="L2709" s="1" t="s">
        <v>14</v>
      </c>
      <c r="M2709" s="2">
        <v>2928811</v>
      </c>
    </row>
    <row r="2710" spans="1:13" s="1" customFormat="1" hidden="1" x14ac:dyDescent="0.3">
      <c r="A2710" s="1">
        <v>1</v>
      </c>
      <c r="B2710" s="1">
        <v>36</v>
      </c>
      <c r="C2710" s="1">
        <v>11</v>
      </c>
      <c r="D2710" s="1">
        <v>1</v>
      </c>
      <c r="E2710" s="1">
        <v>11</v>
      </c>
      <c r="F2710" s="1">
        <v>2</v>
      </c>
      <c r="G2710" s="1">
        <v>0</v>
      </c>
      <c r="H2710" s="1">
        <v>0</v>
      </c>
      <c r="I2710" s="1">
        <v>0</v>
      </c>
      <c r="L2710" s="1" t="s">
        <v>27</v>
      </c>
      <c r="M2710" s="2">
        <v>2928811</v>
      </c>
    </row>
    <row r="2711" spans="1:13" s="1" customFormat="1" hidden="1" x14ac:dyDescent="0.3">
      <c r="A2711" s="1">
        <v>1</v>
      </c>
      <c r="B2711" s="1">
        <v>36</v>
      </c>
      <c r="C2711" s="1">
        <v>11</v>
      </c>
      <c r="D2711" s="1">
        <v>1</v>
      </c>
      <c r="E2711" s="1">
        <v>11</v>
      </c>
      <c r="F2711" s="1">
        <v>2</v>
      </c>
      <c r="G2711" s="1">
        <v>2</v>
      </c>
      <c r="H2711" s="1">
        <v>0</v>
      </c>
      <c r="I2711" s="1">
        <v>0</v>
      </c>
      <c r="L2711" s="1" t="s">
        <v>29</v>
      </c>
      <c r="M2711" s="2">
        <v>2928811</v>
      </c>
    </row>
    <row r="2712" spans="1:13" hidden="1" x14ac:dyDescent="0.3">
      <c r="A2712">
        <v>0</v>
      </c>
      <c r="B2712">
        <v>36</v>
      </c>
      <c r="C2712">
        <v>11</v>
      </c>
      <c r="D2712">
        <v>1</v>
      </c>
      <c r="E2712">
        <v>11</v>
      </c>
      <c r="F2712">
        <v>2</v>
      </c>
      <c r="G2712">
        <v>2</v>
      </c>
      <c r="H2712">
        <v>3</v>
      </c>
      <c r="I2712">
        <v>0</v>
      </c>
      <c r="J2712" t="s">
        <v>214</v>
      </c>
      <c r="K2712" t="s">
        <v>149</v>
      </c>
      <c r="L2712" t="s">
        <v>215</v>
      </c>
      <c r="M2712" s="3">
        <v>2928811</v>
      </c>
    </row>
    <row r="2713" spans="1:13" s="1" customFormat="1" hidden="1" x14ac:dyDescent="0.3">
      <c r="A2713" s="1">
        <v>1</v>
      </c>
      <c r="B2713" s="1">
        <v>40</v>
      </c>
      <c r="C2713" s="1">
        <v>0</v>
      </c>
      <c r="D2713" s="1">
        <v>0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L2713" s="1" t="s">
        <v>1071</v>
      </c>
      <c r="M2713" s="2">
        <v>226442900837</v>
      </c>
    </row>
    <row r="2714" spans="1:13" s="1" customFormat="1" hidden="1" x14ac:dyDescent="0.3">
      <c r="A2714" s="1">
        <v>1</v>
      </c>
      <c r="B2714" s="1">
        <v>40</v>
      </c>
      <c r="C2714" s="1">
        <v>0</v>
      </c>
      <c r="D2714" s="1">
        <v>0</v>
      </c>
      <c r="E2714" s="1">
        <v>11</v>
      </c>
      <c r="F2714" s="1">
        <v>0</v>
      </c>
      <c r="G2714" s="1">
        <v>0</v>
      </c>
      <c r="H2714" s="1">
        <v>0</v>
      </c>
      <c r="I2714" s="1">
        <v>0</v>
      </c>
      <c r="L2714" s="1" t="s">
        <v>14</v>
      </c>
      <c r="M2714" s="2">
        <v>10649337967</v>
      </c>
    </row>
    <row r="2715" spans="1:13" s="1" customFormat="1" hidden="1" x14ac:dyDescent="0.3">
      <c r="A2715" s="1">
        <v>1</v>
      </c>
      <c r="B2715" s="1">
        <v>40</v>
      </c>
      <c r="C2715" s="1">
        <v>0</v>
      </c>
      <c r="D2715" s="1">
        <v>0</v>
      </c>
      <c r="E2715" s="1">
        <v>22</v>
      </c>
      <c r="F2715" s="1">
        <v>0</v>
      </c>
      <c r="G2715" s="1">
        <v>0</v>
      </c>
      <c r="H2715" s="1">
        <v>0</v>
      </c>
      <c r="I2715" s="1">
        <v>0</v>
      </c>
      <c r="L2715" s="1" t="s">
        <v>15</v>
      </c>
      <c r="M2715" s="2">
        <v>148818486098</v>
      </c>
    </row>
    <row r="2716" spans="1:13" s="1" customFormat="1" hidden="1" x14ac:dyDescent="0.3">
      <c r="A2716" s="1">
        <v>1</v>
      </c>
      <c r="B2716" s="1">
        <v>40</v>
      </c>
      <c r="C2716" s="1">
        <v>0</v>
      </c>
      <c r="D2716" s="1">
        <v>0</v>
      </c>
      <c r="E2716" s="1">
        <v>33</v>
      </c>
      <c r="F2716" s="1">
        <v>0</v>
      </c>
      <c r="G2716" s="1">
        <v>0</v>
      </c>
      <c r="H2716" s="1">
        <v>0</v>
      </c>
      <c r="I2716" s="1">
        <v>0</v>
      </c>
      <c r="L2716" s="1" t="s">
        <v>16</v>
      </c>
      <c r="M2716" s="2">
        <v>65167930282</v>
      </c>
    </row>
    <row r="2717" spans="1:13" s="1" customFormat="1" hidden="1" x14ac:dyDescent="0.3">
      <c r="A2717" s="1">
        <v>1</v>
      </c>
      <c r="B2717" s="1">
        <v>40</v>
      </c>
      <c r="C2717" s="1">
        <v>0</v>
      </c>
      <c r="D2717" s="1">
        <v>0</v>
      </c>
      <c r="E2717" s="1">
        <v>81</v>
      </c>
      <c r="F2717" s="1">
        <v>0</v>
      </c>
      <c r="G2717" s="1">
        <v>0</v>
      </c>
      <c r="H2717" s="1">
        <v>0</v>
      </c>
      <c r="I2717" s="1">
        <v>0</v>
      </c>
      <c r="L2717" s="1" t="s">
        <v>19</v>
      </c>
      <c r="M2717" s="2">
        <v>58018458</v>
      </c>
    </row>
    <row r="2718" spans="1:13" s="1" customFormat="1" hidden="1" x14ac:dyDescent="0.3">
      <c r="A2718" s="1">
        <v>1</v>
      </c>
      <c r="B2718" s="1">
        <v>40</v>
      </c>
      <c r="C2718" s="1">
        <v>0</v>
      </c>
      <c r="D2718" s="1">
        <v>0</v>
      </c>
      <c r="E2718" s="1">
        <v>82</v>
      </c>
      <c r="F2718" s="1">
        <v>0</v>
      </c>
      <c r="G2718" s="1">
        <v>0</v>
      </c>
      <c r="H2718" s="1">
        <v>0</v>
      </c>
      <c r="I2718" s="1">
        <v>0</v>
      </c>
      <c r="L2718" s="1" t="s">
        <v>20</v>
      </c>
      <c r="M2718" s="2">
        <v>1749128032</v>
      </c>
    </row>
    <row r="2719" spans="1:13" s="1" customFormat="1" hidden="1" x14ac:dyDescent="0.3">
      <c r="A2719" s="1">
        <v>1</v>
      </c>
      <c r="B2719" s="1">
        <v>40</v>
      </c>
      <c r="C2719" s="1">
        <v>0</v>
      </c>
      <c r="D2719" s="1">
        <v>1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L2719" s="1" t="s">
        <v>22</v>
      </c>
      <c r="M2719" s="2">
        <v>2810071531</v>
      </c>
    </row>
    <row r="2720" spans="1:13" s="1" customFormat="1" hidden="1" x14ac:dyDescent="0.3">
      <c r="A2720" s="1">
        <v>1</v>
      </c>
      <c r="B2720" s="1">
        <v>40</v>
      </c>
      <c r="C2720" s="1">
        <v>0</v>
      </c>
      <c r="D2720" s="1">
        <v>1</v>
      </c>
      <c r="E2720" s="1">
        <v>0</v>
      </c>
      <c r="F2720" s="1">
        <v>1</v>
      </c>
      <c r="G2720" s="1">
        <v>0</v>
      </c>
      <c r="H2720" s="1">
        <v>0</v>
      </c>
      <c r="I2720" s="1">
        <v>0</v>
      </c>
      <c r="L2720" s="1" t="s">
        <v>23</v>
      </c>
      <c r="M2720" s="2">
        <v>2205225352.2800002</v>
      </c>
    </row>
    <row r="2721" spans="1:13" s="1" customFormat="1" hidden="1" x14ac:dyDescent="0.3">
      <c r="A2721" s="1">
        <v>1</v>
      </c>
      <c r="B2721" s="1">
        <v>40</v>
      </c>
      <c r="C2721" s="1">
        <v>0</v>
      </c>
      <c r="D2721" s="1">
        <v>1</v>
      </c>
      <c r="E2721" s="1">
        <v>0</v>
      </c>
      <c r="F2721" s="1">
        <v>1</v>
      </c>
      <c r="G2721" s="1">
        <v>1</v>
      </c>
      <c r="H2721" s="1">
        <v>0</v>
      </c>
      <c r="I2721" s="1">
        <v>0</v>
      </c>
      <c r="L2721" s="1" t="s">
        <v>24</v>
      </c>
      <c r="M2721" s="2">
        <v>2205225352.2800002</v>
      </c>
    </row>
    <row r="2722" spans="1:13" s="1" customFormat="1" hidden="1" x14ac:dyDescent="0.3">
      <c r="A2722" s="1">
        <v>1</v>
      </c>
      <c r="B2722" s="1">
        <v>40</v>
      </c>
      <c r="C2722" s="1">
        <v>0</v>
      </c>
      <c r="D2722" s="1">
        <v>1</v>
      </c>
      <c r="E2722" s="1">
        <v>0</v>
      </c>
      <c r="F2722" s="1">
        <v>2</v>
      </c>
      <c r="G2722" s="1">
        <v>0</v>
      </c>
      <c r="H2722" s="1">
        <v>0</v>
      </c>
      <c r="I2722" s="1">
        <v>0</v>
      </c>
      <c r="L2722" s="1" t="s">
        <v>27</v>
      </c>
      <c r="M2722" s="2">
        <v>604846178.72000003</v>
      </c>
    </row>
    <row r="2723" spans="1:13" s="1" customFormat="1" hidden="1" x14ac:dyDescent="0.3">
      <c r="A2723" s="1">
        <v>1</v>
      </c>
      <c r="B2723" s="1">
        <v>40</v>
      </c>
      <c r="C2723" s="1">
        <v>0</v>
      </c>
      <c r="D2723" s="1">
        <v>1</v>
      </c>
      <c r="E2723" s="1">
        <v>0</v>
      </c>
      <c r="F2723" s="1">
        <v>2</v>
      </c>
      <c r="G2723" s="1">
        <v>1</v>
      </c>
      <c r="H2723" s="1">
        <v>0</v>
      </c>
      <c r="I2723" s="1">
        <v>0</v>
      </c>
      <c r="L2723" s="1" t="s">
        <v>28</v>
      </c>
      <c r="M2723" s="2">
        <v>459673769.72000003</v>
      </c>
    </row>
    <row r="2724" spans="1:13" s="1" customFormat="1" hidden="1" x14ac:dyDescent="0.3">
      <c r="A2724" s="1">
        <v>1</v>
      </c>
      <c r="B2724" s="1">
        <v>40</v>
      </c>
      <c r="C2724" s="1">
        <v>0</v>
      </c>
      <c r="D2724" s="1">
        <v>1</v>
      </c>
      <c r="E2724" s="1">
        <v>0</v>
      </c>
      <c r="F2724" s="1">
        <v>2</v>
      </c>
      <c r="G2724" s="1">
        <v>2</v>
      </c>
      <c r="H2724" s="1">
        <v>0</v>
      </c>
      <c r="I2724" s="1">
        <v>0</v>
      </c>
      <c r="L2724" s="1" t="s">
        <v>29</v>
      </c>
      <c r="M2724" s="2">
        <v>145172409</v>
      </c>
    </row>
    <row r="2725" spans="1:13" s="1" customFormat="1" hidden="1" x14ac:dyDescent="0.3">
      <c r="A2725" s="1">
        <v>1</v>
      </c>
      <c r="B2725" s="1">
        <v>40</v>
      </c>
      <c r="C2725" s="1">
        <v>0</v>
      </c>
      <c r="D2725" s="1">
        <v>1</v>
      </c>
      <c r="E2725" s="1">
        <v>22</v>
      </c>
      <c r="F2725" s="1">
        <v>0</v>
      </c>
      <c r="G2725" s="1">
        <v>0</v>
      </c>
      <c r="H2725" s="1">
        <v>0</v>
      </c>
      <c r="I2725" s="1">
        <v>0</v>
      </c>
      <c r="L2725" s="1" t="s">
        <v>15</v>
      </c>
      <c r="M2725" s="2">
        <v>2810071531</v>
      </c>
    </row>
    <row r="2726" spans="1:13" s="1" customFormat="1" hidden="1" x14ac:dyDescent="0.3">
      <c r="A2726" s="1">
        <v>1</v>
      </c>
      <c r="B2726" s="1">
        <v>40</v>
      </c>
      <c r="C2726" s="1">
        <v>0</v>
      </c>
      <c r="D2726" s="1">
        <v>1</v>
      </c>
      <c r="E2726" s="1">
        <v>22</v>
      </c>
      <c r="F2726" s="1">
        <v>1</v>
      </c>
      <c r="G2726" s="1">
        <v>0</v>
      </c>
      <c r="H2726" s="1">
        <v>0</v>
      </c>
      <c r="I2726" s="1">
        <v>0</v>
      </c>
      <c r="L2726" s="1" t="s">
        <v>23</v>
      </c>
      <c r="M2726" s="2">
        <v>2205225352.2800002</v>
      </c>
    </row>
    <row r="2727" spans="1:13" s="1" customFormat="1" hidden="1" x14ac:dyDescent="0.3">
      <c r="A2727" s="1">
        <v>1</v>
      </c>
      <c r="B2727" s="1">
        <v>40</v>
      </c>
      <c r="C2727" s="1">
        <v>0</v>
      </c>
      <c r="D2727" s="1">
        <v>1</v>
      </c>
      <c r="E2727" s="1">
        <v>22</v>
      </c>
      <c r="F2727" s="1">
        <v>1</v>
      </c>
      <c r="G2727" s="1">
        <v>1</v>
      </c>
      <c r="H2727" s="1">
        <v>0</v>
      </c>
      <c r="I2727" s="1">
        <v>0</v>
      </c>
      <c r="L2727" s="1" t="s">
        <v>24</v>
      </c>
      <c r="M2727" s="2">
        <v>2205225352.2800002</v>
      </c>
    </row>
    <row r="2728" spans="1:13" s="1" customFormat="1" hidden="1" x14ac:dyDescent="0.3">
      <c r="A2728" s="1">
        <v>1</v>
      </c>
      <c r="B2728" s="1">
        <v>40</v>
      </c>
      <c r="C2728" s="1">
        <v>0</v>
      </c>
      <c r="D2728" s="1">
        <v>1</v>
      </c>
      <c r="E2728" s="1">
        <v>22</v>
      </c>
      <c r="F2728" s="1">
        <v>2</v>
      </c>
      <c r="G2728" s="1">
        <v>0</v>
      </c>
      <c r="H2728" s="1">
        <v>0</v>
      </c>
      <c r="I2728" s="1">
        <v>0</v>
      </c>
      <c r="L2728" s="1" t="s">
        <v>27</v>
      </c>
      <c r="M2728" s="2">
        <v>604846178.72000003</v>
      </c>
    </row>
    <row r="2729" spans="1:13" s="1" customFormat="1" hidden="1" x14ac:dyDescent="0.3">
      <c r="A2729" s="1">
        <v>1</v>
      </c>
      <c r="B2729" s="1">
        <v>40</v>
      </c>
      <c r="C2729" s="1">
        <v>0</v>
      </c>
      <c r="D2729" s="1">
        <v>1</v>
      </c>
      <c r="E2729" s="1">
        <v>22</v>
      </c>
      <c r="F2729" s="1">
        <v>2</v>
      </c>
      <c r="G2729" s="1">
        <v>1</v>
      </c>
      <c r="H2729" s="1">
        <v>0</v>
      </c>
      <c r="I2729" s="1">
        <v>0</v>
      </c>
      <c r="L2729" s="1" t="s">
        <v>28</v>
      </c>
      <c r="M2729" s="2">
        <v>459673769.72000003</v>
      </c>
    </row>
    <row r="2730" spans="1:13" s="1" customFormat="1" hidden="1" x14ac:dyDescent="0.3">
      <c r="A2730" s="1">
        <v>1</v>
      </c>
      <c r="B2730" s="1">
        <v>40</v>
      </c>
      <c r="C2730" s="1">
        <v>0</v>
      </c>
      <c r="D2730" s="1">
        <v>1</v>
      </c>
      <c r="E2730" s="1">
        <v>22</v>
      </c>
      <c r="F2730" s="1">
        <v>2</v>
      </c>
      <c r="G2730" s="1">
        <v>2</v>
      </c>
      <c r="H2730" s="1">
        <v>0</v>
      </c>
      <c r="I2730" s="1">
        <v>0</v>
      </c>
      <c r="L2730" s="1" t="s">
        <v>29</v>
      </c>
      <c r="M2730" s="2">
        <v>145172409</v>
      </c>
    </row>
    <row r="2731" spans="1:13" s="1" customFormat="1" hidden="1" x14ac:dyDescent="0.3">
      <c r="A2731" s="1">
        <v>1</v>
      </c>
      <c r="B2731" s="1">
        <v>40</v>
      </c>
      <c r="C2731" s="1">
        <v>0</v>
      </c>
      <c r="D2731" s="1">
        <v>3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L2731" s="1" t="s">
        <v>39</v>
      </c>
      <c r="M2731" s="2">
        <v>223632829306</v>
      </c>
    </row>
    <row r="2732" spans="1:13" s="1" customFormat="1" hidden="1" x14ac:dyDescent="0.3">
      <c r="A2732" s="1">
        <v>1</v>
      </c>
      <c r="B2732" s="1">
        <v>40</v>
      </c>
      <c r="C2732" s="1">
        <v>0</v>
      </c>
      <c r="D2732" s="1">
        <v>3</v>
      </c>
      <c r="E2732" s="1">
        <v>0</v>
      </c>
      <c r="F2732" s="1">
        <v>1</v>
      </c>
      <c r="G2732" s="1">
        <v>0</v>
      </c>
      <c r="H2732" s="1">
        <v>0</v>
      </c>
      <c r="I2732" s="1">
        <v>0</v>
      </c>
      <c r="L2732" s="1" t="s">
        <v>40</v>
      </c>
      <c r="M2732" s="2">
        <v>223632829306</v>
      </c>
    </row>
    <row r="2733" spans="1:13" s="1" customFormat="1" hidden="1" x14ac:dyDescent="0.3">
      <c r="A2733" s="1">
        <v>1</v>
      </c>
      <c r="B2733" s="1">
        <v>40</v>
      </c>
      <c r="C2733" s="1">
        <v>0</v>
      </c>
      <c r="D2733" s="1">
        <v>3</v>
      </c>
      <c r="E2733" s="1">
        <v>0</v>
      </c>
      <c r="F2733" s="1">
        <v>1</v>
      </c>
      <c r="G2733" s="1">
        <v>201</v>
      </c>
      <c r="H2733" s="1">
        <v>0</v>
      </c>
      <c r="I2733" s="1">
        <v>0</v>
      </c>
      <c r="L2733" s="1" t="s">
        <v>49</v>
      </c>
      <c r="M2733" s="2">
        <v>1228200000</v>
      </c>
    </row>
    <row r="2734" spans="1:13" s="1" customFormat="1" hidden="1" x14ac:dyDescent="0.3">
      <c r="A2734" s="1">
        <v>1</v>
      </c>
      <c r="B2734" s="1">
        <v>40</v>
      </c>
      <c r="C2734" s="1">
        <v>0</v>
      </c>
      <c r="D2734" s="1">
        <v>3</v>
      </c>
      <c r="E2734" s="1">
        <v>0</v>
      </c>
      <c r="F2734" s="1">
        <v>1</v>
      </c>
      <c r="G2734" s="1">
        <v>201</v>
      </c>
      <c r="H2734" s="1">
        <v>45</v>
      </c>
      <c r="I2734" s="1">
        <v>0</v>
      </c>
      <c r="L2734" s="1" t="s">
        <v>50</v>
      </c>
      <c r="M2734" s="2">
        <v>400000000</v>
      </c>
    </row>
    <row r="2735" spans="1:13" s="1" customFormat="1" hidden="1" x14ac:dyDescent="0.3">
      <c r="A2735" s="1">
        <v>1</v>
      </c>
      <c r="B2735" s="1">
        <v>40</v>
      </c>
      <c r="C2735" s="1">
        <v>0</v>
      </c>
      <c r="D2735" s="1">
        <v>3</v>
      </c>
      <c r="E2735" s="1">
        <v>0</v>
      </c>
      <c r="F2735" s="1">
        <v>1</v>
      </c>
      <c r="G2735" s="1">
        <v>201</v>
      </c>
      <c r="H2735" s="1">
        <v>49</v>
      </c>
      <c r="I2735" s="1">
        <v>0</v>
      </c>
      <c r="L2735" s="1" t="s">
        <v>51</v>
      </c>
      <c r="M2735" s="2">
        <v>828200000</v>
      </c>
    </row>
    <row r="2736" spans="1:13" s="1" customFormat="1" hidden="1" x14ac:dyDescent="0.3">
      <c r="A2736" s="1">
        <v>1</v>
      </c>
      <c r="B2736" s="1">
        <v>40</v>
      </c>
      <c r="C2736" s="1">
        <v>0</v>
      </c>
      <c r="D2736" s="1">
        <v>3</v>
      </c>
      <c r="E2736" s="1">
        <v>0</v>
      </c>
      <c r="F2736" s="1">
        <v>1</v>
      </c>
      <c r="G2736" s="1">
        <v>202</v>
      </c>
      <c r="H2736" s="1">
        <v>0</v>
      </c>
      <c r="I2736" s="1">
        <v>0</v>
      </c>
      <c r="L2736" s="1" t="s">
        <v>52</v>
      </c>
      <c r="M2736" s="2">
        <v>7571126807</v>
      </c>
    </row>
    <row r="2737" spans="1:13" s="1" customFormat="1" hidden="1" x14ac:dyDescent="0.3">
      <c r="A2737" s="1">
        <v>1</v>
      </c>
      <c r="B2737" s="1">
        <v>40</v>
      </c>
      <c r="C2737" s="1">
        <v>0</v>
      </c>
      <c r="D2737" s="1">
        <v>3</v>
      </c>
      <c r="E2737" s="1">
        <v>0</v>
      </c>
      <c r="F2737" s="1">
        <v>1</v>
      </c>
      <c r="G2737" s="1">
        <v>202</v>
      </c>
      <c r="H2737" s="1">
        <v>46</v>
      </c>
      <c r="I2737" s="1">
        <v>0</v>
      </c>
      <c r="L2737" s="1" t="s">
        <v>53</v>
      </c>
      <c r="M2737" s="2">
        <v>159040000</v>
      </c>
    </row>
    <row r="2738" spans="1:13" s="1" customFormat="1" hidden="1" x14ac:dyDescent="0.3">
      <c r="A2738" s="1">
        <v>1</v>
      </c>
      <c r="B2738" s="1">
        <v>40</v>
      </c>
      <c r="C2738" s="1">
        <v>0</v>
      </c>
      <c r="D2738" s="1">
        <v>3</v>
      </c>
      <c r="E2738" s="1">
        <v>0</v>
      </c>
      <c r="F2738" s="1">
        <v>1</v>
      </c>
      <c r="G2738" s="1">
        <v>202</v>
      </c>
      <c r="H2738" s="1">
        <v>48</v>
      </c>
      <c r="I2738" s="1">
        <v>0</v>
      </c>
      <c r="L2738" s="1" t="s">
        <v>54</v>
      </c>
      <c r="M2738" s="2">
        <v>476019026</v>
      </c>
    </row>
    <row r="2739" spans="1:13" s="1" customFormat="1" hidden="1" x14ac:dyDescent="0.3">
      <c r="A2739" s="1">
        <v>1</v>
      </c>
      <c r="B2739" s="1">
        <v>40</v>
      </c>
      <c r="C2739" s="1">
        <v>0</v>
      </c>
      <c r="D2739" s="1">
        <v>3</v>
      </c>
      <c r="E2739" s="1">
        <v>0</v>
      </c>
      <c r="F2739" s="1">
        <v>1</v>
      </c>
      <c r="G2739" s="1">
        <v>202</v>
      </c>
      <c r="H2739" s="1">
        <v>50</v>
      </c>
      <c r="I2739" s="1">
        <v>0</v>
      </c>
      <c r="L2739" s="1" t="s">
        <v>55</v>
      </c>
      <c r="M2739" s="2">
        <v>5650634981</v>
      </c>
    </row>
    <row r="2740" spans="1:13" s="1" customFormat="1" hidden="1" x14ac:dyDescent="0.3">
      <c r="A2740" s="1">
        <v>1</v>
      </c>
      <c r="B2740" s="1">
        <v>40</v>
      </c>
      <c r="C2740" s="1">
        <v>0</v>
      </c>
      <c r="D2740" s="1">
        <v>3</v>
      </c>
      <c r="E2740" s="1">
        <v>0</v>
      </c>
      <c r="F2740" s="1">
        <v>1</v>
      </c>
      <c r="G2740" s="1">
        <v>202</v>
      </c>
      <c r="H2740" s="1">
        <v>51</v>
      </c>
      <c r="I2740" s="1">
        <v>0</v>
      </c>
      <c r="L2740" s="1" t="s">
        <v>56</v>
      </c>
      <c r="M2740" s="2">
        <v>430000000</v>
      </c>
    </row>
    <row r="2741" spans="1:13" s="1" customFormat="1" hidden="1" x14ac:dyDescent="0.3">
      <c r="A2741" s="1">
        <v>1</v>
      </c>
      <c r="B2741" s="1">
        <v>40</v>
      </c>
      <c r="C2741" s="1">
        <v>0</v>
      </c>
      <c r="D2741" s="1">
        <v>3</v>
      </c>
      <c r="E2741" s="1">
        <v>0</v>
      </c>
      <c r="F2741" s="1">
        <v>1</v>
      </c>
      <c r="G2741" s="1">
        <v>202</v>
      </c>
      <c r="H2741" s="1">
        <v>52</v>
      </c>
      <c r="I2741" s="1">
        <v>0</v>
      </c>
      <c r="L2741" s="1" t="s">
        <v>57</v>
      </c>
      <c r="M2741" s="2">
        <v>855432800</v>
      </c>
    </row>
    <row r="2742" spans="1:13" s="1" customFormat="1" hidden="1" x14ac:dyDescent="0.3">
      <c r="A2742" s="1">
        <v>1</v>
      </c>
      <c r="B2742" s="1">
        <v>40</v>
      </c>
      <c r="C2742" s="1">
        <v>0</v>
      </c>
      <c r="D2742" s="1">
        <v>3</v>
      </c>
      <c r="E2742" s="1">
        <v>0</v>
      </c>
      <c r="F2742" s="1">
        <v>1</v>
      </c>
      <c r="G2742" s="1">
        <v>203</v>
      </c>
      <c r="H2742" s="1">
        <v>0</v>
      </c>
      <c r="I2742" s="1">
        <v>0</v>
      </c>
      <c r="L2742" s="1" t="s">
        <v>58</v>
      </c>
      <c r="M2742" s="2">
        <v>214833502499</v>
      </c>
    </row>
    <row r="2743" spans="1:13" s="1" customFormat="1" hidden="1" x14ac:dyDescent="0.3">
      <c r="A2743" s="1">
        <v>1</v>
      </c>
      <c r="B2743" s="1">
        <v>40</v>
      </c>
      <c r="C2743" s="1">
        <v>0</v>
      </c>
      <c r="D2743" s="1">
        <v>3</v>
      </c>
      <c r="E2743" s="1">
        <v>0</v>
      </c>
      <c r="F2743" s="1">
        <v>1</v>
      </c>
      <c r="G2743" s="1">
        <v>203</v>
      </c>
      <c r="H2743" s="1">
        <v>47</v>
      </c>
      <c r="I2743" s="1">
        <v>0</v>
      </c>
      <c r="L2743" s="1" t="s">
        <v>59</v>
      </c>
      <c r="M2743" s="2">
        <v>310808430</v>
      </c>
    </row>
    <row r="2744" spans="1:13" s="1" customFormat="1" hidden="1" x14ac:dyDescent="0.3">
      <c r="A2744" s="1">
        <v>1</v>
      </c>
      <c r="B2744" s="1">
        <v>40</v>
      </c>
      <c r="C2744" s="1">
        <v>0</v>
      </c>
      <c r="D2744" s="1">
        <v>3</v>
      </c>
      <c r="E2744" s="1">
        <v>0</v>
      </c>
      <c r="F2744" s="1">
        <v>1</v>
      </c>
      <c r="G2744" s="1">
        <v>203</v>
      </c>
      <c r="H2744" s="1">
        <v>53</v>
      </c>
      <c r="I2744" s="1">
        <v>0</v>
      </c>
      <c r="L2744" s="1" t="s">
        <v>60</v>
      </c>
      <c r="M2744" s="2">
        <v>214522694069</v>
      </c>
    </row>
    <row r="2745" spans="1:13" s="1" customFormat="1" hidden="1" x14ac:dyDescent="0.3">
      <c r="A2745" s="1">
        <v>1</v>
      </c>
      <c r="B2745" s="1">
        <v>40</v>
      </c>
      <c r="C2745" s="1">
        <v>0</v>
      </c>
      <c r="D2745" s="1">
        <v>3</v>
      </c>
      <c r="E2745" s="1">
        <v>11</v>
      </c>
      <c r="F2745" s="1">
        <v>0</v>
      </c>
      <c r="G2745" s="1">
        <v>0</v>
      </c>
      <c r="H2745" s="1">
        <v>0</v>
      </c>
      <c r="I2745" s="1">
        <v>0</v>
      </c>
      <c r="L2745" s="1" t="s">
        <v>14</v>
      </c>
      <c r="M2745" s="2">
        <v>10649337967</v>
      </c>
    </row>
    <row r="2746" spans="1:13" s="1" customFormat="1" hidden="1" x14ac:dyDescent="0.3">
      <c r="A2746" s="1">
        <v>1</v>
      </c>
      <c r="B2746" s="1">
        <v>40</v>
      </c>
      <c r="C2746" s="1">
        <v>0</v>
      </c>
      <c r="D2746" s="1">
        <v>3</v>
      </c>
      <c r="E2746" s="1">
        <v>11</v>
      </c>
      <c r="F2746" s="1">
        <v>1</v>
      </c>
      <c r="G2746" s="1">
        <v>0</v>
      </c>
      <c r="H2746" s="1">
        <v>0</v>
      </c>
      <c r="I2746" s="1">
        <v>0</v>
      </c>
      <c r="L2746" s="1" t="s">
        <v>40</v>
      </c>
      <c r="M2746" s="2">
        <v>10649337967</v>
      </c>
    </row>
    <row r="2747" spans="1:13" s="1" customFormat="1" hidden="1" x14ac:dyDescent="0.3">
      <c r="A2747" s="1">
        <v>1</v>
      </c>
      <c r="B2747" s="1">
        <v>40</v>
      </c>
      <c r="C2747" s="1">
        <v>0</v>
      </c>
      <c r="D2747" s="1">
        <v>3</v>
      </c>
      <c r="E2747" s="1">
        <v>11</v>
      </c>
      <c r="F2747" s="1">
        <v>1</v>
      </c>
      <c r="G2747" s="1">
        <v>201</v>
      </c>
      <c r="H2747" s="1">
        <v>0</v>
      </c>
      <c r="I2747" s="1">
        <v>0</v>
      </c>
      <c r="L2747" s="1" t="s">
        <v>49</v>
      </c>
      <c r="M2747" s="2">
        <v>158200000</v>
      </c>
    </row>
    <row r="2748" spans="1:13" s="1" customFormat="1" hidden="1" x14ac:dyDescent="0.3">
      <c r="A2748" s="1">
        <v>1</v>
      </c>
      <c r="B2748" s="1">
        <v>40</v>
      </c>
      <c r="C2748" s="1">
        <v>0</v>
      </c>
      <c r="D2748" s="1">
        <v>3</v>
      </c>
      <c r="E2748" s="1">
        <v>11</v>
      </c>
      <c r="F2748" s="1">
        <v>1</v>
      </c>
      <c r="G2748" s="1">
        <v>201</v>
      </c>
      <c r="H2748" s="1">
        <v>49</v>
      </c>
      <c r="I2748" s="1">
        <v>0</v>
      </c>
      <c r="L2748" s="1" t="s">
        <v>51</v>
      </c>
      <c r="M2748" s="2">
        <v>158200000</v>
      </c>
    </row>
    <row r="2749" spans="1:13" s="1" customFormat="1" hidden="1" x14ac:dyDescent="0.3">
      <c r="A2749" s="1">
        <v>1</v>
      </c>
      <c r="B2749" s="1">
        <v>40</v>
      </c>
      <c r="C2749" s="1">
        <v>0</v>
      </c>
      <c r="D2749" s="1">
        <v>3</v>
      </c>
      <c r="E2749" s="1">
        <v>11</v>
      </c>
      <c r="F2749" s="1">
        <v>1</v>
      </c>
      <c r="G2749" s="1">
        <v>202</v>
      </c>
      <c r="H2749" s="1">
        <v>0</v>
      </c>
      <c r="I2749" s="1">
        <v>0</v>
      </c>
      <c r="L2749" s="1" t="s">
        <v>52</v>
      </c>
      <c r="M2749" s="2">
        <v>2458901135</v>
      </c>
    </row>
    <row r="2750" spans="1:13" s="1" customFormat="1" hidden="1" x14ac:dyDescent="0.3">
      <c r="A2750" s="1">
        <v>1</v>
      </c>
      <c r="B2750" s="1">
        <v>40</v>
      </c>
      <c r="C2750" s="1">
        <v>0</v>
      </c>
      <c r="D2750" s="1">
        <v>3</v>
      </c>
      <c r="E2750" s="1">
        <v>11</v>
      </c>
      <c r="F2750" s="1">
        <v>1</v>
      </c>
      <c r="G2750" s="1">
        <v>202</v>
      </c>
      <c r="H2750" s="1">
        <v>46</v>
      </c>
      <c r="I2750" s="1">
        <v>0</v>
      </c>
      <c r="L2750" s="1" t="s">
        <v>53</v>
      </c>
      <c r="M2750" s="2">
        <v>159040000</v>
      </c>
    </row>
    <row r="2751" spans="1:13" s="1" customFormat="1" hidden="1" x14ac:dyDescent="0.3">
      <c r="A2751" s="1">
        <v>1</v>
      </c>
      <c r="B2751" s="1">
        <v>40</v>
      </c>
      <c r="C2751" s="1">
        <v>0</v>
      </c>
      <c r="D2751" s="1">
        <v>3</v>
      </c>
      <c r="E2751" s="1">
        <v>11</v>
      </c>
      <c r="F2751" s="1">
        <v>1</v>
      </c>
      <c r="G2751" s="1">
        <v>202</v>
      </c>
      <c r="H2751" s="1">
        <v>48</v>
      </c>
      <c r="I2751" s="1">
        <v>0</v>
      </c>
      <c r="L2751" s="1" t="s">
        <v>54</v>
      </c>
      <c r="M2751" s="2">
        <v>426019026</v>
      </c>
    </row>
    <row r="2752" spans="1:13" s="1" customFormat="1" hidden="1" x14ac:dyDescent="0.3">
      <c r="A2752" s="1">
        <v>1</v>
      </c>
      <c r="B2752" s="1">
        <v>40</v>
      </c>
      <c r="C2752" s="1">
        <v>0</v>
      </c>
      <c r="D2752" s="1">
        <v>3</v>
      </c>
      <c r="E2752" s="1">
        <v>11</v>
      </c>
      <c r="F2752" s="1">
        <v>1</v>
      </c>
      <c r="G2752" s="1">
        <v>202</v>
      </c>
      <c r="H2752" s="1">
        <v>50</v>
      </c>
      <c r="I2752" s="1">
        <v>0</v>
      </c>
      <c r="L2752" s="1" t="s">
        <v>55</v>
      </c>
      <c r="M2752" s="2">
        <v>1273842109</v>
      </c>
    </row>
    <row r="2753" spans="1:13" s="1" customFormat="1" hidden="1" x14ac:dyDescent="0.3">
      <c r="A2753" s="1">
        <v>1</v>
      </c>
      <c r="B2753" s="1">
        <v>40</v>
      </c>
      <c r="C2753" s="1">
        <v>0</v>
      </c>
      <c r="D2753" s="1">
        <v>3</v>
      </c>
      <c r="E2753" s="1">
        <v>11</v>
      </c>
      <c r="F2753" s="1">
        <v>1</v>
      </c>
      <c r="G2753" s="1">
        <v>202</v>
      </c>
      <c r="H2753" s="1">
        <v>52</v>
      </c>
      <c r="I2753" s="1">
        <v>0</v>
      </c>
      <c r="L2753" s="1" t="s">
        <v>57</v>
      </c>
      <c r="M2753" s="2">
        <v>600000000</v>
      </c>
    </row>
    <row r="2754" spans="1:13" s="1" customFormat="1" hidden="1" x14ac:dyDescent="0.3">
      <c r="A2754" s="1">
        <v>1</v>
      </c>
      <c r="B2754" s="1">
        <v>40</v>
      </c>
      <c r="C2754" s="1">
        <v>0</v>
      </c>
      <c r="D2754" s="1">
        <v>3</v>
      </c>
      <c r="E2754" s="1">
        <v>11</v>
      </c>
      <c r="F2754" s="1">
        <v>1</v>
      </c>
      <c r="G2754" s="1">
        <v>203</v>
      </c>
      <c r="H2754" s="1">
        <v>0</v>
      </c>
      <c r="I2754" s="1">
        <v>0</v>
      </c>
      <c r="L2754" s="1" t="s">
        <v>58</v>
      </c>
      <c r="M2754" s="2">
        <v>8032236832</v>
      </c>
    </row>
    <row r="2755" spans="1:13" s="1" customFormat="1" hidden="1" x14ac:dyDescent="0.3">
      <c r="A2755" s="1">
        <v>1</v>
      </c>
      <c r="B2755" s="1">
        <v>40</v>
      </c>
      <c r="C2755" s="1">
        <v>0</v>
      </c>
      <c r="D2755" s="1">
        <v>3</v>
      </c>
      <c r="E2755" s="1">
        <v>11</v>
      </c>
      <c r="F2755" s="1">
        <v>1</v>
      </c>
      <c r="G2755" s="1">
        <v>203</v>
      </c>
      <c r="H2755" s="1">
        <v>47</v>
      </c>
      <c r="I2755" s="1">
        <v>0</v>
      </c>
      <c r="L2755" s="1" t="s">
        <v>59</v>
      </c>
      <c r="M2755" s="2">
        <v>310735290</v>
      </c>
    </row>
    <row r="2756" spans="1:13" s="1" customFormat="1" hidden="1" x14ac:dyDescent="0.3">
      <c r="A2756" s="1">
        <v>1</v>
      </c>
      <c r="B2756" s="1">
        <v>40</v>
      </c>
      <c r="C2756" s="1">
        <v>0</v>
      </c>
      <c r="D2756" s="1">
        <v>3</v>
      </c>
      <c r="E2756" s="1">
        <v>11</v>
      </c>
      <c r="F2756" s="1">
        <v>1</v>
      </c>
      <c r="G2756" s="1">
        <v>203</v>
      </c>
      <c r="H2756" s="1">
        <v>53</v>
      </c>
      <c r="I2756" s="1">
        <v>0</v>
      </c>
      <c r="L2756" s="1" t="s">
        <v>60</v>
      </c>
      <c r="M2756" s="2">
        <v>7721501542</v>
      </c>
    </row>
    <row r="2757" spans="1:13" s="1" customFormat="1" hidden="1" x14ac:dyDescent="0.3">
      <c r="A2757" s="1">
        <v>1</v>
      </c>
      <c r="B2757" s="1">
        <v>40</v>
      </c>
      <c r="C2757" s="1">
        <v>0</v>
      </c>
      <c r="D2757" s="1">
        <v>3</v>
      </c>
      <c r="E2757" s="1">
        <v>22</v>
      </c>
      <c r="F2757" s="1">
        <v>0</v>
      </c>
      <c r="G2757" s="1">
        <v>0</v>
      </c>
      <c r="H2757" s="1">
        <v>0</v>
      </c>
      <c r="I2757" s="1">
        <v>0</v>
      </c>
      <c r="L2757" s="1" t="s">
        <v>15</v>
      </c>
      <c r="M2757" s="2">
        <v>146008414567</v>
      </c>
    </row>
    <row r="2758" spans="1:13" s="1" customFormat="1" hidden="1" x14ac:dyDescent="0.3">
      <c r="A2758" s="1">
        <v>1</v>
      </c>
      <c r="B2758" s="1">
        <v>40</v>
      </c>
      <c r="C2758" s="1">
        <v>0</v>
      </c>
      <c r="D2758" s="1">
        <v>3</v>
      </c>
      <c r="E2758" s="1">
        <v>22</v>
      </c>
      <c r="F2758" s="1">
        <v>1</v>
      </c>
      <c r="G2758" s="1">
        <v>0</v>
      </c>
      <c r="H2758" s="1">
        <v>0</v>
      </c>
      <c r="I2758" s="1">
        <v>0</v>
      </c>
      <c r="L2758" s="1" t="s">
        <v>40</v>
      </c>
      <c r="M2758" s="2">
        <v>146008414567</v>
      </c>
    </row>
    <row r="2759" spans="1:13" s="1" customFormat="1" hidden="1" x14ac:dyDescent="0.3">
      <c r="A2759" s="1">
        <v>1</v>
      </c>
      <c r="B2759" s="1">
        <v>40</v>
      </c>
      <c r="C2759" s="1">
        <v>0</v>
      </c>
      <c r="D2759" s="1">
        <v>3</v>
      </c>
      <c r="E2759" s="1">
        <v>22</v>
      </c>
      <c r="F2759" s="1">
        <v>1</v>
      </c>
      <c r="G2759" s="1">
        <v>202</v>
      </c>
      <c r="H2759" s="1">
        <v>0</v>
      </c>
      <c r="I2759" s="1">
        <v>0</v>
      </c>
      <c r="L2759" s="1" t="s">
        <v>52</v>
      </c>
      <c r="M2759" s="2">
        <v>80432800</v>
      </c>
    </row>
    <row r="2760" spans="1:13" s="1" customFormat="1" hidden="1" x14ac:dyDescent="0.3">
      <c r="A2760" s="1">
        <v>1</v>
      </c>
      <c r="B2760" s="1">
        <v>40</v>
      </c>
      <c r="C2760" s="1">
        <v>0</v>
      </c>
      <c r="D2760" s="1">
        <v>3</v>
      </c>
      <c r="E2760" s="1">
        <v>22</v>
      </c>
      <c r="F2760" s="1">
        <v>1</v>
      </c>
      <c r="G2760" s="1">
        <v>202</v>
      </c>
      <c r="H2760" s="1">
        <v>52</v>
      </c>
      <c r="I2760" s="1">
        <v>0</v>
      </c>
      <c r="L2760" s="1" t="s">
        <v>57</v>
      </c>
      <c r="M2760" s="2">
        <v>80432800</v>
      </c>
    </row>
    <row r="2761" spans="1:13" s="1" customFormat="1" hidden="1" x14ac:dyDescent="0.3">
      <c r="A2761" s="1">
        <v>1</v>
      </c>
      <c r="B2761" s="1">
        <v>40</v>
      </c>
      <c r="C2761" s="1">
        <v>0</v>
      </c>
      <c r="D2761" s="1">
        <v>3</v>
      </c>
      <c r="E2761" s="1">
        <v>22</v>
      </c>
      <c r="F2761" s="1">
        <v>1</v>
      </c>
      <c r="G2761" s="1">
        <v>203</v>
      </c>
      <c r="H2761" s="1">
        <v>0</v>
      </c>
      <c r="I2761" s="1">
        <v>0</v>
      </c>
      <c r="L2761" s="1" t="s">
        <v>58</v>
      </c>
      <c r="M2761" s="2">
        <v>145927981767</v>
      </c>
    </row>
    <row r="2762" spans="1:13" s="1" customFormat="1" hidden="1" x14ac:dyDescent="0.3">
      <c r="A2762" s="1">
        <v>1</v>
      </c>
      <c r="B2762" s="1">
        <v>40</v>
      </c>
      <c r="C2762" s="1">
        <v>0</v>
      </c>
      <c r="D2762" s="1">
        <v>3</v>
      </c>
      <c r="E2762" s="1">
        <v>22</v>
      </c>
      <c r="F2762" s="1">
        <v>1</v>
      </c>
      <c r="G2762" s="1">
        <v>203</v>
      </c>
      <c r="H2762" s="1">
        <v>47</v>
      </c>
      <c r="I2762" s="1">
        <v>0</v>
      </c>
      <c r="L2762" s="1" t="s">
        <v>59</v>
      </c>
      <c r="M2762" s="2">
        <v>73140</v>
      </c>
    </row>
    <row r="2763" spans="1:13" s="1" customFormat="1" hidden="1" x14ac:dyDescent="0.3">
      <c r="A2763" s="1">
        <v>1</v>
      </c>
      <c r="B2763" s="1">
        <v>40</v>
      </c>
      <c r="C2763" s="1">
        <v>0</v>
      </c>
      <c r="D2763" s="1">
        <v>3</v>
      </c>
      <c r="E2763" s="1">
        <v>22</v>
      </c>
      <c r="F2763" s="1">
        <v>1</v>
      </c>
      <c r="G2763" s="1">
        <v>203</v>
      </c>
      <c r="H2763" s="1">
        <v>53</v>
      </c>
      <c r="I2763" s="1">
        <v>0</v>
      </c>
      <c r="L2763" s="1" t="s">
        <v>60</v>
      </c>
      <c r="M2763" s="2">
        <v>145927908627</v>
      </c>
    </row>
    <row r="2764" spans="1:13" s="1" customFormat="1" hidden="1" x14ac:dyDescent="0.3">
      <c r="A2764" s="1">
        <v>1</v>
      </c>
      <c r="B2764" s="1">
        <v>40</v>
      </c>
      <c r="C2764" s="1">
        <v>0</v>
      </c>
      <c r="D2764" s="1">
        <v>3</v>
      </c>
      <c r="E2764" s="1">
        <v>33</v>
      </c>
      <c r="F2764" s="1">
        <v>0</v>
      </c>
      <c r="G2764" s="1">
        <v>0</v>
      </c>
      <c r="H2764" s="1">
        <v>0</v>
      </c>
      <c r="I2764" s="1">
        <v>0</v>
      </c>
      <c r="L2764" s="1" t="s">
        <v>16</v>
      </c>
      <c r="M2764" s="2">
        <v>65167930282</v>
      </c>
    </row>
    <row r="2765" spans="1:13" s="1" customFormat="1" hidden="1" x14ac:dyDescent="0.3">
      <c r="A2765" s="1">
        <v>1</v>
      </c>
      <c r="B2765" s="1">
        <v>40</v>
      </c>
      <c r="C2765" s="1">
        <v>0</v>
      </c>
      <c r="D2765" s="1">
        <v>3</v>
      </c>
      <c r="E2765" s="1">
        <v>33</v>
      </c>
      <c r="F2765" s="1">
        <v>1</v>
      </c>
      <c r="G2765" s="1">
        <v>0</v>
      </c>
      <c r="H2765" s="1">
        <v>0</v>
      </c>
      <c r="I2765" s="1">
        <v>0</v>
      </c>
      <c r="L2765" s="1" t="s">
        <v>40</v>
      </c>
      <c r="M2765" s="2">
        <v>65167930282</v>
      </c>
    </row>
    <row r="2766" spans="1:13" s="1" customFormat="1" hidden="1" x14ac:dyDescent="0.3">
      <c r="A2766" s="1">
        <v>1</v>
      </c>
      <c r="B2766" s="1">
        <v>40</v>
      </c>
      <c r="C2766" s="1">
        <v>0</v>
      </c>
      <c r="D2766" s="1">
        <v>3</v>
      </c>
      <c r="E2766" s="1">
        <v>33</v>
      </c>
      <c r="F2766" s="1">
        <v>1</v>
      </c>
      <c r="G2766" s="1">
        <v>201</v>
      </c>
      <c r="H2766" s="1">
        <v>0</v>
      </c>
      <c r="I2766" s="1">
        <v>0</v>
      </c>
      <c r="L2766" s="1" t="s">
        <v>49</v>
      </c>
      <c r="M2766" s="2">
        <v>1070000000</v>
      </c>
    </row>
    <row r="2767" spans="1:13" s="1" customFormat="1" hidden="1" x14ac:dyDescent="0.3">
      <c r="A2767" s="1">
        <v>1</v>
      </c>
      <c r="B2767" s="1">
        <v>40</v>
      </c>
      <c r="C2767" s="1">
        <v>0</v>
      </c>
      <c r="D2767" s="1">
        <v>3</v>
      </c>
      <c r="E2767" s="1">
        <v>33</v>
      </c>
      <c r="F2767" s="1">
        <v>1</v>
      </c>
      <c r="G2767" s="1">
        <v>201</v>
      </c>
      <c r="H2767" s="1">
        <v>45</v>
      </c>
      <c r="I2767" s="1">
        <v>0</v>
      </c>
      <c r="L2767" s="1" t="s">
        <v>50</v>
      </c>
      <c r="M2767" s="2">
        <v>400000000</v>
      </c>
    </row>
    <row r="2768" spans="1:13" s="1" customFormat="1" hidden="1" x14ac:dyDescent="0.3">
      <c r="A2768" s="1">
        <v>1</v>
      </c>
      <c r="B2768" s="1">
        <v>40</v>
      </c>
      <c r="C2768" s="1">
        <v>0</v>
      </c>
      <c r="D2768" s="1">
        <v>3</v>
      </c>
      <c r="E2768" s="1">
        <v>33</v>
      </c>
      <c r="F2768" s="1">
        <v>1</v>
      </c>
      <c r="G2768" s="1">
        <v>201</v>
      </c>
      <c r="H2768" s="1">
        <v>49</v>
      </c>
      <c r="I2768" s="1">
        <v>0</v>
      </c>
      <c r="L2768" s="1" t="s">
        <v>51</v>
      </c>
      <c r="M2768" s="2">
        <v>670000000</v>
      </c>
    </row>
    <row r="2769" spans="1:13" s="1" customFormat="1" hidden="1" x14ac:dyDescent="0.3">
      <c r="A2769" s="1">
        <v>1</v>
      </c>
      <c r="B2769" s="1">
        <v>40</v>
      </c>
      <c r="C2769" s="1">
        <v>0</v>
      </c>
      <c r="D2769" s="1">
        <v>3</v>
      </c>
      <c r="E2769" s="1">
        <v>33</v>
      </c>
      <c r="F2769" s="1">
        <v>1</v>
      </c>
      <c r="G2769" s="1">
        <v>202</v>
      </c>
      <c r="H2769" s="1">
        <v>0</v>
      </c>
      <c r="I2769" s="1">
        <v>0</v>
      </c>
      <c r="L2769" s="1" t="s">
        <v>52</v>
      </c>
      <c r="M2769" s="2">
        <v>4501792872</v>
      </c>
    </row>
    <row r="2770" spans="1:13" s="1" customFormat="1" hidden="1" x14ac:dyDescent="0.3">
      <c r="A2770" s="1">
        <v>1</v>
      </c>
      <c r="B2770" s="1">
        <v>40</v>
      </c>
      <c r="C2770" s="1">
        <v>0</v>
      </c>
      <c r="D2770" s="1">
        <v>3</v>
      </c>
      <c r="E2770" s="1">
        <v>33</v>
      </c>
      <c r="F2770" s="1">
        <v>1</v>
      </c>
      <c r="G2770" s="1">
        <v>202</v>
      </c>
      <c r="H2770" s="1">
        <v>48</v>
      </c>
      <c r="I2770" s="1">
        <v>0</v>
      </c>
      <c r="L2770" s="1" t="s">
        <v>54</v>
      </c>
      <c r="M2770" s="2">
        <v>50000000</v>
      </c>
    </row>
    <row r="2771" spans="1:13" s="1" customFormat="1" hidden="1" x14ac:dyDescent="0.3">
      <c r="A2771" s="1">
        <v>1</v>
      </c>
      <c r="B2771" s="1">
        <v>40</v>
      </c>
      <c r="C2771" s="1">
        <v>0</v>
      </c>
      <c r="D2771" s="1">
        <v>3</v>
      </c>
      <c r="E2771" s="1">
        <v>33</v>
      </c>
      <c r="F2771" s="1">
        <v>1</v>
      </c>
      <c r="G2771" s="1">
        <v>202</v>
      </c>
      <c r="H2771" s="1">
        <v>50</v>
      </c>
      <c r="I2771" s="1">
        <v>0</v>
      </c>
      <c r="L2771" s="1" t="s">
        <v>55</v>
      </c>
      <c r="M2771" s="2">
        <v>3846792872</v>
      </c>
    </row>
    <row r="2772" spans="1:13" s="1" customFormat="1" hidden="1" x14ac:dyDescent="0.3">
      <c r="A2772" s="1">
        <v>1</v>
      </c>
      <c r="B2772" s="1">
        <v>40</v>
      </c>
      <c r="C2772" s="1">
        <v>0</v>
      </c>
      <c r="D2772" s="1">
        <v>3</v>
      </c>
      <c r="E2772" s="1">
        <v>33</v>
      </c>
      <c r="F2772" s="1">
        <v>1</v>
      </c>
      <c r="G2772" s="1">
        <v>202</v>
      </c>
      <c r="H2772" s="1">
        <v>51</v>
      </c>
      <c r="I2772" s="1">
        <v>0</v>
      </c>
      <c r="L2772" s="1" t="s">
        <v>56</v>
      </c>
      <c r="M2772" s="2">
        <v>430000000</v>
      </c>
    </row>
    <row r="2773" spans="1:13" s="1" customFormat="1" hidden="1" x14ac:dyDescent="0.3">
      <c r="A2773" s="1">
        <v>1</v>
      </c>
      <c r="B2773" s="1">
        <v>40</v>
      </c>
      <c r="C2773" s="1">
        <v>0</v>
      </c>
      <c r="D2773" s="1">
        <v>3</v>
      </c>
      <c r="E2773" s="1">
        <v>33</v>
      </c>
      <c r="F2773" s="1">
        <v>1</v>
      </c>
      <c r="G2773" s="1">
        <v>202</v>
      </c>
      <c r="H2773" s="1">
        <v>52</v>
      </c>
      <c r="I2773" s="1">
        <v>0</v>
      </c>
      <c r="L2773" s="1" t="s">
        <v>57</v>
      </c>
      <c r="M2773" s="2">
        <v>175000000</v>
      </c>
    </row>
    <row r="2774" spans="1:13" s="1" customFormat="1" hidden="1" x14ac:dyDescent="0.3">
      <c r="A2774" s="1">
        <v>1</v>
      </c>
      <c r="B2774" s="1">
        <v>40</v>
      </c>
      <c r="C2774" s="1">
        <v>0</v>
      </c>
      <c r="D2774" s="1">
        <v>3</v>
      </c>
      <c r="E2774" s="1">
        <v>33</v>
      </c>
      <c r="F2774" s="1">
        <v>1</v>
      </c>
      <c r="G2774" s="1">
        <v>203</v>
      </c>
      <c r="H2774" s="1">
        <v>0</v>
      </c>
      <c r="I2774" s="1">
        <v>0</v>
      </c>
      <c r="L2774" s="1" t="s">
        <v>58</v>
      </c>
      <c r="M2774" s="2">
        <v>59596137410</v>
      </c>
    </row>
    <row r="2775" spans="1:13" s="1" customFormat="1" hidden="1" x14ac:dyDescent="0.3">
      <c r="A2775" s="1">
        <v>1</v>
      </c>
      <c r="B2775" s="1">
        <v>40</v>
      </c>
      <c r="C2775" s="1">
        <v>0</v>
      </c>
      <c r="D2775" s="1">
        <v>3</v>
      </c>
      <c r="E2775" s="1">
        <v>33</v>
      </c>
      <c r="F2775" s="1">
        <v>1</v>
      </c>
      <c r="G2775" s="1">
        <v>203</v>
      </c>
      <c r="H2775" s="1">
        <v>53</v>
      </c>
      <c r="I2775" s="1">
        <v>0</v>
      </c>
      <c r="L2775" s="1" t="s">
        <v>60</v>
      </c>
      <c r="M2775" s="2">
        <v>59596137410</v>
      </c>
    </row>
    <row r="2776" spans="1:13" s="1" customFormat="1" hidden="1" x14ac:dyDescent="0.3">
      <c r="A2776" s="1">
        <v>1</v>
      </c>
      <c r="B2776" s="1">
        <v>40</v>
      </c>
      <c r="C2776" s="1">
        <v>0</v>
      </c>
      <c r="D2776" s="1">
        <v>3</v>
      </c>
      <c r="E2776" s="1">
        <v>81</v>
      </c>
      <c r="F2776" s="1">
        <v>0</v>
      </c>
      <c r="G2776" s="1">
        <v>0</v>
      </c>
      <c r="H2776" s="1">
        <v>0</v>
      </c>
      <c r="I2776" s="1">
        <v>0</v>
      </c>
      <c r="L2776" s="1" t="s">
        <v>19</v>
      </c>
      <c r="M2776" s="2">
        <v>58018458</v>
      </c>
    </row>
    <row r="2777" spans="1:13" s="1" customFormat="1" hidden="1" x14ac:dyDescent="0.3">
      <c r="A2777" s="1">
        <v>1</v>
      </c>
      <c r="B2777" s="1">
        <v>40</v>
      </c>
      <c r="C2777" s="1">
        <v>0</v>
      </c>
      <c r="D2777" s="1">
        <v>3</v>
      </c>
      <c r="E2777" s="1">
        <v>81</v>
      </c>
      <c r="F2777" s="1">
        <v>1</v>
      </c>
      <c r="G2777" s="1">
        <v>0</v>
      </c>
      <c r="H2777" s="1">
        <v>0</v>
      </c>
      <c r="I2777" s="1">
        <v>0</v>
      </c>
      <c r="L2777" s="1" t="s">
        <v>40</v>
      </c>
      <c r="M2777" s="2">
        <v>58018458</v>
      </c>
    </row>
    <row r="2778" spans="1:13" s="1" customFormat="1" hidden="1" x14ac:dyDescent="0.3">
      <c r="A2778" s="1">
        <v>1</v>
      </c>
      <c r="B2778" s="1">
        <v>40</v>
      </c>
      <c r="C2778" s="1">
        <v>0</v>
      </c>
      <c r="D2778" s="1">
        <v>3</v>
      </c>
      <c r="E2778" s="1">
        <v>81</v>
      </c>
      <c r="F2778" s="1">
        <v>1</v>
      </c>
      <c r="G2778" s="1">
        <v>203</v>
      </c>
      <c r="H2778" s="1">
        <v>0</v>
      </c>
      <c r="I2778" s="1">
        <v>0</v>
      </c>
      <c r="L2778" s="1" t="s">
        <v>58</v>
      </c>
      <c r="M2778" s="2">
        <v>58018458</v>
      </c>
    </row>
    <row r="2779" spans="1:13" s="1" customFormat="1" hidden="1" x14ac:dyDescent="0.3">
      <c r="A2779" s="1">
        <v>1</v>
      </c>
      <c r="B2779" s="1">
        <v>40</v>
      </c>
      <c r="C2779" s="1">
        <v>0</v>
      </c>
      <c r="D2779" s="1">
        <v>3</v>
      </c>
      <c r="E2779" s="1">
        <v>81</v>
      </c>
      <c r="F2779" s="1">
        <v>1</v>
      </c>
      <c r="G2779" s="1">
        <v>203</v>
      </c>
      <c r="H2779" s="1">
        <v>53</v>
      </c>
      <c r="I2779" s="1">
        <v>0</v>
      </c>
      <c r="L2779" s="1" t="s">
        <v>60</v>
      </c>
      <c r="M2779" s="2">
        <v>58018458</v>
      </c>
    </row>
    <row r="2780" spans="1:13" s="1" customFormat="1" hidden="1" x14ac:dyDescent="0.3">
      <c r="A2780" s="1">
        <v>1</v>
      </c>
      <c r="B2780" s="1">
        <v>40</v>
      </c>
      <c r="C2780" s="1">
        <v>0</v>
      </c>
      <c r="D2780" s="1">
        <v>3</v>
      </c>
      <c r="E2780" s="1">
        <v>82</v>
      </c>
      <c r="F2780" s="1">
        <v>0</v>
      </c>
      <c r="G2780" s="1">
        <v>0</v>
      </c>
      <c r="H2780" s="1">
        <v>0</v>
      </c>
      <c r="I2780" s="1">
        <v>0</v>
      </c>
      <c r="L2780" s="1" t="s">
        <v>20</v>
      </c>
      <c r="M2780" s="2">
        <v>1749128032</v>
      </c>
    </row>
    <row r="2781" spans="1:13" s="1" customFormat="1" hidden="1" x14ac:dyDescent="0.3">
      <c r="A2781" s="1">
        <v>1</v>
      </c>
      <c r="B2781" s="1">
        <v>40</v>
      </c>
      <c r="C2781" s="1">
        <v>0</v>
      </c>
      <c r="D2781" s="1">
        <v>3</v>
      </c>
      <c r="E2781" s="1">
        <v>82</v>
      </c>
      <c r="F2781" s="1">
        <v>1</v>
      </c>
      <c r="G2781" s="1">
        <v>0</v>
      </c>
      <c r="H2781" s="1">
        <v>0</v>
      </c>
      <c r="I2781" s="1">
        <v>0</v>
      </c>
      <c r="L2781" s="1" t="s">
        <v>40</v>
      </c>
      <c r="M2781" s="2">
        <v>1749128032</v>
      </c>
    </row>
    <row r="2782" spans="1:13" s="1" customFormat="1" hidden="1" x14ac:dyDescent="0.3">
      <c r="A2782" s="1">
        <v>1</v>
      </c>
      <c r="B2782" s="1">
        <v>40</v>
      </c>
      <c r="C2782" s="1">
        <v>0</v>
      </c>
      <c r="D2782" s="1">
        <v>3</v>
      </c>
      <c r="E2782" s="1">
        <v>82</v>
      </c>
      <c r="F2782" s="1">
        <v>1</v>
      </c>
      <c r="G2782" s="1">
        <v>202</v>
      </c>
      <c r="H2782" s="1">
        <v>0</v>
      </c>
      <c r="I2782" s="1">
        <v>0</v>
      </c>
      <c r="L2782" s="1" t="s">
        <v>52</v>
      </c>
      <c r="M2782" s="2">
        <v>530000000</v>
      </c>
    </row>
    <row r="2783" spans="1:13" s="1" customFormat="1" hidden="1" x14ac:dyDescent="0.3">
      <c r="A2783" s="1">
        <v>1</v>
      </c>
      <c r="B2783" s="1">
        <v>40</v>
      </c>
      <c r="C2783" s="1">
        <v>0</v>
      </c>
      <c r="D2783" s="1">
        <v>3</v>
      </c>
      <c r="E2783" s="1">
        <v>82</v>
      </c>
      <c r="F2783" s="1">
        <v>1</v>
      </c>
      <c r="G2783" s="1">
        <v>202</v>
      </c>
      <c r="H2783" s="1">
        <v>50</v>
      </c>
      <c r="I2783" s="1">
        <v>0</v>
      </c>
      <c r="L2783" s="1" t="s">
        <v>55</v>
      </c>
      <c r="M2783" s="2">
        <v>530000000</v>
      </c>
    </row>
    <row r="2784" spans="1:13" s="1" customFormat="1" hidden="1" x14ac:dyDescent="0.3">
      <c r="A2784" s="1">
        <v>1</v>
      </c>
      <c r="B2784" s="1">
        <v>40</v>
      </c>
      <c r="C2784" s="1">
        <v>0</v>
      </c>
      <c r="D2784" s="1">
        <v>3</v>
      </c>
      <c r="E2784" s="1">
        <v>82</v>
      </c>
      <c r="F2784" s="1">
        <v>1</v>
      </c>
      <c r="G2784" s="1">
        <v>203</v>
      </c>
      <c r="H2784" s="1">
        <v>0</v>
      </c>
      <c r="I2784" s="1">
        <v>0</v>
      </c>
      <c r="L2784" s="1" t="s">
        <v>58</v>
      </c>
      <c r="M2784" s="2">
        <v>1219128032</v>
      </c>
    </row>
    <row r="2785" spans="1:13" s="1" customFormat="1" hidden="1" x14ac:dyDescent="0.3">
      <c r="A2785" s="1">
        <v>1</v>
      </c>
      <c r="B2785" s="1">
        <v>40</v>
      </c>
      <c r="C2785" s="1">
        <v>0</v>
      </c>
      <c r="D2785" s="1">
        <v>3</v>
      </c>
      <c r="E2785" s="1">
        <v>82</v>
      </c>
      <c r="F2785" s="1">
        <v>1</v>
      </c>
      <c r="G2785" s="1">
        <v>203</v>
      </c>
      <c r="H2785" s="1">
        <v>53</v>
      </c>
      <c r="I2785" s="1">
        <v>0</v>
      </c>
      <c r="L2785" s="1" t="s">
        <v>60</v>
      </c>
      <c r="M2785" s="2">
        <v>1219128032</v>
      </c>
    </row>
    <row r="2786" spans="1:13" s="1" customFormat="1" hidden="1" x14ac:dyDescent="0.3">
      <c r="A2786" s="1">
        <v>1</v>
      </c>
      <c r="B2786" s="1">
        <v>40</v>
      </c>
      <c r="C2786" s="1">
        <v>1</v>
      </c>
      <c r="D2786" s="1">
        <v>0</v>
      </c>
      <c r="E2786" s="1">
        <v>0</v>
      </c>
      <c r="F2786" s="1">
        <v>0</v>
      </c>
      <c r="G2786" s="1">
        <v>0</v>
      </c>
      <c r="H2786" s="1">
        <v>0</v>
      </c>
      <c r="I2786" s="1">
        <v>0</v>
      </c>
      <c r="L2786" s="1" t="s">
        <v>1072</v>
      </c>
      <c r="M2786" s="2">
        <v>206808134069</v>
      </c>
    </row>
    <row r="2787" spans="1:13" s="1" customFormat="1" hidden="1" x14ac:dyDescent="0.3">
      <c r="A2787" s="1">
        <v>1</v>
      </c>
      <c r="B2787" s="1">
        <v>40</v>
      </c>
      <c r="C2787" s="1">
        <v>1</v>
      </c>
      <c r="D2787" s="1">
        <v>0</v>
      </c>
      <c r="E2787" s="1">
        <v>11</v>
      </c>
      <c r="F2787" s="1">
        <v>0</v>
      </c>
      <c r="G2787" s="1">
        <v>0</v>
      </c>
      <c r="H2787" s="1">
        <v>0</v>
      </c>
      <c r="I2787" s="1">
        <v>0</v>
      </c>
      <c r="L2787" s="1" t="s">
        <v>14</v>
      </c>
      <c r="M2787" s="2">
        <v>6941542</v>
      </c>
    </row>
    <row r="2788" spans="1:13" s="1" customFormat="1" hidden="1" x14ac:dyDescent="0.3">
      <c r="A2788" s="1">
        <v>1</v>
      </c>
      <c r="B2788" s="1">
        <v>40</v>
      </c>
      <c r="C2788" s="1">
        <v>1</v>
      </c>
      <c r="D2788" s="1">
        <v>0</v>
      </c>
      <c r="E2788" s="1">
        <v>22</v>
      </c>
      <c r="F2788" s="1">
        <v>0</v>
      </c>
      <c r="G2788" s="1">
        <v>0</v>
      </c>
      <c r="H2788" s="1">
        <v>0</v>
      </c>
      <c r="I2788" s="1">
        <v>0</v>
      </c>
      <c r="L2788" s="1" t="s">
        <v>15</v>
      </c>
      <c r="M2788" s="2">
        <v>145927908627</v>
      </c>
    </row>
    <row r="2789" spans="1:13" s="1" customFormat="1" hidden="1" x14ac:dyDescent="0.3">
      <c r="A2789" s="1">
        <v>1</v>
      </c>
      <c r="B2789" s="1">
        <v>40</v>
      </c>
      <c r="C2789" s="1">
        <v>1</v>
      </c>
      <c r="D2789" s="1">
        <v>0</v>
      </c>
      <c r="E2789" s="1">
        <v>33</v>
      </c>
      <c r="F2789" s="1">
        <v>0</v>
      </c>
      <c r="G2789" s="1">
        <v>0</v>
      </c>
      <c r="H2789" s="1">
        <v>0</v>
      </c>
      <c r="I2789" s="1">
        <v>0</v>
      </c>
      <c r="L2789" s="1" t="s">
        <v>16</v>
      </c>
      <c r="M2789" s="2">
        <v>59596137410</v>
      </c>
    </row>
    <row r="2790" spans="1:13" s="1" customFormat="1" hidden="1" x14ac:dyDescent="0.3">
      <c r="A2790" s="1">
        <v>1</v>
      </c>
      <c r="B2790" s="1">
        <v>40</v>
      </c>
      <c r="C2790" s="1">
        <v>1</v>
      </c>
      <c r="D2790" s="1">
        <v>0</v>
      </c>
      <c r="E2790" s="1">
        <v>81</v>
      </c>
      <c r="F2790" s="1">
        <v>0</v>
      </c>
      <c r="G2790" s="1">
        <v>0</v>
      </c>
      <c r="H2790" s="1">
        <v>0</v>
      </c>
      <c r="I2790" s="1">
        <v>0</v>
      </c>
      <c r="L2790" s="1" t="s">
        <v>19</v>
      </c>
      <c r="M2790" s="2">
        <v>58018458</v>
      </c>
    </row>
    <row r="2791" spans="1:13" s="1" customFormat="1" hidden="1" x14ac:dyDescent="0.3">
      <c r="A2791" s="1">
        <v>1</v>
      </c>
      <c r="B2791" s="1">
        <v>40</v>
      </c>
      <c r="C2791" s="1">
        <v>1</v>
      </c>
      <c r="D2791" s="1">
        <v>0</v>
      </c>
      <c r="E2791" s="1">
        <v>82</v>
      </c>
      <c r="F2791" s="1">
        <v>0</v>
      </c>
      <c r="G2791" s="1">
        <v>0</v>
      </c>
      <c r="H2791" s="1">
        <v>0</v>
      </c>
      <c r="I2791" s="1">
        <v>0</v>
      </c>
      <c r="L2791" s="1" t="s">
        <v>20</v>
      </c>
      <c r="M2791" s="2">
        <v>1219128032</v>
      </c>
    </row>
    <row r="2792" spans="1:13" s="1" customFormat="1" hidden="1" x14ac:dyDescent="0.3">
      <c r="A2792" s="1">
        <v>1</v>
      </c>
      <c r="B2792" s="1">
        <v>40</v>
      </c>
      <c r="C2792" s="1">
        <v>1</v>
      </c>
      <c r="D2792" s="1">
        <v>3</v>
      </c>
      <c r="E2792" s="1">
        <v>0</v>
      </c>
      <c r="F2792" s="1">
        <v>0</v>
      </c>
      <c r="G2792" s="1">
        <v>0</v>
      </c>
      <c r="H2792" s="1">
        <v>0</v>
      </c>
      <c r="I2792" s="1">
        <v>0</v>
      </c>
      <c r="L2792" s="1" t="s">
        <v>39</v>
      </c>
      <c r="M2792" s="2">
        <v>206808134069</v>
      </c>
    </row>
    <row r="2793" spans="1:13" s="1" customFormat="1" hidden="1" x14ac:dyDescent="0.3">
      <c r="A2793" s="1">
        <v>1</v>
      </c>
      <c r="B2793" s="1">
        <v>40</v>
      </c>
      <c r="C2793" s="1">
        <v>1</v>
      </c>
      <c r="D2793" s="1">
        <v>3</v>
      </c>
      <c r="E2793" s="1">
        <v>0</v>
      </c>
      <c r="F2793" s="1">
        <v>1</v>
      </c>
      <c r="G2793" s="1">
        <v>0</v>
      </c>
      <c r="H2793" s="1">
        <v>0</v>
      </c>
      <c r="I2793" s="1">
        <v>0</v>
      </c>
      <c r="L2793" s="1" t="s">
        <v>40</v>
      </c>
      <c r="M2793" s="2">
        <v>206808134069</v>
      </c>
    </row>
    <row r="2794" spans="1:13" s="1" customFormat="1" hidden="1" x14ac:dyDescent="0.3">
      <c r="A2794" s="1">
        <v>1</v>
      </c>
      <c r="B2794" s="1">
        <v>40</v>
      </c>
      <c r="C2794" s="1">
        <v>1</v>
      </c>
      <c r="D2794" s="1">
        <v>3</v>
      </c>
      <c r="E2794" s="1">
        <v>0</v>
      </c>
      <c r="F2794" s="1">
        <v>1</v>
      </c>
      <c r="G2794" s="1">
        <v>203</v>
      </c>
      <c r="H2794" s="1">
        <v>0</v>
      </c>
      <c r="I2794" s="1">
        <v>0</v>
      </c>
      <c r="L2794" s="1" t="s">
        <v>58</v>
      </c>
      <c r="M2794" s="2">
        <v>206808134069</v>
      </c>
    </row>
    <row r="2795" spans="1:13" s="1" customFormat="1" hidden="1" x14ac:dyDescent="0.3">
      <c r="A2795" s="1">
        <v>1</v>
      </c>
      <c r="B2795" s="1">
        <v>40</v>
      </c>
      <c r="C2795" s="1">
        <v>1</v>
      </c>
      <c r="D2795" s="1">
        <v>3</v>
      </c>
      <c r="E2795" s="1">
        <v>0</v>
      </c>
      <c r="F2795" s="1">
        <v>1</v>
      </c>
      <c r="G2795" s="1">
        <v>203</v>
      </c>
      <c r="H2795" s="1">
        <v>53</v>
      </c>
      <c r="I2795" s="1">
        <v>0</v>
      </c>
      <c r="L2795" s="1" t="s">
        <v>60</v>
      </c>
      <c r="M2795" s="2">
        <v>206808134069</v>
      </c>
    </row>
    <row r="2796" spans="1:13" s="1" customFormat="1" hidden="1" x14ac:dyDescent="0.3">
      <c r="A2796" s="1">
        <v>1</v>
      </c>
      <c r="B2796" s="1">
        <v>40</v>
      </c>
      <c r="C2796" s="1">
        <v>1</v>
      </c>
      <c r="D2796" s="1">
        <v>3</v>
      </c>
      <c r="E2796" s="1">
        <v>11</v>
      </c>
      <c r="F2796" s="1">
        <v>0</v>
      </c>
      <c r="G2796" s="1">
        <v>0</v>
      </c>
      <c r="H2796" s="1">
        <v>0</v>
      </c>
      <c r="I2796" s="1">
        <v>0</v>
      </c>
      <c r="L2796" s="1" t="s">
        <v>14</v>
      </c>
      <c r="M2796" s="2">
        <v>6941542</v>
      </c>
    </row>
    <row r="2797" spans="1:13" s="1" customFormat="1" hidden="1" x14ac:dyDescent="0.3">
      <c r="A2797" s="1">
        <v>1</v>
      </c>
      <c r="B2797" s="1">
        <v>40</v>
      </c>
      <c r="C2797" s="1">
        <v>1</v>
      </c>
      <c r="D2797" s="1">
        <v>3</v>
      </c>
      <c r="E2797" s="1">
        <v>11</v>
      </c>
      <c r="F2797" s="1">
        <v>1</v>
      </c>
      <c r="G2797" s="1">
        <v>0</v>
      </c>
      <c r="H2797" s="1">
        <v>0</v>
      </c>
      <c r="I2797" s="1">
        <v>0</v>
      </c>
      <c r="L2797" s="1" t="s">
        <v>40</v>
      </c>
      <c r="M2797" s="2">
        <v>6941542</v>
      </c>
    </row>
    <row r="2798" spans="1:13" s="1" customFormat="1" x14ac:dyDescent="0.3">
      <c r="A2798" s="1">
        <v>1</v>
      </c>
      <c r="B2798" s="1">
        <v>40</v>
      </c>
      <c r="C2798" s="1">
        <v>1</v>
      </c>
      <c r="D2798" s="1">
        <v>3</v>
      </c>
      <c r="E2798" s="1">
        <v>11</v>
      </c>
      <c r="F2798" s="1">
        <v>1</v>
      </c>
      <c r="G2798" s="1">
        <v>203</v>
      </c>
      <c r="H2798" s="1">
        <v>0</v>
      </c>
      <c r="I2798" s="1">
        <v>0</v>
      </c>
      <c r="L2798" s="1" t="s">
        <v>58</v>
      </c>
      <c r="M2798" s="2">
        <v>6941542</v>
      </c>
    </row>
    <row r="2799" spans="1:13" hidden="1" x14ac:dyDescent="0.3">
      <c r="A2799">
        <v>0</v>
      </c>
      <c r="B2799">
        <v>40</v>
      </c>
      <c r="C2799">
        <v>1</v>
      </c>
      <c r="D2799">
        <v>3</v>
      </c>
      <c r="E2799">
        <v>11</v>
      </c>
      <c r="F2799">
        <v>1</v>
      </c>
      <c r="G2799">
        <v>203</v>
      </c>
      <c r="H2799">
        <v>53</v>
      </c>
      <c r="I2799">
        <v>0</v>
      </c>
      <c r="J2799" t="s">
        <v>149</v>
      </c>
      <c r="K2799" t="s">
        <v>1073</v>
      </c>
      <c r="L2799" t="s">
        <v>1074</v>
      </c>
      <c r="M2799" s="3">
        <v>6941542</v>
      </c>
    </row>
    <row r="2800" spans="1:13" s="1" customFormat="1" hidden="1" x14ac:dyDescent="0.3">
      <c r="A2800" s="1">
        <v>1</v>
      </c>
      <c r="B2800" s="1">
        <v>40</v>
      </c>
      <c r="C2800" s="1">
        <v>1</v>
      </c>
      <c r="D2800" s="1">
        <v>3</v>
      </c>
      <c r="E2800" s="1">
        <v>22</v>
      </c>
      <c r="F2800" s="1">
        <v>0</v>
      </c>
      <c r="G2800" s="1">
        <v>0</v>
      </c>
      <c r="H2800" s="1">
        <v>0</v>
      </c>
      <c r="I2800" s="1">
        <v>0</v>
      </c>
      <c r="L2800" s="1" t="s">
        <v>15</v>
      </c>
      <c r="M2800" s="2">
        <v>145927908627</v>
      </c>
    </row>
    <row r="2801" spans="1:13" s="1" customFormat="1" hidden="1" x14ac:dyDescent="0.3">
      <c r="A2801" s="1">
        <v>1</v>
      </c>
      <c r="B2801" s="1">
        <v>40</v>
      </c>
      <c r="C2801" s="1">
        <v>1</v>
      </c>
      <c r="D2801" s="1">
        <v>3</v>
      </c>
      <c r="E2801" s="1">
        <v>22</v>
      </c>
      <c r="F2801" s="1">
        <v>1</v>
      </c>
      <c r="G2801" s="1">
        <v>0</v>
      </c>
      <c r="H2801" s="1">
        <v>0</v>
      </c>
      <c r="I2801" s="1">
        <v>0</v>
      </c>
      <c r="L2801" s="1" t="s">
        <v>40</v>
      </c>
      <c r="M2801" s="2">
        <v>145927908627</v>
      </c>
    </row>
    <row r="2802" spans="1:13" s="1" customFormat="1" x14ac:dyDescent="0.3">
      <c r="A2802" s="1">
        <v>1</v>
      </c>
      <c r="B2802" s="1">
        <v>40</v>
      </c>
      <c r="C2802" s="1">
        <v>1</v>
      </c>
      <c r="D2802" s="1">
        <v>3</v>
      </c>
      <c r="E2802" s="1">
        <v>22</v>
      </c>
      <c r="F2802" s="1">
        <v>1</v>
      </c>
      <c r="G2802" s="1">
        <v>203</v>
      </c>
      <c r="H2802" s="1">
        <v>0</v>
      </c>
      <c r="I2802" s="1">
        <v>0</v>
      </c>
      <c r="L2802" s="1" t="s">
        <v>58</v>
      </c>
      <c r="M2802" s="2">
        <v>145927908627</v>
      </c>
    </row>
    <row r="2803" spans="1:13" hidden="1" x14ac:dyDescent="0.3">
      <c r="A2803">
        <v>0</v>
      </c>
      <c r="B2803">
        <v>40</v>
      </c>
      <c r="C2803">
        <v>1</v>
      </c>
      <c r="D2803">
        <v>3</v>
      </c>
      <c r="E2803">
        <v>22</v>
      </c>
      <c r="F2803">
        <v>1</v>
      </c>
      <c r="G2803">
        <v>203</v>
      </c>
      <c r="H2803">
        <v>53</v>
      </c>
      <c r="I2803">
        <v>0</v>
      </c>
      <c r="J2803" t="s">
        <v>149</v>
      </c>
      <c r="K2803" t="s">
        <v>1073</v>
      </c>
      <c r="L2803" t="s">
        <v>1075</v>
      </c>
      <c r="M2803" s="3">
        <v>34263951</v>
      </c>
    </row>
    <row r="2804" spans="1:13" hidden="1" x14ac:dyDescent="0.3">
      <c r="A2804">
        <v>0</v>
      </c>
      <c r="B2804">
        <v>40</v>
      </c>
      <c r="C2804">
        <v>1</v>
      </c>
      <c r="D2804">
        <v>3</v>
      </c>
      <c r="E2804">
        <v>22</v>
      </c>
      <c r="F2804">
        <v>1</v>
      </c>
      <c r="G2804">
        <v>203</v>
      </c>
      <c r="H2804">
        <v>53</v>
      </c>
      <c r="I2804">
        <v>1</v>
      </c>
      <c r="J2804" t="s">
        <v>149</v>
      </c>
      <c r="K2804" t="s">
        <v>1073</v>
      </c>
      <c r="L2804" t="s">
        <v>1076</v>
      </c>
      <c r="M2804" s="3">
        <v>5973613</v>
      </c>
    </row>
    <row r="2805" spans="1:13" hidden="1" x14ac:dyDescent="0.3">
      <c r="A2805">
        <v>0</v>
      </c>
      <c r="B2805">
        <v>40</v>
      </c>
      <c r="C2805">
        <v>1</v>
      </c>
      <c r="D2805">
        <v>3</v>
      </c>
      <c r="E2805">
        <v>22</v>
      </c>
      <c r="F2805">
        <v>1</v>
      </c>
      <c r="G2805">
        <v>203</v>
      </c>
      <c r="H2805">
        <v>53</v>
      </c>
      <c r="I2805">
        <v>2</v>
      </c>
      <c r="J2805" t="s">
        <v>149</v>
      </c>
      <c r="K2805" t="s">
        <v>1073</v>
      </c>
      <c r="L2805" t="s">
        <v>1077</v>
      </c>
      <c r="M2805" s="3">
        <v>112818752039</v>
      </c>
    </row>
    <row r="2806" spans="1:13" hidden="1" x14ac:dyDescent="0.3">
      <c r="A2806">
        <v>0</v>
      </c>
      <c r="B2806">
        <v>40</v>
      </c>
      <c r="C2806">
        <v>1</v>
      </c>
      <c r="D2806">
        <v>3</v>
      </c>
      <c r="E2806">
        <v>22</v>
      </c>
      <c r="F2806">
        <v>1</v>
      </c>
      <c r="G2806">
        <v>203</v>
      </c>
      <c r="H2806">
        <v>53</v>
      </c>
      <c r="I2806">
        <v>3</v>
      </c>
      <c r="J2806" t="s">
        <v>149</v>
      </c>
      <c r="K2806" t="s">
        <v>1073</v>
      </c>
      <c r="L2806" t="s">
        <v>1078</v>
      </c>
      <c r="M2806" s="3">
        <v>830684163</v>
      </c>
    </row>
    <row r="2807" spans="1:13" hidden="1" x14ac:dyDescent="0.3">
      <c r="A2807">
        <v>0</v>
      </c>
      <c r="B2807">
        <v>40</v>
      </c>
      <c r="C2807">
        <v>1</v>
      </c>
      <c r="D2807">
        <v>3</v>
      </c>
      <c r="E2807">
        <v>22</v>
      </c>
      <c r="F2807">
        <v>1</v>
      </c>
      <c r="G2807">
        <v>203</v>
      </c>
      <c r="H2807">
        <v>53</v>
      </c>
      <c r="I2807">
        <v>4</v>
      </c>
      <c r="J2807" t="s">
        <v>149</v>
      </c>
      <c r="K2807" t="s">
        <v>1073</v>
      </c>
      <c r="L2807" t="s">
        <v>1079</v>
      </c>
      <c r="M2807" s="3">
        <v>21518852766</v>
      </c>
    </row>
    <row r="2808" spans="1:13" hidden="1" x14ac:dyDescent="0.3">
      <c r="A2808">
        <v>0</v>
      </c>
      <c r="B2808">
        <v>40</v>
      </c>
      <c r="C2808">
        <v>1</v>
      </c>
      <c r="D2808">
        <v>3</v>
      </c>
      <c r="E2808">
        <v>22</v>
      </c>
      <c r="F2808">
        <v>1</v>
      </c>
      <c r="G2808">
        <v>203</v>
      </c>
      <c r="H2808">
        <v>53</v>
      </c>
      <c r="I2808">
        <v>5</v>
      </c>
      <c r="J2808" t="s">
        <v>149</v>
      </c>
      <c r="K2808" t="s">
        <v>1073</v>
      </c>
      <c r="L2808" t="s">
        <v>1080</v>
      </c>
      <c r="M2808" s="3">
        <v>3399966616</v>
      </c>
    </row>
    <row r="2809" spans="1:13" hidden="1" x14ac:dyDescent="0.3">
      <c r="A2809">
        <v>0</v>
      </c>
      <c r="B2809">
        <v>40</v>
      </c>
      <c r="C2809">
        <v>1</v>
      </c>
      <c r="D2809">
        <v>3</v>
      </c>
      <c r="E2809">
        <v>22</v>
      </c>
      <c r="F2809">
        <v>1</v>
      </c>
      <c r="G2809">
        <v>203</v>
      </c>
      <c r="H2809">
        <v>53</v>
      </c>
      <c r="I2809">
        <v>6</v>
      </c>
      <c r="J2809" t="s">
        <v>149</v>
      </c>
      <c r="K2809" t="s">
        <v>1073</v>
      </c>
      <c r="L2809" t="s">
        <v>1081</v>
      </c>
      <c r="M2809" s="3">
        <v>2056829789</v>
      </c>
    </row>
    <row r="2810" spans="1:13" hidden="1" x14ac:dyDescent="0.3">
      <c r="A2810">
        <v>0</v>
      </c>
      <c r="B2810">
        <v>40</v>
      </c>
      <c r="C2810">
        <v>1</v>
      </c>
      <c r="D2810">
        <v>3</v>
      </c>
      <c r="E2810">
        <v>22</v>
      </c>
      <c r="F2810">
        <v>1</v>
      </c>
      <c r="G2810">
        <v>203</v>
      </c>
      <c r="H2810">
        <v>53</v>
      </c>
      <c r="I2810">
        <v>7</v>
      </c>
      <c r="J2810" t="s">
        <v>149</v>
      </c>
      <c r="K2810" t="s">
        <v>1073</v>
      </c>
      <c r="L2810" t="s">
        <v>1082</v>
      </c>
      <c r="M2810" s="3">
        <v>5262585690</v>
      </c>
    </row>
    <row r="2811" spans="1:13" s="1" customFormat="1" hidden="1" x14ac:dyDescent="0.3">
      <c r="A2811" s="1">
        <v>1</v>
      </c>
      <c r="B2811" s="1">
        <v>40</v>
      </c>
      <c r="C2811" s="1">
        <v>1</v>
      </c>
      <c r="D2811" s="1">
        <v>3</v>
      </c>
      <c r="E2811" s="1">
        <v>33</v>
      </c>
      <c r="F2811" s="1">
        <v>0</v>
      </c>
      <c r="G2811" s="1">
        <v>0</v>
      </c>
      <c r="H2811" s="1">
        <v>0</v>
      </c>
      <c r="I2811" s="1">
        <v>0</v>
      </c>
      <c r="L2811" s="1" t="s">
        <v>16</v>
      </c>
      <c r="M2811" s="2">
        <v>59596137410</v>
      </c>
    </row>
    <row r="2812" spans="1:13" s="1" customFormat="1" hidden="1" x14ac:dyDescent="0.3">
      <c r="A2812" s="1">
        <v>1</v>
      </c>
      <c r="B2812" s="1">
        <v>40</v>
      </c>
      <c r="C2812" s="1">
        <v>1</v>
      </c>
      <c r="D2812" s="1">
        <v>3</v>
      </c>
      <c r="E2812" s="1">
        <v>33</v>
      </c>
      <c r="F2812" s="1">
        <v>1</v>
      </c>
      <c r="G2812" s="1">
        <v>0</v>
      </c>
      <c r="H2812" s="1">
        <v>0</v>
      </c>
      <c r="I2812" s="1">
        <v>0</v>
      </c>
      <c r="L2812" s="1" t="s">
        <v>40</v>
      </c>
      <c r="M2812" s="2">
        <v>59596137410</v>
      </c>
    </row>
    <row r="2813" spans="1:13" s="1" customFormat="1" x14ac:dyDescent="0.3">
      <c r="A2813" s="1">
        <v>1</v>
      </c>
      <c r="B2813" s="1">
        <v>40</v>
      </c>
      <c r="C2813" s="1">
        <v>1</v>
      </c>
      <c r="D2813" s="1">
        <v>3</v>
      </c>
      <c r="E2813" s="1">
        <v>33</v>
      </c>
      <c r="F2813" s="1">
        <v>1</v>
      </c>
      <c r="G2813" s="1">
        <v>203</v>
      </c>
      <c r="H2813" s="1">
        <v>0</v>
      </c>
      <c r="I2813" s="1">
        <v>0</v>
      </c>
      <c r="L2813" s="1" t="s">
        <v>58</v>
      </c>
      <c r="M2813" s="2">
        <v>59596137410</v>
      </c>
    </row>
    <row r="2814" spans="1:13" hidden="1" x14ac:dyDescent="0.3">
      <c r="A2814">
        <v>0</v>
      </c>
      <c r="B2814">
        <v>40</v>
      </c>
      <c r="C2814">
        <v>1</v>
      </c>
      <c r="D2814">
        <v>3</v>
      </c>
      <c r="E2814">
        <v>33</v>
      </c>
      <c r="F2814">
        <v>1</v>
      </c>
      <c r="G2814">
        <v>203</v>
      </c>
      <c r="H2814">
        <v>53</v>
      </c>
      <c r="I2814">
        <v>0</v>
      </c>
      <c r="J2814" t="s">
        <v>149</v>
      </c>
      <c r="K2814" t="s">
        <v>1073</v>
      </c>
      <c r="L2814" t="s">
        <v>1083</v>
      </c>
      <c r="M2814" s="3">
        <v>53011722960</v>
      </c>
    </row>
    <row r="2815" spans="1:13" hidden="1" x14ac:dyDescent="0.3">
      <c r="A2815">
        <v>0</v>
      </c>
      <c r="B2815">
        <v>40</v>
      </c>
      <c r="C2815">
        <v>1</v>
      </c>
      <c r="D2815">
        <v>3</v>
      </c>
      <c r="E2815">
        <v>33</v>
      </c>
      <c r="F2815">
        <v>1</v>
      </c>
      <c r="G2815">
        <v>203</v>
      </c>
      <c r="H2815">
        <v>53</v>
      </c>
      <c r="I2815">
        <v>1</v>
      </c>
      <c r="J2815" t="s">
        <v>149</v>
      </c>
      <c r="K2815" t="s">
        <v>1073</v>
      </c>
      <c r="L2815" t="s">
        <v>1084</v>
      </c>
      <c r="M2815" s="3">
        <v>6584414450</v>
      </c>
    </row>
    <row r="2816" spans="1:13" s="1" customFormat="1" hidden="1" x14ac:dyDescent="0.3">
      <c r="A2816" s="1">
        <v>1</v>
      </c>
      <c r="B2816" s="1">
        <v>40</v>
      </c>
      <c r="C2816" s="1">
        <v>1</v>
      </c>
      <c r="D2816" s="1">
        <v>3</v>
      </c>
      <c r="E2816" s="1">
        <v>81</v>
      </c>
      <c r="F2816" s="1">
        <v>0</v>
      </c>
      <c r="G2816" s="1">
        <v>0</v>
      </c>
      <c r="H2816" s="1">
        <v>0</v>
      </c>
      <c r="I2816" s="1">
        <v>0</v>
      </c>
      <c r="L2816" s="1" t="s">
        <v>19</v>
      </c>
      <c r="M2816" s="2">
        <v>58018458</v>
      </c>
    </row>
    <row r="2817" spans="1:13" s="1" customFormat="1" hidden="1" x14ac:dyDescent="0.3">
      <c r="A2817" s="1">
        <v>1</v>
      </c>
      <c r="B2817" s="1">
        <v>40</v>
      </c>
      <c r="C2817" s="1">
        <v>1</v>
      </c>
      <c r="D2817" s="1">
        <v>3</v>
      </c>
      <c r="E2817" s="1">
        <v>81</v>
      </c>
      <c r="F2817" s="1">
        <v>1</v>
      </c>
      <c r="G2817" s="1">
        <v>0</v>
      </c>
      <c r="H2817" s="1">
        <v>0</v>
      </c>
      <c r="I2817" s="1">
        <v>0</v>
      </c>
      <c r="L2817" s="1" t="s">
        <v>40</v>
      </c>
      <c r="M2817" s="2">
        <v>58018458</v>
      </c>
    </row>
    <row r="2818" spans="1:13" s="1" customFormat="1" x14ac:dyDescent="0.3">
      <c r="A2818" s="1">
        <v>1</v>
      </c>
      <c r="B2818" s="1">
        <v>40</v>
      </c>
      <c r="C2818" s="1">
        <v>1</v>
      </c>
      <c r="D2818" s="1">
        <v>3</v>
      </c>
      <c r="E2818" s="1">
        <v>81</v>
      </c>
      <c r="F2818" s="1">
        <v>1</v>
      </c>
      <c r="G2818" s="1">
        <v>203</v>
      </c>
      <c r="H2818" s="1">
        <v>0</v>
      </c>
      <c r="I2818" s="1">
        <v>0</v>
      </c>
      <c r="L2818" s="1" t="s">
        <v>58</v>
      </c>
      <c r="M2818" s="2">
        <v>58018458</v>
      </c>
    </row>
    <row r="2819" spans="1:13" hidden="1" x14ac:dyDescent="0.3">
      <c r="A2819">
        <v>0</v>
      </c>
      <c r="B2819">
        <v>40</v>
      </c>
      <c r="C2819">
        <v>1</v>
      </c>
      <c r="D2819">
        <v>3</v>
      </c>
      <c r="E2819">
        <v>81</v>
      </c>
      <c r="F2819">
        <v>1</v>
      </c>
      <c r="G2819">
        <v>203</v>
      </c>
      <c r="H2819">
        <v>53</v>
      </c>
      <c r="I2819">
        <v>0</v>
      </c>
      <c r="J2819" t="s">
        <v>149</v>
      </c>
      <c r="K2819" t="s">
        <v>1073</v>
      </c>
      <c r="L2819" t="s">
        <v>1074</v>
      </c>
      <c r="M2819" s="3">
        <v>58018458</v>
      </c>
    </row>
    <row r="2820" spans="1:13" s="1" customFormat="1" hidden="1" x14ac:dyDescent="0.3">
      <c r="A2820" s="1">
        <v>1</v>
      </c>
      <c r="B2820" s="1">
        <v>40</v>
      </c>
      <c r="C2820" s="1">
        <v>1</v>
      </c>
      <c r="D2820" s="1">
        <v>3</v>
      </c>
      <c r="E2820" s="1">
        <v>82</v>
      </c>
      <c r="F2820" s="1">
        <v>0</v>
      </c>
      <c r="G2820" s="1">
        <v>0</v>
      </c>
      <c r="H2820" s="1">
        <v>0</v>
      </c>
      <c r="I2820" s="1">
        <v>0</v>
      </c>
      <c r="L2820" s="1" t="s">
        <v>20</v>
      </c>
      <c r="M2820" s="2">
        <v>1219128032</v>
      </c>
    </row>
    <row r="2821" spans="1:13" s="1" customFormat="1" hidden="1" x14ac:dyDescent="0.3">
      <c r="A2821" s="1">
        <v>1</v>
      </c>
      <c r="B2821" s="1">
        <v>40</v>
      </c>
      <c r="C2821" s="1">
        <v>1</v>
      </c>
      <c r="D2821" s="1">
        <v>3</v>
      </c>
      <c r="E2821" s="1">
        <v>82</v>
      </c>
      <c r="F2821" s="1">
        <v>1</v>
      </c>
      <c r="G2821" s="1">
        <v>0</v>
      </c>
      <c r="H2821" s="1">
        <v>0</v>
      </c>
      <c r="I2821" s="1">
        <v>0</v>
      </c>
      <c r="L2821" s="1" t="s">
        <v>40</v>
      </c>
      <c r="M2821" s="2">
        <v>1219128032</v>
      </c>
    </row>
    <row r="2822" spans="1:13" s="1" customFormat="1" x14ac:dyDescent="0.3">
      <c r="A2822" s="1">
        <v>1</v>
      </c>
      <c r="B2822" s="1">
        <v>40</v>
      </c>
      <c r="C2822" s="1">
        <v>1</v>
      </c>
      <c r="D2822" s="1">
        <v>3</v>
      </c>
      <c r="E2822" s="1">
        <v>82</v>
      </c>
      <c r="F2822" s="1">
        <v>1</v>
      </c>
      <c r="G2822" s="1">
        <v>203</v>
      </c>
      <c r="H2822" s="1">
        <v>0</v>
      </c>
      <c r="I2822" s="1">
        <v>0</v>
      </c>
      <c r="L2822" s="1" t="s">
        <v>58</v>
      </c>
      <c r="M2822" s="2">
        <v>1219128032</v>
      </c>
    </row>
    <row r="2823" spans="1:13" hidden="1" x14ac:dyDescent="0.3">
      <c r="A2823">
        <v>0</v>
      </c>
      <c r="B2823">
        <v>40</v>
      </c>
      <c r="C2823">
        <v>1</v>
      </c>
      <c r="D2823">
        <v>3</v>
      </c>
      <c r="E2823">
        <v>82</v>
      </c>
      <c r="F2823">
        <v>1</v>
      </c>
      <c r="G2823">
        <v>203</v>
      </c>
      <c r="H2823">
        <v>53</v>
      </c>
      <c r="I2823">
        <v>0</v>
      </c>
      <c r="J2823" t="s">
        <v>149</v>
      </c>
      <c r="K2823" t="s">
        <v>1073</v>
      </c>
      <c r="L2823" t="s">
        <v>1085</v>
      </c>
      <c r="M2823" s="3">
        <v>440662761</v>
      </c>
    </row>
    <row r="2824" spans="1:13" hidden="1" x14ac:dyDescent="0.3">
      <c r="A2824">
        <v>0</v>
      </c>
      <c r="B2824">
        <v>40</v>
      </c>
      <c r="C2824">
        <v>1</v>
      </c>
      <c r="D2824">
        <v>3</v>
      </c>
      <c r="E2824">
        <v>82</v>
      </c>
      <c r="F2824">
        <v>1</v>
      </c>
      <c r="G2824">
        <v>203</v>
      </c>
      <c r="H2824">
        <v>53</v>
      </c>
      <c r="I2824">
        <v>1</v>
      </c>
      <c r="J2824" t="s">
        <v>149</v>
      </c>
      <c r="K2824" t="s">
        <v>1073</v>
      </c>
      <c r="L2824" t="s">
        <v>1086</v>
      </c>
      <c r="M2824" s="3">
        <v>765511031</v>
      </c>
    </row>
    <row r="2825" spans="1:13" hidden="1" x14ac:dyDescent="0.3">
      <c r="A2825">
        <v>0</v>
      </c>
      <c r="B2825">
        <v>40</v>
      </c>
      <c r="C2825">
        <v>1</v>
      </c>
      <c r="D2825">
        <v>3</v>
      </c>
      <c r="E2825">
        <v>82</v>
      </c>
      <c r="F2825">
        <v>1</v>
      </c>
      <c r="G2825">
        <v>203</v>
      </c>
      <c r="H2825">
        <v>53</v>
      </c>
      <c r="I2825">
        <v>2</v>
      </c>
      <c r="J2825" t="s">
        <v>149</v>
      </c>
      <c r="K2825" t="s">
        <v>1073</v>
      </c>
      <c r="L2825" t="s">
        <v>1087</v>
      </c>
      <c r="M2825" s="3">
        <v>12954240</v>
      </c>
    </row>
    <row r="2826" spans="1:13" s="1" customFormat="1" hidden="1" x14ac:dyDescent="0.3">
      <c r="A2826" s="1">
        <v>1</v>
      </c>
      <c r="B2826" s="1">
        <v>40</v>
      </c>
      <c r="C2826" s="1">
        <v>2</v>
      </c>
      <c r="D2826" s="1">
        <v>0</v>
      </c>
      <c r="E2826" s="1">
        <v>0</v>
      </c>
      <c r="F2826" s="1">
        <v>0</v>
      </c>
      <c r="G2826" s="1">
        <v>0</v>
      </c>
      <c r="H2826" s="1">
        <v>0</v>
      </c>
      <c r="I2826" s="1">
        <v>0</v>
      </c>
      <c r="L2826" s="1" t="s">
        <v>1088</v>
      </c>
      <c r="M2826" s="2">
        <v>7260433033</v>
      </c>
    </row>
    <row r="2827" spans="1:13" s="1" customFormat="1" hidden="1" x14ac:dyDescent="0.3">
      <c r="A2827" s="1">
        <v>1</v>
      </c>
      <c r="B2827" s="1">
        <v>40</v>
      </c>
      <c r="C2827" s="1">
        <v>2</v>
      </c>
      <c r="D2827" s="1">
        <v>0</v>
      </c>
      <c r="E2827" s="1">
        <v>11</v>
      </c>
      <c r="F2827" s="1">
        <v>0</v>
      </c>
      <c r="G2827" s="1">
        <v>0</v>
      </c>
      <c r="H2827" s="1">
        <v>0</v>
      </c>
      <c r="I2827" s="1">
        <v>0</v>
      </c>
      <c r="L2827" s="1" t="s">
        <v>14</v>
      </c>
      <c r="M2827" s="2">
        <v>1688640161</v>
      </c>
    </row>
    <row r="2828" spans="1:13" s="1" customFormat="1" hidden="1" x14ac:dyDescent="0.3">
      <c r="A2828" s="1">
        <v>1</v>
      </c>
      <c r="B2828" s="1">
        <v>40</v>
      </c>
      <c r="C2828" s="1">
        <v>2</v>
      </c>
      <c r="D2828" s="1">
        <v>0</v>
      </c>
      <c r="E2828" s="1">
        <v>33</v>
      </c>
      <c r="F2828" s="1">
        <v>0</v>
      </c>
      <c r="G2828" s="1">
        <v>0</v>
      </c>
      <c r="H2828" s="1">
        <v>0</v>
      </c>
      <c r="I2828" s="1">
        <v>0</v>
      </c>
      <c r="L2828" s="1" t="s">
        <v>16</v>
      </c>
      <c r="M2828" s="2">
        <v>5571792872</v>
      </c>
    </row>
    <row r="2829" spans="1:13" s="1" customFormat="1" hidden="1" x14ac:dyDescent="0.3">
      <c r="A2829" s="1">
        <v>1</v>
      </c>
      <c r="B2829" s="1">
        <v>40</v>
      </c>
      <c r="C2829" s="1">
        <v>2</v>
      </c>
      <c r="D2829" s="1">
        <v>3</v>
      </c>
      <c r="E2829" s="1">
        <v>0</v>
      </c>
      <c r="F2829" s="1">
        <v>0</v>
      </c>
      <c r="G2829" s="1">
        <v>0</v>
      </c>
      <c r="H2829" s="1">
        <v>0</v>
      </c>
      <c r="I2829" s="1">
        <v>0</v>
      </c>
      <c r="L2829" s="1" t="s">
        <v>39</v>
      </c>
      <c r="M2829" s="2">
        <v>7260433033</v>
      </c>
    </row>
    <row r="2830" spans="1:13" s="1" customFormat="1" hidden="1" x14ac:dyDescent="0.3">
      <c r="A2830" s="1">
        <v>1</v>
      </c>
      <c r="B2830" s="1">
        <v>40</v>
      </c>
      <c r="C2830" s="1">
        <v>2</v>
      </c>
      <c r="D2830" s="1">
        <v>3</v>
      </c>
      <c r="E2830" s="1">
        <v>0</v>
      </c>
      <c r="F2830" s="1">
        <v>1</v>
      </c>
      <c r="G2830" s="1">
        <v>0</v>
      </c>
      <c r="H2830" s="1">
        <v>0</v>
      </c>
      <c r="I2830" s="1">
        <v>0</v>
      </c>
      <c r="L2830" s="1" t="s">
        <v>40</v>
      </c>
      <c r="M2830" s="2">
        <v>7260433033</v>
      </c>
    </row>
    <row r="2831" spans="1:13" s="1" customFormat="1" hidden="1" x14ac:dyDescent="0.3">
      <c r="A2831" s="1">
        <v>1</v>
      </c>
      <c r="B2831" s="1">
        <v>40</v>
      </c>
      <c r="C2831" s="1">
        <v>2</v>
      </c>
      <c r="D2831" s="1">
        <v>3</v>
      </c>
      <c r="E2831" s="1">
        <v>0</v>
      </c>
      <c r="F2831" s="1">
        <v>1</v>
      </c>
      <c r="G2831" s="1">
        <v>201</v>
      </c>
      <c r="H2831" s="1">
        <v>0</v>
      </c>
      <c r="I2831" s="1">
        <v>0</v>
      </c>
      <c r="L2831" s="1" t="s">
        <v>49</v>
      </c>
      <c r="M2831" s="2">
        <v>1228200000</v>
      </c>
    </row>
    <row r="2832" spans="1:13" s="1" customFormat="1" hidden="1" x14ac:dyDescent="0.3">
      <c r="A2832" s="1">
        <v>1</v>
      </c>
      <c r="B2832" s="1">
        <v>40</v>
      </c>
      <c r="C2832" s="1">
        <v>2</v>
      </c>
      <c r="D2832" s="1">
        <v>3</v>
      </c>
      <c r="E2832" s="1">
        <v>0</v>
      </c>
      <c r="F2832" s="1">
        <v>1</v>
      </c>
      <c r="G2832" s="1">
        <v>201</v>
      </c>
      <c r="H2832" s="1">
        <v>45</v>
      </c>
      <c r="I2832" s="1">
        <v>0</v>
      </c>
      <c r="L2832" s="1" t="s">
        <v>50</v>
      </c>
      <c r="M2832" s="2">
        <v>400000000</v>
      </c>
    </row>
    <row r="2833" spans="1:13" s="1" customFormat="1" hidden="1" x14ac:dyDescent="0.3">
      <c r="A2833" s="1">
        <v>1</v>
      </c>
      <c r="B2833" s="1">
        <v>40</v>
      </c>
      <c r="C2833" s="1">
        <v>2</v>
      </c>
      <c r="D2833" s="1">
        <v>3</v>
      </c>
      <c r="E2833" s="1">
        <v>0</v>
      </c>
      <c r="F2833" s="1">
        <v>1</v>
      </c>
      <c r="G2833" s="1">
        <v>201</v>
      </c>
      <c r="H2833" s="1">
        <v>49</v>
      </c>
      <c r="I2833" s="1">
        <v>0</v>
      </c>
      <c r="L2833" s="1" t="s">
        <v>51</v>
      </c>
      <c r="M2833" s="2">
        <v>828200000</v>
      </c>
    </row>
    <row r="2834" spans="1:13" s="1" customFormat="1" hidden="1" x14ac:dyDescent="0.3">
      <c r="A2834" s="1">
        <v>1</v>
      </c>
      <c r="B2834" s="1">
        <v>40</v>
      </c>
      <c r="C2834" s="1">
        <v>2</v>
      </c>
      <c r="D2834" s="1">
        <v>3</v>
      </c>
      <c r="E2834" s="1">
        <v>0</v>
      </c>
      <c r="F2834" s="1">
        <v>1</v>
      </c>
      <c r="G2834" s="1">
        <v>202</v>
      </c>
      <c r="H2834" s="1">
        <v>0</v>
      </c>
      <c r="I2834" s="1">
        <v>0</v>
      </c>
      <c r="L2834" s="1" t="s">
        <v>52</v>
      </c>
      <c r="M2834" s="2">
        <v>6032233033</v>
      </c>
    </row>
    <row r="2835" spans="1:13" s="1" customFormat="1" hidden="1" x14ac:dyDescent="0.3">
      <c r="A2835" s="1">
        <v>1</v>
      </c>
      <c r="B2835" s="1">
        <v>40</v>
      </c>
      <c r="C2835" s="1">
        <v>2</v>
      </c>
      <c r="D2835" s="1">
        <v>3</v>
      </c>
      <c r="E2835" s="1">
        <v>0</v>
      </c>
      <c r="F2835" s="1">
        <v>1</v>
      </c>
      <c r="G2835" s="1">
        <v>202</v>
      </c>
      <c r="H2835" s="1">
        <v>48</v>
      </c>
      <c r="I2835" s="1">
        <v>0</v>
      </c>
      <c r="L2835" s="1" t="s">
        <v>54</v>
      </c>
      <c r="M2835" s="2">
        <v>476019026</v>
      </c>
    </row>
    <row r="2836" spans="1:13" s="1" customFormat="1" hidden="1" x14ac:dyDescent="0.3">
      <c r="A2836" s="1">
        <v>1</v>
      </c>
      <c r="B2836" s="1">
        <v>40</v>
      </c>
      <c r="C2836" s="1">
        <v>2</v>
      </c>
      <c r="D2836" s="1">
        <v>3</v>
      </c>
      <c r="E2836" s="1">
        <v>0</v>
      </c>
      <c r="F2836" s="1">
        <v>1</v>
      </c>
      <c r="G2836" s="1">
        <v>202</v>
      </c>
      <c r="H2836" s="1">
        <v>50</v>
      </c>
      <c r="I2836" s="1">
        <v>0</v>
      </c>
      <c r="L2836" s="1" t="s">
        <v>55</v>
      </c>
      <c r="M2836" s="2">
        <v>4851214007</v>
      </c>
    </row>
    <row r="2837" spans="1:13" s="1" customFormat="1" hidden="1" x14ac:dyDescent="0.3">
      <c r="A2837" s="1">
        <v>1</v>
      </c>
      <c r="B2837" s="1">
        <v>40</v>
      </c>
      <c r="C2837" s="1">
        <v>2</v>
      </c>
      <c r="D2837" s="1">
        <v>3</v>
      </c>
      <c r="E2837" s="1">
        <v>0</v>
      </c>
      <c r="F2837" s="1">
        <v>1</v>
      </c>
      <c r="G2837" s="1">
        <v>202</v>
      </c>
      <c r="H2837" s="1">
        <v>51</v>
      </c>
      <c r="I2837" s="1">
        <v>0</v>
      </c>
      <c r="L2837" s="1" t="s">
        <v>56</v>
      </c>
      <c r="M2837" s="2">
        <v>430000000</v>
      </c>
    </row>
    <row r="2838" spans="1:13" s="1" customFormat="1" hidden="1" x14ac:dyDescent="0.3">
      <c r="A2838" s="1">
        <v>1</v>
      </c>
      <c r="B2838" s="1">
        <v>40</v>
      </c>
      <c r="C2838" s="1">
        <v>2</v>
      </c>
      <c r="D2838" s="1">
        <v>3</v>
      </c>
      <c r="E2838" s="1">
        <v>0</v>
      </c>
      <c r="F2838" s="1">
        <v>1</v>
      </c>
      <c r="G2838" s="1">
        <v>202</v>
      </c>
      <c r="H2838" s="1">
        <v>52</v>
      </c>
      <c r="I2838" s="1">
        <v>0</v>
      </c>
      <c r="L2838" s="1" t="s">
        <v>57</v>
      </c>
      <c r="M2838" s="2">
        <v>275000000</v>
      </c>
    </row>
    <row r="2839" spans="1:13" s="1" customFormat="1" hidden="1" x14ac:dyDescent="0.3">
      <c r="A2839" s="1">
        <v>1</v>
      </c>
      <c r="B2839" s="1">
        <v>40</v>
      </c>
      <c r="C2839" s="1">
        <v>2</v>
      </c>
      <c r="D2839" s="1">
        <v>3</v>
      </c>
      <c r="E2839" s="1">
        <v>11</v>
      </c>
      <c r="F2839" s="1">
        <v>0</v>
      </c>
      <c r="G2839" s="1">
        <v>0</v>
      </c>
      <c r="H2839" s="1">
        <v>0</v>
      </c>
      <c r="I2839" s="1">
        <v>0</v>
      </c>
      <c r="L2839" s="1" t="s">
        <v>14</v>
      </c>
      <c r="M2839" s="2">
        <v>1688640161</v>
      </c>
    </row>
    <row r="2840" spans="1:13" s="1" customFormat="1" hidden="1" x14ac:dyDescent="0.3">
      <c r="A2840" s="1">
        <v>1</v>
      </c>
      <c r="B2840" s="1">
        <v>40</v>
      </c>
      <c r="C2840" s="1">
        <v>2</v>
      </c>
      <c r="D2840" s="1">
        <v>3</v>
      </c>
      <c r="E2840" s="1">
        <v>11</v>
      </c>
      <c r="F2840" s="1">
        <v>1</v>
      </c>
      <c r="G2840" s="1">
        <v>0</v>
      </c>
      <c r="H2840" s="1">
        <v>0</v>
      </c>
      <c r="I2840" s="1">
        <v>0</v>
      </c>
      <c r="L2840" s="1" t="s">
        <v>40</v>
      </c>
      <c r="M2840" s="2">
        <v>1688640161</v>
      </c>
    </row>
    <row r="2841" spans="1:13" s="1" customFormat="1" x14ac:dyDescent="0.3">
      <c r="A2841" s="1">
        <v>1</v>
      </c>
      <c r="B2841" s="1">
        <v>40</v>
      </c>
      <c r="C2841" s="1">
        <v>2</v>
      </c>
      <c r="D2841" s="1">
        <v>3</v>
      </c>
      <c r="E2841" s="1">
        <v>11</v>
      </c>
      <c r="F2841" s="1">
        <v>1</v>
      </c>
      <c r="G2841" s="1">
        <v>201</v>
      </c>
      <c r="H2841" s="1">
        <v>0</v>
      </c>
      <c r="I2841" s="1">
        <v>0</v>
      </c>
      <c r="L2841" s="1" t="s">
        <v>49</v>
      </c>
      <c r="M2841" s="2">
        <v>158200000</v>
      </c>
    </row>
    <row r="2842" spans="1:13" hidden="1" x14ac:dyDescent="0.3">
      <c r="A2842">
        <v>0</v>
      </c>
      <c r="B2842">
        <v>40</v>
      </c>
      <c r="C2842">
        <v>2</v>
      </c>
      <c r="D2842">
        <v>3</v>
      </c>
      <c r="E2842">
        <v>11</v>
      </c>
      <c r="F2842">
        <v>1</v>
      </c>
      <c r="G2842">
        <v>201</v>
      </c>
      <c r="H2842">
        <v>49</v>
      </c>
      <c r="I2842">
        <v>0</v>
      </c>
      <c r="J2842" t="s">
        <v>149</v>
      </c>
      <c r="K2842" t="s">
        <v>1089</v>
      </c>
      <c r="L2842" t="s">
        <v>1090</v>
      </c>
      <c r="M2842" s="3">
        <v>90000000</v>
      </c>
    </row>
    <row r="2843" spans="1:13" hidden="1" x14ac:dyDescent="0.3">
      <c r="A2843">
        <v>0</v>
      </c>
      <c r="B2843">
        <v>40</v>
      </c>
      <c r="C2843">
        <v>2</v>
      </c>
      <c r="D2843">
        <v>3</v>
      </c>
      <c r="E2843">
        <v>11</v>
      </c>
      <c r="F2843">
        <v>1</v>
      </c>
      <c r="G2843">
        <v>201</v>
      </c>
      <c r="H2843">
        <v>49</v>
      </c>
      <c r="I2843">
        <v>1</v>
      </c>
      <c r="J2843" t="s">
        <v>149</v>
      </c>
      <c r="K2843" t="s">
        <v>1091</v>
      </c>
      <c r="L2843" t="s">
        <v>1092</v>
      </c>
      <c r="M2843" s="3">
        <v>14597974</v>
      </c>
    </row>
    <row r="2844" spans="1:13" hidden="1" x14ac:dyDescent="0.3">
      <c r="A2844">
        <v>0</v>
      </c>
      <c r="B2844">
        <v>40</v>
      </c>
      <c r="C2844">
        <v>2</v>
      </c>
      <c r="D2844">
        <v>3</v>
      </c>
      <c r="E2844">
        <v>11</v>
      </c>
      <c r="F2844">
        <v>1</v>
      </c>
      <c r="G2844">
        <v>201</v>
      </c>
      <c r="H2844">
        <v>49</v>
      </c>
      <c r="I2844">
        <v>2</v>
      </c>
      <c r="J2844" t="s">
        <v>149</v>
      </c>
      <c r="K2844" t="s">
        <v>1091</v>
      </c>
      <c r="L2844" t="s">
        <v>1093</v>
      </c>
      <c r="M2844" s="3">
        <v>53602026</v>
      </c>
    </row>
    <row r="2845" spans="1:13" s="1" customFormat="1" x14ac:dyDescent="0.3">
      <c r="A2845" s="1">
        <v>1</v>
      </c>
      <c r="B2845" s="1">
        <v>40</v>
      </c>
      <c r="C2845" s="1">
        <v>2</v>
      </c>
      <c r="D2845" s="1">
        <v>3</v>
      </c>
      <c r="E2845" s="1">
        <v>11</v>
      </c>
      <c r="F2845" s="1">
        <v>1</v>
      </c>
      <c r="G2845" s="1">
        <v>202</v>
      </c>
      <c r="H2845" s="1">
        <v>0</v>
      </c>
      <c r="I2845" s="1">
        <v>0</v>
      </c>
      <c r="L2845" s="1" t="s">
        <v>52</v>
      </c>
      <c r="M2845" s="2">
        <v>1530440161</v>
      </c>
    </row>
    <row r="2846" spans="1:13" hidden="1" x14ac:dyDescent="0.3">
      <c r="A2846">
        <v>0</v>
      </c>
      <c r="B2846">
        <v>40</v>
      </c>
      <c r="C2846">
        <v>2</v>
      </c>
      <c r="D2846">
        <v>3</v>
      </c>
      <c r="E2846">
        <v>11</v>
      </c>
      <c r="F2846">
        <v>1</v>
      </c>
      <c r="G2846">
        <v>202</v>
      </c>
      <c r="H2846">
        <v>48</v>
      </c>
      <c r="I2846">
        <v>0</v>
      </c>
      <c r="J2846" t="s">
        <v>149</v>
      </c>
      <c r="K2846" t="s">
        <v>1094</v>
      </c>
      <c r="L2846" t="s">
        <v>1095</v>
      </c>
      <c r="M2846" s="3">
        <v>426019026</v>
      </c>
    </row>
    <row r="2847" spans="1:13" hidden="1" x14ac:dyDescent="0.3">
      <c r="A2847">
        <v>0</v>
      </c>
      <c r="B2847">
        <v>40</v>
      </c>
      <c r="C2847">
        <v>2</v>
      </c>
      <c r="D2847">
        <v>3</v>
      </c>
      <c r="E2847">
        <v>11</v>
      </c>
      <c r="F2847">
        <v>1</v>
      </c>
      <c r="G2847">
        <v>202</v>
      </c>
      <c r="H2847">
        <v>50</v>
      </c>
      <c r="I2847">
        <v>0</v>
      </c>
      <c r="J2847" t="s">
        <v>149</v>
      </c>
      <c r="K2847" t="s">
        <v>1096</v>
      </c>
      <c r="L2847" t="s">
        <v>1097</v>
      </c>
      <c r="M2847" s="3">
        <v>11200000</v>
      </c>
    </row>
    <row r="2848" spans="1:13" hidden="1" x14ac:dyDescent="0.3">
      <c r="A2848">
        <v>0</v>
      </c>
      <c r="B2848">
        <v>40</v>
      </c>
      <c r="C2848">
        <v>2</v>
      </c>
      <c r="D2848">
        <v>3</v>
      </c>
      <c r="E2848">
        <v>11</v>
      </c>
      <c r="F2848">
        <v>1</v>
      </c>
      <c r="G2848">
        <v>202</v>
      </c>
      <c r="H2848">
        <v>50</v>
      </c>
      <c r="I2848">
        <v>1</v>
      </c>
      <c r="J2848" t="s">
        <v>149</v>
      </c>
      <c r="K2848" t="s">
        <v>1098</v>
      </c>
      <c r="L2848" t="s">
        <v>1099</v>
      </c>
      <c r="M2848" s="3">
        <v>494067452</v>
      </c>
    </row>
    <row r="2849" spans="1:13" hidden="1" x14ac:dyDescent="0.3">
      <c r="A2849">
        <v>0</v>
      </c>
      <c r="B2849">
        <v>40</v>
      </c>
      <c r="C2849">
        <v>2</v>
      </c>
      <c r="D2849">
        <v>3</v>
      </c>
      <c r="E2849">
        <v>11</v>
      </c>
      <c r="F2849">
        <v>1</v>
      </c>
      <c r="G2849">
        <v>202</v>
      </c>
      <c r="H2849">
        <v>50</v>
      </c>
      <c r="I2849">
        <v>2</v>
      </c>
      <c r="J2849" t="s">
        <v>149</v>
      </c>
      <c r="K2849" t="s">
        <v>1100</v>
      </c>
      <c r="L2849" t="s">
        <v>1101</v>
      </c>
      <c r="M2849" s="3">
        <v>443221135</v>
      </c>
    </row>
    <row r="2850" spans="1:13" hidden="1" x14ac:dyDescent="0.3">
      <c r="A2850">
        <v>0</v>
      </c>
      <c r="B2850">
        <v>40</v>
      </c>
      <c r="C2850">
        <v>2</v>
      </c>
      <c r="D2850">
        <v>3</v>
      </c>
      <c r="E2850">
        <v>11</v>
      </c>
      <c r="F2850">
        <v>1</v>
      </c>
      <c r="G2850">
        <v>202</v>
      </c>
      <c r="H2850">
        <v>50</v>
      </c>
      <c r="I2850">
        <v>80</v>
      </c>
      <c r="J2850" t="s">
        <v>149</v>
      </c>
      <c r="K2850" t="s">
        <v>1098</v>
      </c>
      <c r="L2850" t="s">
        <v>1102</v>
      </c>
      <c r="M2850" s="3">
        <v>55932548</v>
      </c>
    </row>
    <row r="2851" spans="1:13" hidden="1" x14ac:dyDescent="0.3">
      <c r="A2851">
        <v>0</v>
      </c>
      <c r="B2851">
        <v>40</v>
      </c>
      <c r="C2851">
        <v>2</v>
      </c>
      <c r="D2851">
        <v>3</v>
      </c>
      <c r="E2851">
        <v>11</v>
      </c>
      <c r="F2851">
        <v>1</v>
      </c>
      <c r="G2851">
        <v>202</v>
      </c>
      <c r="H2851">
        <v>52</v>
      </c>
      <c r="I2851">
        <v>0</v>
      </c>
      <c r="J2851" t="s">
        <v>149</v>
      </c>
      <c r="K2851" t="s">
        <v>1103</v>
      </c>
      <c r="L2851" t="s">
        <v>1104</v>
      </c>
      <c r="M2851" s="3">
        <v>100000000</v>
      </c>
    </row>
    <row r="2852" spans="1:13" s="1" customFormat="1" hidden="1" x14ac:dyDescent="0.3">
      <c r="A2852" s="1">
        <v>1</v>
      </c>
      <c r="B2852" s="1">
        <v>40</v>
      </c>
      <c r="C2852" s="1">
        <v>2</v>
      </c>
      <c r="D2852" s="1">
        <v>3</v>
      </c>
      <c r="E2852" s="1">
        <v>33</v>
      </c>
      <c r="F2852" s="1">
        <v>0</v>
      </c>
      <c r="G2852" s="1">
        <v>0</v>
      </c>
      <c r="H2852" s="1">
        <v>0</v>
      </c>
      <c r="I2852" s="1">
        <v>0</v>
      </c>
      <c r="L2852" s="1" t="s">
        <v>16</v>
      </c>
      <c r="M2852" s="2">
        <v>5571792872</v>
      </c>
    </row>
    <row r="2853" spans="1:13" s="1" customFormat="1" hidden="1" x14ac:dyDescent="0.3">
      <c r="A2853" s="1">
        <v>1</v>
      </c>
      <c r="B2853" s="1">
        <v>40</v>
      </c>
      <c r="C2853" s="1">
        <v>2</v>
      </c>
      <c r="D2853" s="1">
        <v>3</v>
      </c>
      <c r="E2853" s="1">
        <v>33</v>
      </c>
      <c r="F2853" s="1">
        <v>1</v>
      </c>
      <c r="G2853" s="1">
        <v>0</v>
      </c>
      <c r="H2853" s="1">
        <v>0</v>
      </c>
      <c r="I2853" s="1">
        <v>0</v>
      </c>
      <c r="L2853" s="1" t="s">
        <v>40</v>
      </c>
      <c r="M2853" s="2">
        <v>5571792872</v>
      </c>
    </row>
    <row r="2854" spans="1:13" s="1" customFormat="1" x14ac:dyDescent="0.3">
      <c r="A2854" s="1">
        <v>1</v>
      </c>
      <c r="B2854" s="1">
        <v>40</v>
      </c>
      <c r="C2854" s="1">
        <v>2</v>
      </c>
      <c r="D2854" s="1">
        <v>3</v>
      </c>
      <c r="E2854" s="1">
        <v>33</v>
      </c>
      <c r="F2854" s="1">
        <v>1</v>
      </c>
      <c r="G2854" s="1">
        <v>201</v>
      </c>
      <c r="H2854" s="1">
        <v>0</v>
      </c>
      <c r="I2854" s="1">
        <v>0</v>
      </c>
      <c r="L2854" s="1" t="s">
        <v>49</v>
      </c>
      <c r="M2854" s="2">
        <v>1070000000</v>
      </c>
    </row>
    <row r="2855" spans="1:13" hidden="1" x14ac:dyDescent="0.3">
      <c r="A2855">
        <v>0</v>
      </c>
      <c r="B2855">
        <v>40</v>
      </c>
      <c r="C2855">
        <v>2</v>
      </c>
      <c r="D2855">
        <v>3</v>
      </c>
      <c r="E2855">
        <v>33</v>
      </c>
      <c r="F2855">
        <v>1</v>
      </c>
      <c r="G2855">
        <v>201</v>
      </c>
      <c r="H2855">
        <v>45</v>
      </c>
      <c r="I2855">
        <v>0</v>
      </c>
      <c r="J2855" t="s">
        <v>149</v>
      </c>
      <c r="K2855" t="s">
        <v>1105</v>
      </c>
      <c r="L2855" t="s">
        <v>1106</v>
      </c>
      <c r="M2855" s="3">
        <v>271821248</v>
      </c>
    </row>
    <row r="2856" spans="1:13" hidden="1" x14ac:dyDescent="0.3">
      <c r="A2856">
        <v>0</v>
      </c>
      <c r="B2856">
        <v>40</v>
      </c>
      <c r="C2856">
        <v>2</v>
      </c>
      <c r="D2856">
        <v>3</v>
      </c>
      <c r="E2856">
        <v>33</v>
      </c>
      <c r="F2856">
        <v>1</v>
      </c>
      <c r="G2856">
        <v>201</v>
      </c>
      <c r="H2856">
        <v>45</v>
      </c>
      <c r="I2856">
        <v>1</v>
      </c>
      <c r="J2856" t="s">
        <v>149</v>
      </c>
      <c r="K2856" t="s">
        <v>1105</v>
      </c>
      <c r="L2856" t="s">
        <v>1107</v>
      </c>
      <c r="M2856" s="3">
        <v>25635748</v>
      </c>
    </row>
    <row r="2857" spans="1:13" hidden="1" x14ac:dyDescent="0.3">
      <c r="A2857">
        <v>0</v>
      </c>
      <c r="B2857">
        <v>40</v>
      </c>
      <c r="C2857">
        <v>2</v>
      </c>
      <c r="D2857">
        <v>3</v>
      </c>
      <c r="E2857">
        <v>33</v>
      </c>
      <c r="F2857">
        <v>1</v>
      </c>
      <c r="G2857">
        <v>201</v>
      </c>
      <c r="H2857">
        <v>45</v>
      </c>
      <c r="I2857">
        <v>80</v>
      </c>
      <c r="J2857" t="s">
        <v>149</v>
      </c>
      <c r="K2857" t="s">
        <v>1105</v>
      </c>
      <c r="L2857" t="s">
        <v>1108</v>
      </c>
      <c r="M2857" s="3">
        <v>102543004</v>
      </c>
    </row>
    <row r="2858" spans="1:13" hidden="1" x14ac:dyDescent="0.3">
      <c r="A2858">
        <v>0</v>
      </c>
      <c r="B2858">
        <v>40</v>
      </c>
      <c r="C2858">
        <v>2</v>
      </c>
      <c r="D2858">
        <v>3</v>
      </c>
      <c r="E2858">
        <v>33</v>
      </c>
      <c r="F2858">
        <v>1</v>
      </c>
      <c r="G2858">
        <v>201</v>
      </c>
      <c r="H2858">
        <v>49</v>
      </c>
      <c r="I2858">
        <v>0</v>
      </c>
      <c r="J2858" t="s">
        <v>149</v>
      </c>
      <c r="K2858" t="s">
        <v>1109</v>
      </c>
      <c r="L2858" t="s">
        <v>1093</v>
      </c>
      <c r="M2858" s="3">
        <v>2330524</v>
      </c>
    </row>
    <row r="2859" spans="1:13" hidden="1" x14ac:dyDescent="0.3">
      <c r="A2859">
        <v>0</v>
      </c>
      <c r="B2859">
        <v>40</v>
      </c>
      <c r="C2859">
        <v>2</v>
      </c>
      <c r="D2859">
        <v>3</v>
      </c>
      <c r="E2859">
        <v>33</v>
      </c>
      <c r="F2859">
        <v>1</v>
      </c>
      <c r="G2859">
        <v>201</v>
      </c>
      <c r="H2859">
        <v>49</v>
      </c>
      <c r="I2859">
        <v>1</v>
      </c>
      <c r="J2859" t="s">
        <v>149</v>
      </c>
      <c r="K2859" t="s">
        <v>1091</v>
      </c>
      <c r="L2859" t="s">
        <v>1093</v>
      </c>
      <c r="M2859" s="3">
        <v>423204428</v>
      </c>
    </row>
    <row r="2860" spans="1:13" hidden="1" x14ac:dyDescent="0.3">
      <c r="A2860">
        <v>0</v>
      </c>
      <c r="B2860">
        <v>40</v>
      </c>
      <c r="C2860">
        <v>2</v>
      </c>
      <c r="D2860">
        <v>3</v>
      </c>
      <c r="E2860">
        <v>33</v>
      </c>
      <c r="F2860">
        <v>1</v>
      </c>
      <c r="G2860">
        <v>201</v>
      </c>
      <c r="H2860">
        <v>49</v>
      </c>
      <c r="I2860">
        <v>80</v>
      </c>
      <c r="J2860" t="s">
        <v>149</v>
      </c>
      <c r="K2860" t="s">
        <v>1109</v>
      </c>
      <c r="L2860" t="s">
        <v>1110</v>
      </c>
      <c r="M2860" s="3">
        <v>51271502</v>
      </c>
    </row>
    <row r="2861" spans="1:13" hidden="1" x14ac:dyDescent="0.3">
      <c r="A2861">
        <v>0</v>
      </c>
      <c r="B2861">
        <v>40</v>
      </c>
      <c r="C2861">
        <v>2</v>
      </c>
      <c r="D2861">
        <v>3</v>
      </c>
      <c r="E2861">
        <v>33</v>
      </c>
      <c r="F2861">
        <v>1</v>
      </c>
      <c r="G2861">
        <v>201</v>
      </c>
      <c r="H2861">
        <v>49</v>
      </c>
      <c r="I2861">
        <v>81</v>
      </c>
      <c r="J2861" t="s">
        <v>149</v>
      </c>
      <c r="K2861" t="s">
        <v>1091</v>
      </c>
      <c r="L2861" t="s">
        <v>1110</v>
      </c>
      <c r="M2861" s="3">
        <v>193193546</v>
      </c>
    </row>
    <row r="2862" spans="1:13" s="1" customFormat="1" x14ac:dyDescent="0.3">
      <c r="A2862" s="1">
        <v>1</v>
      </c>
      <c r="B2862" s="1">
        <v>40</v>
      </c>
      <c r="C2862" s="1">
        <v>2</v>
      </c>
      <c r="D2862" s="1">
        <v>3</v>
      </c>
      <c r="E2862" s="1">
        <v>33</v>
      </c>
      <c r="F2862" s="1">
        <v>1</v>
      </c>
      <c r="G2862" s="1">
        <v>202</v>
      </c>
      <c r="H2862" s="1">
        <v>0</v>
      </c>
      <c r="I2862" s="1">
        <v>0</v>
      </c>
      <c r="L2862" s="1" t="s">
        <v>52</v>
      </c>
      <c r="M2862" s="2">
        <v>4501792872</v>
      </c>
    </row>
    <row r="2863" spans="1:13" hidden="1" x14ac:dyDescent="0.3">
      <c r="A2863">
        <v>0</v>
      </c>
      <c r="B2863">
        <v>40</v>
      </c>
      <c r="C2863">
        <v>2</v>
      </c>
      <c r="D2863">
        <v>3</v>
      </c>
      <c r="E2863">
        <v>33</v>
      </c>
      <c r="F2863">
        <v>1</v>
      </c>
      <c r="G2863">
        <v>202</v>
      </c>
      <c r="H2863">
        <v>48</v>
      </c>
      <c r="I2863">
        <v>0</v>
      </c>
      <c r="J2863" t="s">
        <v>149</v>
      </c>
      <c r="L2863" t="s">
        <v>1111</v>
      </c>
      <c r="M2863" s="3">
        <v>25000000</v>
      </c>
    </row>
    <row r="2864" spans="1:13" hidden="1" x14ac:dyDescent="0.3">
      <c r="A2864">
        <v>0</v>
      </c>
      <c r="B2864">
        <v>40</v>
      </c>
      <c r="C2864">
        <v>2</v>
      </c>
      <c r="D2864">
        <v>3</v>
      </c>
      <c r="E2864">
        <v>33</v>
      </c>
      <c r="F2864">
        <v>1</v>
      </c>
      <c r="G2864">
        <v>202</v>
      </c>
      <c r="H2864">
        <v>48</v>
      </c>
      <c r="I2864">
        <v>1</v>
      </c>
      <c r="J2864" t="s">
        <v>149</v>
      </c>
      <c r="K2864" t="s">
        <v>1103</v>
      </c>
      <c r="L2864" t="s">
        <v>1111</v>
      </c>
      <c r="M2864" s="3">
        <v>25000000</v>
      </c>
    </row>
    <row r="2865" spans="1:13" hidden="1" x14ac:dyDescent="0.3">
      <c r="A2865">
        <v>0</v>
      </c>
      <c r="B2865">
        <v>40</v>
      </c>
      <c r="C2865">
        <v>2</v>
      </c>
      <c r="D2865">
        <v>3</v>
      </c>
      <c r="E2865">
        <v>33</v>
      </c>
      <c r="F2865">
        <v>1</v>
      </c>
      <c r="G2865">
        <v>202</v>
      </c>
      <c r="H2865">
        <v>50</v>
      </c>
      <c r="I2865">
        <v>0</v>
      </c>
      <c r="J2865" t="s">
        <v>149</v>
      </c>
      <c r="L2865" t="s">
        <v>1112</v>
      </c>
      <c r="M2865" s="3">
        <v>53389540</v>
      </c>
    </row>
    <row r="2866" spans="1:13" hidden="1" x14ac:dyDescent="0.3">
      <c r="A2866">
        <v>0</v>
      </c>
      <c r="B2866">
        <v>40</v>
      </c>
      <c r="C2866">
        <v>2</v>
      </c>
      <c r="D2866">
        <v>3</v>
      </c>
      <c r="E2866">
        <v>33</v>
      </c>
      <c r="F2866">
        <v>1</v>
      </c>
      <c r="G2866">
        <v>202</v>
      </c>
      <c r="H2866">
        <v>50</v>
      </c>
      <c r="I2866">
        <v>3</v>
      </c>
      <c r="J2866" t="s">
        <v>149</v>
      </c>
      <c r="L2866" t="s">
        <v>1113</v>
      </c>
      <c r="M2866" s="3">
        <v>36553040</v>
      </c>
    </row>
    <row r="2867" spans="1:13" hidden="1" x14ac:dyDescent="0.3">
      <c r="A2867">
        <v>0</v>
      </c>
      <c r="B2867">
        <v>40</v>
      </c>
      <c r="C2867">
        <v>2</v>
      </c>
      <c r="D2867">
        <v>3</v>
      </c>
      <c r="E2867">
        <v>33</v>
      </c>
      <c r="F2867">
        <v>1</v>
      </c>
      <c r="G2867">
        <v>202</v>
      </c>
      <c r="H2867">
        <v>50</v>
      </c>
      <c r="I2867">
        <v>4</v>
      </c>
      <c r="J2867" t="s">
        <v>149</v>
      </c>
      <c r="K2867" t="s">
        <v>1114</v>
      </c>
      <c r="L2867" t="s">
        <v>1115</v>
      </c>
      <c r="M2867" s="3">
        <v>46610460</v>
      </c>
    </row>
    <row r="2868" spans="1:13" hidden="1" x14ac:dyDescent="0.3">
      <c r="A2868">
        <v>0</v>
      </c>
      <c r="B2868">
        <v>40</v>
      </c>
      <c r="C2868">
        <v>2</v>
      </c>
      <c r="D2868">
        <v>3</v>
      </c>
      <c r="E2868">
        <v>33</v>
      </c>
      <c r="F2868">
        <v>1</v>
      </c>
      <c r="G2868">
        <v>202</v>
      </c>
      <c r="H2868">
        <v>50</v>
      </c>
      <c r="I2868">
        <v>5</v>
      </c>
      <c r="J2868" t="s">
        <v>149</v>
      </c>
      <c r="K2868" t="s">
        <v>1116</v>
      </c>
      <c r="L2868" t="s">
        <v>1117</v>
      </c>
      <c r="M2868" s="3">
        <v>100000000</v>
      </c>
    </row>
    <row r="2869" spans="1:13" hidden="1" x14ac:dyDescent="0.3">
      <c r="A2869">
        <v>0</v>
      </c>
      <c r="B2869">
        <v>40</v>
      </c>
      <c r="C2869">
        <v>2</v>
      </c>
      <c r="D2869">
        <v>3</v>
      </c>
      <c r="E2869">
        <v>33</v>
      </c>
      <c r="F2869">
        <v>1</v>
      </c>
      <c r="G2869">
        <v>202</v>
      </c>
      <c r="H2869">
        <v>50</v>
      </c>
      <c r="I2869">
        <v>6</v>
      </c>
      <c r="J2869" t="s">
        <v>149</v>
      </c>
      <c r="K2869" t="s">
        <v>1103</v>
      </c>
      <c r="L2869" t="s">
        <v>1118</v>
      </c>
      <c r="M2869" s="3">
        <v>53389540</v>
      </c>
    </row>
    <row r="2870" spans="1:13" hidden="1" x14ac:dyDescent="0.3">
      <c r="A2870">
        <v>0</v>
      </c>
      <c r="B2870">
        <v>40</v>
      </c>
      <c r="C2870">
        <v>2</v>
      </c>
      <c r="D2870">
        <v>3</v>
      </c>
      <c r="E2870">
        <v>33</v>
      </c>
      <c r="F2870">
        <v>1</v>
      </c>
      <c r="G2870">
        <v>202</v>
      </c>
      <c r="H2870">
        <v>50</v>
      </c>
      <c r="I2870">
        <v>7</v>
      </c>
      <c r="J2870" t="s">
        <v>149</v>
      </c>
      <c r="K2870" t="s">
        <v>1119</v>
      </c>
      <c r="L2870" t="s">
        <v>1120</v>
      </c>
      <c r="M2870" s="3">
        <v>70000000</v>
      </c>
    </row>
    <row r="2871" spans="1:13" hidden="1" x14ac:dyDescent="0.3">
      <c r="A2871">
        <v>0</v>
      </c>
      <c r="B2871">
        <v>40</v>
      </c>
      <c r="C2871">
        <v>2</v>
      </c>
      <c r="D2871">
        <v>3</v>
      </c>
      <c r="E2871">
        <v>33</v>
      </c>
      <c r="F2871">
        <v>1</v>
      </c>
      <c r="G2871">
        <v>202</v>
      </c>
      <c r="H2871">
        <v>50</v>
      </c>
      <c r="I2871">
        <v>8</v>
      </c>
      <c r="J2871" t="s">
        <v>149</v>
      </c>
      <c r="K2871" t="s">
        <v>1121</v>
      </c>
      <c r="L2871" t="s">
        <v>1122</v>
      </c>
      <c r="M2871" s="3">
        <v>300000000</v>
      </c>
    </row>
    <row r="2872" spans="1:13" hidden="1" x14ac:dyDescent="0.3">
      <c r="A2872">
        <v>0</v>
      </c>
      <c r="B2872">
        <v>40</v>
      </c>
      <c r="C2872">
        <v>2</v>
      </c>
      <c r="D2872">
        <v>3</v>
      </c>
      <c r="E2872">
        <v>33</v>
      </c>
      <c r="F2872">
        <v>1</v>
      </c>
      <c r="G2872">
        <v>202</v>
      </c>
      <c r="H2872">
        <v>50</v>
      </c>
      <c r="I2872">
        <v>9</v>
      </c>
      <c r="J2872" t="s">
        <v>149</v>
      </c>
      <c r="K2872" t="s">
        <v>1098</v>
      </c>
      <c r="L2872" t="s">
        <v>1123</v>
      </c>
      <c r="M2872" s="3">
        <v>240000000</v>
      </c>
    </row>
    <row r="2873" spans="1:13" hidden="1" x14ac:dyDescent="0.3">
      <c r="A2873">
        <v>0</v>
      </c>
      <c r="B2873">
        <v>40</v>
      </c>
      <c r="C2873">
        <v>2</v>
      </c>
      <c r="D2873">
        <v>3</v>
      </c>
      <c r="E2873">
        <v>33</v>
      </c>
      <c r="F2873">
        <v>1</v>
      </c>
      <c r="G2873">
        <v>202</v>
      </c>
      <c r="H2873">
        <v>50</v>
      </c>
      <c r="I2873">
        <v>10</v>
      </c>
      <c r="J2873" t="s">
        <v>149</v>
      </c>
      <c r="K2873" t="s">
        <v>1096</v>
      </c>
      <c r="L2873" t="s">
        <v>1124</v>
      </c>
      <c r="M2873" s="3">
        <v>50000000</v>
      </c>
    </row>
    <row r="2874" spans="1:13" hidden="1" x14ac:dyDescent="0.3">
      <c r="A2874">
        <v>0</v>
      </c>
      <c r="B2874">
        <v>40</v>
      </c>
      <c r="C2874">
        <v>2</v>
      </c>
      <c r="D2874">
        <v>3</v>
      </c>
      <c r="E2874">
        <v>33</v>
      </c>
      <c r="F2874">
        <v>1</v>
      </c>
      <c r="G2874">
        <v>202</v>
      </c>
      <c r="H2874">
        <v>50</v>
      </c>
      <c r="I2874">
        <v>11</v>
      </c>
      <c r="J2874" t="s">
        <v>149</v>
      </c>
      <c r="K2874" t="s">
        <v>1125</v>
      </c>
      <c r="L2874" t="s">
        <v>1126</v>
      </c>
      <c r="M2874" s="3">
        <v>130000000</v>
      </c>
    </row>
    <row r="2875" spans="1:13" hidden="1" x14ac:dyDescent="0.3">
      <c r="A2875">
        <v>0</v>
      </c>
      <c r="B2875">
        <v>40</v>
      </c>
      <c r="C2875">
        <v>2</v>
      </c>
      <c r="D2875">
        <v>3</v>
      </c>
      <c r="E2875">
        <v>33</v>
      </c>
      <c r="F2875">
        <v>1</v>
      </c>
      <c r="G2875">
        <v>202</v>
      </c>
      <c r="H2875">
        <v>50</v>
      </c>
      <c r="I2875">
        <v>12</v>
      </c>
      <c r="J2875" t="s">
        <v>149</v>
      </c>
      <c r="K2875" t="s">
        <v>1127</v>
      </c>
      <c r="L2875" t="s">
        <v>1128</v>
      </c>
      <c r="M2875" s="3">
        <v>45920000</v>
      </c>
    </row>
    <row r="2876" spans="1:13" hidden="1" x14ac:dyDescent="0.3">
      <c r="A2876">
        <v>0</v>
      </c>
      <c r="B2876">
        <v>40</v>
      </c>
      <c r="C2876">
        <v>2</v>
      </c>
      <c r="D2876">
        <v>3</v>
      </c>
      <c r="E2876">
        <v>33</v>
      </c>
      <c r="F2876">
        <v>1</v>
      </c>
      <c r="G2876">
        <v>202</v>
      </c>
      <c r="H2876">
        <v>50</v>
      </c>
      <c r="I2876">
        <v>13</v>
      </c>
      <c r="J2876" t="s">
        <v>149</v>
      </c>
      <c r="K2876" t="s">
        <v>1103</v>
      </c>
      <c r="L2876" t="s">
        <v>1129</v>
      </c>
      <c r="M2876" s="3">
        <v>46610460</v>
      </c>
    </row>
    <row r="2877" spans="1:13" hidden="1" x14ac:dyDescent="0.3">
      <c r="A2877">
        <v>0</v>
      </c>
      <c r="B2877">
        <v>40</v>
      </c>
      <c r="C2877">
        <v>2</v>
      </c>
      <c r="D2877">
        <v>3</v>
      </c>
      <c r="E2877">
        <v>33</v>
      </c>
      <c r="F2877">
        <v>1</v>
      </c>
      <c r="G2877">
        <v>202</v>
      </c>
      <c r="H2877">
        <v>50</v>
      </c>
      <c r="I2877">
        <v>14</v>
      </c>
      <c r="J2877" t="s">
        <v>149</v>
      </c>
      <c r="K2877" t="s">
        <v>1121</v>
      </c>
      <c r="L2877" t="s">
        <v>1130</v>
      </c>
      <c r="M2877" s="3">
        <v>250000000</v>
      </c>
    </row>
    <row r="2878" spans="1:13" hidden="1" x14ac:dyDescent="0.3">
      <c r="A2878">
        <v>0</v>
      </c>
      <c r="B2878">
        <v>40</v>
      </c>
      <c r="C2878">
        <v>2</v>
      </c>
      <c r="D2878">
        <v>3</v>
      </c>
      <c r="E2878">
        <v>33</v>
      </c>
      <c r="F2878">
        <v>1</v>
      </c>
      <c r="G2878">
        <v>202</v>
      </c>
      <c r="H2878">
        <v>50</v>
      </c>
      <c r="I2878">
        <v>15</v>
      </c>
      <c r="J2878" t="s">
        <v>149</v>
      </c>
      <c r="L2878" t="s">
        <v>1131</v>
      </c>
      <c r="M2878" s="3">
        <v>93220920</v>
      </c>
    </row>
    <row r="2879" spans="1:13" hidden="1" x14ac:dyDescent="0.3">
      <c r="A2879">
        <v>0</v>
      </c>
      <c r="B2879">
        <v>40</v>
      </c>
      <c r="C2879">
        <v>2</v>
      </c>
      <c r="D2879">
        <v>3</v>
      </c>
      <c r="E2879">
        <v>33</v>
      </c>
      <c r="F2879">
        <v>1</v>
      </c>
      <c r="G2879">
        <v>202</v>
      </c>
      <c r="H2879">
        <v>50</v>
      </c>
      <c r="I2879">
        <v>16</v>
      </c>
      <c r="J2879" t="s">
        <v>149</v>
      </c>
      <c r="K2879" t="s">
        <v>1098</v>
      </c>
      <c r="L2879" t="s">
        <v>1132</v>
      </c>
      <c r="M2879" s="3">
        <v>230000000</v>
      </c>
    </row>
    <row r="2880" spans="1:13" hidden="1" x14ac:dyDescent="0.3">
      <c r="A2880">
        <v>0</v>
      </c>
      <c r="B2880">
        <v>40</v>
      </c>
      <c r="C2880">
        <v>2</v>
      </c>
      <c r="D2880">
        <v>3</v>
      </c>
      <c r="E2880">
        <v>33</v>
      </c>
      <c r="F2880">
        <v>1</v>
      </c>
      <c r="G2880">
        <v>202</v>
      </c>
      <c r="H2880">
        <v>50</v>
      </c>
      <c r="I2880">
        <v>17</v>
      </c>
      <c r="J2880" t="s">
        <v>149</v>
      </c>
      <c r="K2880" t="s">
        <v>1121</v>
      </c>
      <c r="L2880" t="s">
        <v>1133</v>
      </c>
      <c r="M2880" s="3">
        <v>1835872872</v>
      </c>
    </row>
    <row r="2881" spans="1:13" hidden="1" x14ac:dyDescent="0.3">
      <c r="A2881">
        <v>0</v>
      </c>
      <c r="B2881">
        <v>40</v>
      </c>
      <c r="C2881">
        <v>2</v>
      </c>
      <c r="D2881">
        <v>3</v>
      </c>
      <c r="E2881">
        <v>33</v>
      </c>
      <c r="F2881">
        <v>1</v>
      </c>
      <c r="G2881">
        <v>202</v>
      </c>
      <c r="H2881">
        <v>50</v>
      </c>
      <c r="I2881">
        <v>18</v>
      </c>
      <c r="J2881" t="s">
        <v>149</v>
      </c>
      <c r="L2881" t="s">
        <v>1134</v>
      </c>
      <c r="M2881" s="3">
        <v>35226040</v>
      </c>
    </row>
    <row r="2882" spans="1:13" hidden="1" x14ac:dyDescent="0.3">
      <c r="A2882">
        <v>0</v>
      </c>
      <c r="B2882">
        <v>40</v>
      </c>
      <c r="C2882">
        <v>2</v>
      </c>
      <c r="D2882">
        <v>3</v>
      </c>
      <c r="E2882">
        <v>33</v>
      </c>
      <c r="F2882">
        <v>1</v>
      </c>
      <c r="G2882">
        <v>202</v>
      </c>
      <c r="H2882">
        <v>50</v>
      </c>
      <c r="I2882">
        <v>19</v>
      </c>
      <c r="J2882" t="s">
        <v>149</v>
      </c>
      <c r="K2882" t="s">
        <v>1098</v>
      </c>
      <c r="L2882" t="s">
        <v>1135</v>
      </c>
      <c r="M2882" s="3">
        <v>230000000</v>
      </c>
    </row>
    <row r="2883" spans="1:13" hidden="1" x14ac:dyDescent="0.3">
      <c r="A2883">
        <v>0</v>
      </c>
      <c r="B2883">
        <v>40</v>
      </c>
      <c r="C2883">
        <v>2</v>
      </c>
      <c r="D2883">
        <v>3</v>
      </c>
      <c r="E2883">
        <v>33</v>
      </c>
      <c r="F2883">
        <v>1</v>
      </c>
      <c r="G2883">
        <v>202</v>
      </c>
      <c r="H2883">
        <v>51</v>
      </c>
      <c r="I2883">
        <v>0</v>
      </c>
      <c r="J2883" t="s">
        <v>149</v>
      </c>
      <c r="K2883" t="s">
        <v>1127</v>
      </c>
      <c r="L2883" t="s">
        <v>1136</v>
      </c>
      <c r="M2883" s="3">
        <v>430000000</v>
      </c>
    </row>
    <row r="2884" spans="1:13" hidden="1" x14ac:dyDescent="0.3">
      <c r="A2884">
        <v>0</v>
      </c>
      <c r="B2884">
        <v>40</v>
      </c>
      <c r="C2884">
        <v>2</v>
      </c>
      <c r="D2884">
        <v>3</v>
      </c>
      <c r="E2884">
        <v>33</v>
      </c>
      <c r="F2884">
        <v>1</v>
      </c>
      <c r="G2884">
        <v>202</v>
      </c>
      <c r="H2884">
        <v>52</v>
      </c>
      <c r="I2884">
        <v>0</v>
      </c>
      <c r="J2884" t="s">
        <v>149</v>
      </c>
      <c r="K2884" t="s">
        <v>1127</v>
      </c>
      <c r="L2884" t="s">
        <v>1137</v>
      </c>
      <c r="M2884" s="3">
        <v>85000000</v>
      </c>
    </row>
    <row r="2885" spans="1:13" hidden="1" x14ac:dyDescent="0.3">
      <c r="A2885">
        <v>0</v>
      </c>
      <c r="B2885">
        <v>40</v>
      </c>
      <c r="C2885">
        <v>2</v>
      </c>
      <c r="D2885">
        <v>3</v>
      </c>
      <c r="E2885">
        <v>33</v>
      </c>
      <c r="F2885">
        <v>1</v>
      </c>
      <c r="G2885">
        <v>202</v>
      </c>
      <c r="H2885">
        <v>52</v>
      </c>
      <c r="I2885">
        <v>3</v>
      </c>
      <c r="J2885" t="s">
        <v>149</v>
      </c>
      <c r="K2885" t="s">
        <v>1103</v>
      </c>
      <c r="L2885" t="s">
        <v>1138</v>
      </c>
      <c r="M2885" s="3">
        <v>90000000</v>
      </c>
    </row>
    <row r="2886" spans="1:13" s="1" customFormat="1" hidden="1" x14ac:dyDescent="0.3">
      <c r="A2886" s="1">
        <v>1</v>
      </c>
      <c r="B2886" s="1">
        <v>40</v>
      </c>
      <c r="C2886" s="1">
        <v>3</v>
      </c>
      <c r="D2886" s="1">
        <v>0</v>
      </c>
      <c r="E2886" s="1">
        <v>0</v>
      </c>
      <c r="F2886" s="1">
        <v>0</v>
      </c>
      <c r="G2886" s="1">
        <v>0</v>
      </c>
      <c r="H2886" s="1">
        <v>0</v>
      </c>
      <c r="I2886" s="1">
        <v>0</v>
      </c>
      <c r="L2886" s="1" t="s">
        <v>1139</v>
      </c>
      <c r="M2886" s="2">
        <v>310808430</v>
      </c>
    </row>
    <row r="2887" spans="1:13" s="1" customFormat="1" hidden="1" x14ac:dyDescent="0.3">
      <c r="A2887" s="1">
        <v>1</v>
      </c>
      <c r="B2887" s="1">
        <v>40</v>
      </c>
      <c r="C2887" s="1">
        <v>3</v>
      </c>
      <c r="D2887" s="1">
        <v>0</v>
      </c>
      <c r="E2887" s="1">
        <v>11</v>
      </c>
      <c r="F2887" s="1">
        <v>0</v>
      </c>
      <c r="G2887" s="1">
        <v>0</v>
      </c>
      <c r="H2887" s="1">
        <v>0</v>
      </c>
      <c r="I2887" s="1">
        <v>0</v>
      </c>
      <c r="L2887" s="1" t="s">
        <v>14</v>
      </c>
      <c r="M2887" s="2">
        <v>310735290</v>
      </c>
    </row>
    <row r="2888" spans="1:13" s="1" customFormat="1" hidden="1" x14ac:dyDescent="0.3">
      <c r="A2888" s="1">
        <v>1</v>
      </c>
      <c r="B2888" s="1">
        <v>40</v>
      </c>
      <c r="C2888" s="1">
        <v>3</v>
      </c>
      <c r="D2888" s="1">
        <v>0</v>
      </c>
      <c r="E2888" s="1">
        <v>22</v>
      </c>
      <c r="F2888" s="1">
        <v>0</v>
      </c>
      <c r="G2888" s="1">
        <v>0</v>
      </c>
      <c r="H2888" s="1">
        <v>0</v>
      </c>
      <c r="I2888" s="1">
        <v>0</v>
      </c>
      <c r="L2888" s="1" t="s">
        <v>15</v>
      </c>
      <c r="M2888" s="2">
        <v>73140</v>
      </c>
    </row>
    <row r="2889" spans="1:13" s="1" customFormat="1" hidden="1" x14ac:dyDescent="0.3">
      <c r="A2889" s="1">
        <v>1</v>
      </c>
      <c r="B2889" s="1">
        <v>40</v>
      </c>
      <c r="C2889" s="1">
        <v>3</v>
      </c>
      <c r="D2889" s="1">
        <v>3</v>
      </c>
      <c r="E2889" s="1">
        <v>0</v>
      </c>
      <c r="F2889" s="1">
        <v>0</v>
      </c>
      <c r="G2889" s="1">
        <v>0</v>
      </c>
      <c r="H2889" s="1">
        <v>0</v>
      </c>
      <c r="I2889" s="1">
        <v>0</v>
      </c>
      <c r="L2889" s="1" t="s">
        <v>39</v>
      </c>
      <c r="M2889" s="2">
        <v>310808430</v>
      </c>
    </row>
    <row r="2890" spans="1:13" s="1" customFormat="1" hidden="1" x14ac:dyDescent="0.3">
      <c r="A2890" s="1">
        <v>1</v>
      </c>
      <c r="B2890" s="1">
        <v>40</v>
      </c>
      <c r="C2890" s="1">
        <v>3</v>
      </c>
      <c r="D2890" s="1">
        <v>3</v>
      </c>
      <c r="E2890" s="1">
        <v>0</v>
      </c>
      <c r="F2890" s="1">
        <v>1</v>
      </c>
      <c r="G2890" s="1">
        <v>0</v>
      </c>
      <c r="H2890" s="1">
        <v>0</v>
      </c>
      <c r="I2890" s="1">
        <v>0</v>
      </c>
      <c r="L2890" s="1" t="s">
        <v>40</v>
      </c>
      <c r="M2890" s="2">
        <v>310808430</v>
      </c>
    </row>
    <row r="2891" spans="1:13" s="1" customFormat="1" hidden="1" x14ac:dyDescent="0.3">
      <c r="A2891" s="1">
        <v>1</v>
      </c>
      <c r="B2891" s="1">
        <v>40</v>
      </c>
      <c r="C2891" s="1">
        <v>3</v>
      </c>
      <c r="D2891" s="1">
        <v>3</v>
      </c>
      <c r="E2891" s="1">
        <v>0</v>
      </c>
      <c r="F2891" s="1">
        <v>1</v>
      </c>
      <c r="G2891" s="1">
        <v>203</v>
      </c>
      <c r="H2891" s="1">
        <v>0</v>
      </c>
      <c r="I2891" s="1">
        <v>0</v>
      </c>
      <c r="L2891" s="1" t="s">
        <v>58</v>
      </c>
      <c r="M2891" s="2">
        <v>310808430</v>
      </c>
    </row>
    <row r="2892" spans="1:13" s="1" customFormat="1" hidden="1" x14ac:dyDescent="0.3">
      <c r="A2892" s="1">
        <v>1</v>
      </c>
      <c r="B2892" s="1">
        <v>40</v>
      </c>
      <c r="C2892" s="1">
        <v>3</v>
      </c>
      <c r="D2892" s="1">
        <v>3</v>
      </c>
      <c r="E2892" s="1">
        <v>0</v>
      </c>
      <c r="F2892" s="1">
        <v>1</v>
      </c>
      <c r="G2892" s="1">
        <v>203</v>
      </c>
      <c r="H2892" s="1">
        <v>47</v>
      </c>
      <c r="I2892" s="1">
        <v>0</v>
      </c>
      <c r="L2892" s="1" t="s">
        <v>59</v>
      </c>
      <c r="M2892" s="2">
        <v>310808430</v>
      </c>
    </row>
    <row r="2893" spans="1:13" s="1" customFormat="1" hidden="1" x14ac:dyDescent="0.3">
      <c r="A2893" s="1">
        <v>1</v>
      </c>
      <c r="B2893" s="1">
        <v>40</v>
      </c>
      <c r="C2893" s="1">
        <v>3</v>
      </c>
      <c r="D2893" s="1">
        <v>3</v>
      </c>
      <c r="E2893" s="1">
        <v>11</v>
      </c>
      <c r="F2893" s="1">
        <v>0</v>
      </c>
      <c r="G2893" s="1">
        <v>0</v>
      </c>
      <c r="H2893" s="1">
        <v>0</v>
      </c>
      <c r="I2893" s="1">
        <v>0</v>
      </c>
      <c r="L2893" s="1" t="s">
        <v>14</v>
      </c>
      <c r="M2893" s="2">
        <v>310735290</v>
      </c>
    </row>
    <row r="2894" spans="1:13" s="1" customFormat="1" hidden="1" x14ac:dyDescent="0.3">
      <c r="A2894" s="1">
        <v>1</v>
      </c>
      <c r="B2894" s="1">
        <v>40</v>
      </c>
      <c r="C2894" s="1">
        <v>3</v>
      </c>
      <c r="D2894" s="1">
        <v>3</v>
      </c>
      <c r="E2894" s="1">
        <v>11</v>
      </c>
      <c r="F2894" s="1">
        <v>1</v>
      </c>
      <c r="G2894" s="1">
        <v>0</v>
      </c>
      <c r="H2894" s="1">
        <v>0</v>
      </c>
      <c r="I2894" s="1">
        <v>0</v>
      </c>
      <c r="L2894" s="1" t="s">
        <v>40</v>
      </c>
      <c r="M2894" s="2">
        <v>310735290</v>
      </c>
    </row>
    <row r="2895" spans="1:13" s="1" customFormat="1" x14ac:dyDescent="0.3">
      <c r="A2895" s="1">
        <v>1</v>
      </c>
      <c r="B2895" s="1">
        <v>40</v>
      </c>
      <c r="C2895" s="1">
        <v>3</v>
      </c>
      <c r="D2895" s="1">
        <v>3</v>
      </c>
      <c r="E2895" s="1">
        <v>11</v>
      </c>
      <c r="F2895" s="1">
        <v>1</v>
      </c>
      <c r="G2895" s="1">
        <v>203</v>
      </c>
      <c r="H2895" s="1">
        <v>0</v>
      </c>
      <c r="I2895" s="1">
        <v>0</v>
      </c>
      <c r="L2895" s="1" t="s">
        <v>58</v>
      </c>
      <c r="M2895" s="2">
        <v>310735290</v>
      </c>
    </row>
    <row r="2896" spans="1:13" hidden="1" x14ac:dyDescent="0.3">
      <c r="A2896">
        <v>0</v>
      </c>
      <c r="B2896">
        <v>40</v>
      </c>
      <c r="C2896">
        <v>3</v>
      </c>
      <c r="D2896">
        <v>3</v>
      </c>
      <c r="E2896">
        <v>11</v>
      </c>
      <c r="F2896">
        <v>1</v>
      </c>
      <c r="G2896">
        <v>203</v>
      </c>
      <c r="H2896">
        <v>47</v>
      </c>
      <c r="I2896">
        <v>0</v>
      </c>
      <c r="J2896" t="s">
        <v>149</v>
      </c>
      <c r="K2896" t="s">
        <v>1127</v>
      </c>
      <c r="L2896" t="s">
        <v>1140</v>
      </c>
      <c r="M2896" s="3">
        <v>23375000</v>
      </c>
    </row>
    <row r="2897" spans="1:13" hidden="1" x14ac:dyDescent="0.3">
      <c r="A2897">
        <v>0</v>
      </c>
      <c r="B2897">
        <v>40</v>
      </c>
      <c r="C2897">
        <v>3</v>
      </c>
      <c r="D2897">
        <v>3</v>
      </c>
      <c r="E2897">
        <v>11</v>
      </c>
      <c r="F2897">
        <v>1</v>
      </c>
      <c r="G2897">
        <v>203</v>
      </c>
      <c r="H2897">
        <v>47</v>
      </c>
      <c r="I2897">
        <v>1</v>
      </c>
      <c r="J2897" t="s">
        <v>149</v>
      </c>
      <c r="K2897" t="s">
        <v>1141</v>
      </c>
      <c r="L2897" t="s">
        <v>1140</v>
      </c>
      <c r="M2897" s="3">
        <v>287360290</v>
      </c>
    </row>
    <row r="2898" spans="1:13" s="1" customFormat="1" hidden="1" x14ac:dyDescent="0.3">
      <c r="A2898" s="1">
        <v>1</v>
      </c>
      <c r="B2898" s="1">
        <v>40</v>
      </c>
      <c r="C2898" s="1">
        <v>3</v>
      </c>
      <c r="D2898" s="1">
        <v>3</v>
      </c>
      <c r="E2898" s="1">
        <v>22</v>
      </c>
      <c r="F2898" s="1">
        <v>0</v>
      </c>
      <c r="G2898" s="1">
        <v>0</v>
      </c>
      <c r="H2898" s="1">
        <v>0</v>
      </c>
      <c r="I2898" s="1">
        <v>0</v>
      </c>
      <c r="L2898" s="1" t="s">
        <v>15</v>
      </c>
      <c r="M2898" s="2">
        <v>73140</v>
      </c>
    </row>
    <row r="2899" spans="1:13" s="1" customFormat="1" hidden="1" x14ac:dyDescent="0.3">
      <c r="A2899" s="1">
        <v>1</v>
      </c>
      <c r="B2899" s="1">
        <v>40</v>
      </c>
      <c r="C2899" s="1">
        <v>3</v>
      </c>
      <c r="D2899" s="1">
        <v>3</v>
      </c>
      <c r="E2899" s="1">
        <v>22</v>
      </c>
      <c r="F2899" s="1">
        <v>1</v>
      </c>
      <c r="G2899" s="1">
        <v>0</v>
      </c>
      <c r="H2899" s="1">
        <v>0</v>
      </c>
      <c r="I2899" s="1">
        <v>0</v>
      </c>
      <c r="L2899" s="1" t="s">
        <v>40</v>
      </c>
      <c r="M2899" s="2">
        <v>73140</v>
      </c>
    </row>
    <row r="2900" spans="1:13" s="1" customFormat="1" x14ac:dyDescent="0.3">
      <c r="A2900" s="1">
        <v>1</v>
      </c>
      <c r="B2900" s="1">
        <v>40</v>
      </c>
      <c r="C2900" s="1">
        <v>3</v>
      </c>
      <c r="D2900" s="1">
        <v>3</v>
      </c>
      <c r="E2900" s="1">
        <v>22</v>
      </c>
      <c r="F2900" s="1">
        <v>1</v>
      </c>
      <c r="G2900" s="1">
        <v>203</v>
      </c>
      <c r="H2900" s="1">
        <v>0</v>
      </c>
      <c r="I2900" s="1">
        <v>0</v>
      </c>
      <c r="L2900" s="1" t="s">
        <v>58</v>
      </c>
      <c r="M2900" s="2">
        <v>73140</v>
      </c>
    </row>
    <row r="2901" spans="1:13" hidden="1" x14ac:dyDescent="0.3">
      <c r="A2901">
        <v>0</v>
      </c>
      <c r="B2901">
        <v>40</v>
      </c>
      <c r="C2901">
        <v>3</v>
      </c>
      <c r="D2901">
        <v>3</v>
      </c>
      <c r="E2901">
        <v>22</v>
      </c>
      <c r="F2901">
        <v>1</v>
      </c>
      <c r="G2901">
        <v>203</v>
      </c>
      <c r="H2901">
        <v>47</v>
      </c>
      <c r="I2901">
        <v>0</v>
      </c>
      <c r="J2901" t="s">
        <v>149</v>
      </c>
      <c r="K2901" t="s">
        <v>1127</v>
      </c>
      <c r="L2901" t="s">
        <v>1142</v>
      </c>
      <c r="M2901" s="3">
        <v>73140</v>
      </c>
    </row>
    <row r="2902" spans="1:13" s="1" customFormat="1" hidden="1" x14ac:dyDescent="0.3">
      <c r="A2902" s="1">
        <v>1</v>
      </c>
      <c r="B2902" s="1">
        <v>40</v>
      </c>
      <c r="C2902" s="1">
        <v>4</v>
      </c>
      <c r="D2902" s="1">
        <v>0</v>
      </c>
      <c r="E2902" s="1">
        <v>0</v>
      </c>
      <c r="F2902" s="1">
        <v>0</v>
      </c>
      <c r="G2902" s="1">
        <v>0</v>
      </c>
      <c r="H2902" s="1">
        <v>0</v>
      </c>
      <c r="I2902" s="1">
        <v>0</v>
      </c>
      <c r="L2902" s="1" t="s">
        <v>1143</v>
      </c>
      <c r="M2902" s="2">
        <v>12063525305</v>
      </c>
    </row>
    <row r="2903" spans="1:13" s="1" customFormat="1" hidden="1" x14ac:dyDescent="0.3">
      <c r="A2903" s="1">
        <v>1</v>
      </c>
      <c r="B2903" s="1">
        <v>40</v>
      </c>
      <c r="C2903" s="1">
        <v>4</v>
      </c>
      <c r="D2903" s="1">
        <v>0</v>
      </c>
      <c r="E2903" s="1">
        <v>11</v>
      </c>
      <c r="F2903" s="1">
        <v>0</v>
      </c>
      <c r="G2903" s="1">
        <v>0</v>
      </c>
      <c r="H2903" s="1">
        <v>0</v>
      </c>
      <c r="I2903" s="1">
        <v>0</v>
      </c>
      <c r="L2903" s="1" t="s">
        <v>14</v>
      </c>
      <c r="M2903" s="2">
        <v>8643020974</v>
      </c>
    </row>
    <row r="2904" spans="1:13" s="1" customFormat="1" hidden="1" x14ac:dyDescent="0.3">
      <c r="A2904" s="1">
        <v>1</v>
      </c>
      <c r="B2904" s="1">
        <v>40</v>
      </c>
      <c r="C2904" s="1">
        <v>4</v>
      </c>
      <c r="D2904" s="1">
        <v>0</v>
      </c>
      <c r="E2904" s="1">
        <v>22</v>
      </c>
      <c r="F2904" s="1">
        <v>0</v>
      </c>
      <c r="G2904" s="1">
        <v>0</v>
      </c>
      <c r="H2904" s="1">
        <v>0</v>
      </c>
      <c r="I2904" s="1">
        <v>0</v>
      </c>
      <c r="L2904" s="1" t="s">
        <v>15</v>
      </c>
      <c r="M2904" s="2">
        <v>2890504331</v>
      </c>
    </row>
    <row r="2905" spans="1:13" s="1" customFormat="1" hidden="1" x14ac:dyDescent="0.3">
      <c r="A2905" s="1">
        <v>1</v>
      </c>
      <c r="B2905" s="1">
        <v>40</v>
      </c>
      <c r="C2905" s="1">
        <v>4</v>
      </c>
      <c r="D2905" s="1">
        <v>0</v>
      </c>
      <c r="E2905" s="1">
        <v>82</v>
      </c>
      <c r="F2905" s="1">
        <v>0</v>
      </c>
      <c r="G2905" s="1">
        <v>0</v>
      </c>
      <c r="H2905" s="1">
        <v>0</v>
      </c>
      <c r="I2905" s="1">
        <v>0</v>
      </c>
      <c r="L2905" s="1" t="s">
        <v>20</v>
      </c>
      <c r="M2905" s="2">
        <v>530000000</v>
      </c>
    </row>
    <row r="2906" spans="1:13" s="1" customFormat="1" hidden="1" x14ac:dyDescent="0.3">
      <c r="A2906" s="1">
        <v>1</v>
      </c>
      <c r="B2906" s="1">
        <v>40</v>
      </c>
      <c r="C2906" s="1">
        <v>4</v>
      </c>
      <c r="D2906" s="1">
        <v>1</v>
      </c>
      <c r="E2906" s="1">
        <v>0</v>
      </c>
      <c r="F2906" s="1">
        <v>0</v>
      </c>
      <c r="G2906" s="1">
        <v>0</v>
      </c>
      <c r="H2906" s="1">
        <v>0</v>
      </c>
      <c r="I2906" s="1">
        <v>0</v>
      </c>
      <c r="L2906" s="1" t="s">
        <v>22</v>
      </c>
      <c r="M2906" s="2">
        <v>2810071531</v>
      </c>
    </row>
    <row r="2907" spans="1:13" s="1" customFormat="1" hidden="1" x14ac:dyDescent="0.3">
      <c r="A2907" s="1">
        <v>1</v>
      </c>
      <c r="B2907" s="1">
        <v>40</v>
      </c>
      <c r="C2907" s="1">
        <v>4</v>
      </c>
      <c r="D2907" s="1">
        <v>1</v>
      </c>
      <c r="E2907" s="1">
        <v>0</v>
      </c>
      <c r="F2907" s="1">
        <v>1</v>
      </c>
      <c r="G2907" s="1">
        <v>0</v>
      </c>
      <c r="H2907" s="1">
        <v>0</v>
      </c>
      <c r="I2907" s="1">
        <v>0</v>
      </c>
      <c r="L2907" s="1" t="s">
        <v>23</v>
      </c>
      <c r="M2907" s="2">
        <v>2205225352.2800002</v>
      </c>
    </row>
    <row r="2908" spans="1:13" s="1" customFormat="1" hidden="1" x14ac:dyDescent="0.3">
      <c r="A2908" s="1">
        <v>1</v>
      </c>
      <c r="B2908" s="1">
        <v>40</v>
      </c>
      <c r="C2908" s="1">
        <v>4</v>
      </c>
      <c r="D2908" s="1">
        <v>1</v>
      </c>
      <c r="E2908" s="1">
        <v>0</v>
      </c>
      <c r="F2908" s="1">
        <v>1</v>
      </c>
      <c r="G2908" s="1">
        <v>1</v>
      </c>
      <c r="H2908" s="1">
        <v>0</v>
      </c>
      <c r="I2908" s="1">
        <v>0</v>
      </c>
      <c r="L2908" s="1" t="s">
        <v>24</v>
      </c>
      <c r="M2908" s="2">
        <v>2205225352.2800002</v>
      </c>
    </row>
    <row r="2909" spans="1:13" s="1" customFormat="1" hidden="1" x14ac:dyDescent="0.3">
      <c r="A2909" s="1">
        <v>1</v>
      </c>
      <c r="B2909" s="1">
        <v>40</v>
      </c>
      <c r="C2909" s="1">
        <v>4</v>
      </c>
      <c r="D2909" s="1">
        <v>1</v>
      </c>
      <c r="E2909" s="1">
        <v>0</v>
      </c>
      <c r="F2909" s="1">
        <v>2</v>
      </c>
      <c r="G2909" s="1">
        <v>0</v>
      </c>
      <c r="H2909" s="1">
        <v>0</v>
      </c>
      <c r="I2909" s="1">
        <v>0</v>
      </c>
      <c r="L2909" s="1" t="s">
        <v>27</v>
      </c>
      <c r="M2909" s="2">
        <v>604846178.72000003</v>
      </c>
    </row>
    <row r="2910" spans="1:13" s="1" customFormat="1" hidden="1" x14ac:dyDescent="0.3">
      <c r="A2910" s="1">
        <v>1</v>
      </c>
      <c r="B2910" s="1">
        <v>40</v>
      </c>
      <c r="C2910" s="1">
        <v>4</v>
      </c>
      <c r="D2910" s="1">
        <v>1</v>
      </c>
      <c r="E2910" s="1">
        <v>0</v>
      </c>
      <c r="F2910" s="1">
        <v>2</v>
      </c>
      <c r="G2910" s="1">
        <v>1</v>
      </c>
      <c r="H2910" s="1">
        <v>0</v>
      </c>
      <c r="I2910" s="1">
        <v>0</v>
      </c>
      <c r="L2910" s="1" t="s">
        <v>28</v>
      </c>
      <c r="M2910" s="2">
        <v>459673769.72000003</v>
      </c>
    </row>
    <row r="2911" spans="1:13" s="1" customFormat="1" hidden="1" x14ac:dyDescent="0.3">
      <c r="A2911" s="1">
        <v>1</v>
      </c>
      <c r="B2911" s="1">
        <v>40</v>
      </c>
      <c r="C2911" s="1">
        <v>4</v>
      </c>
      <c r="D2911" s="1">
        <v>1</v>
      </c>
      <c r="E2911" s="1">
        <v>0</v>
      </c>
      <c r="F2911" s="1">
        <v>2</v>
      </c>
      <c r="G2911" s="1">
        <v>2</v>
      </c>
      <c r="H2911" s="1">
        <v>0</v>
      </c>
      <c r="I2911" s="1">
        <v>0</v>
      </c>
      <c r="L2911" s="1" t="s">
        <v>29</v>
      </c>
      <c r="M2911" s="2">
        <v>145172409</v>
      </c>
    </row>
    <row r="2912" spans="1:13" s="1" customFormat="1" hidden="1" x14ac:dyDescent="0.3">
      <c r="A2912" s="1">
        <v>1</v>
      </c>
      <c r="B2912" s="1">
        <v>40</v>
      </c>
      <c r="C2912" s="1">
        <v>4</v>
      </c>
      <c r="D2912" s="1">
        <v>1</v>
      </c>
      <c r="E2912" s="1">
        <v>22</v>
      </c>
      <c r="F2912" s="1">
        <v>0</v>
      </c>
      <c r="G2912" s="1">
        <v>0</v>
      </c>
      <c r="H2912" s="1">
        <v>0</v>
      </c>
      <c r="I2912" s="1">
        <v>0</v>
      </c>
      <c r="L2912" s="1" t="s">
        <v>15</v>
      </c>
      <c r="M2912" s="2">
        <v>2810071531</v>
      </c>
    </row>
    <row r="2913" spans="1:13" s="1" customFormat="1" hidden="1" x14ac:dyDescent="0.3">
      <c r="A2913" s="1">
        <v>1</v>
      </c>
      <c r="B2913" s="1">
        <v>40</v>
      </c>
      <c r="C2913" s="1">
        <v>4</v>
      </c>
      <c r="D2913" s="1">
        <v>1</v>
      </c>
      <c r="E2913" s="1">
        <v>22</v>
      </c>
      <c r="F2913" s="1">
        <v>1</v>
      </c>
      <c r="G2913" s="1">
        <v>0</v>
      </c>
      <c r="H2913" s="1">
        <v>0</v>
      </c>
      <c r="I2913" s="1">
        <v>0</v>
      </c>
      <c r="L2913" s="1" t="s">
        <v>23</v>
      </c>
      <c r="M2913" s="2">
        <v>2205225352.2800002</v>
      </c>
    </row>
    <row r="2914" spans="1:13" s="1" customFormat="1" hidden="1" x14ac:dyDescent="0.3">
      <c r="A2914" s="1">
        <v>1</v>
      </c>
      <c r="B2914" s="1">
        <v>40</v>
      </c>
      <c r="C2914" s="1">
        <v>4</v>
      </c>
      <c r="D2914" s="1">
        <v>1</v>
      </c>
      <c r="E2914" s="1">
        <v>22</v>
      </c>
      <c r="F2914" s="1">
        <v>1</v>
      </c>
      <c r="G2914" s="1">
        <v>1</v>
      </c>
      <c r="H2914" s="1">
        <v>0</v>
      </c>
      <c r="I2914" s="1">
        <v>0</v>
      </c>
      <c r="L2914" s="1" t="s">
        <v>24</v>
      </c>
      <c r="M2914" s="2">
        <v>2205225352.2800002</v>
      </c>
    </row>
    <row r="2915" spans="1:13" hidden="1" x14ac:dyDescent="0.3">
      <c r="A2915">
        <v>0</v>
      </c>
      <c r="B2915">
        <v>40</v>
      </c>
      <c r="C2915">
        <v>4</v>
      </c>
      <c r="D2915">
        <v>1</v>
      </c>
      <c r="E2915">
        <v>22</v>
      </c>
      <c r="F2915">
        <v>1</v>
      </c>
      <c r="G2915">
        <v>1</v>
      </c>
      <c r="H2915">
        <v>1</v>
      </c>
      <c r="I2915">
        <v>0</v>
      </c>
      <c r="J2915" t="s">
        <v>356</v>
      </c>
      <c r="K2915" t="s">
        <v>149</v>
      </c>
      <c r="L2915" t="s">
        <v>1144</v>
      </c>
      <c r="M2915" s="3">
        <v>1248547964.28</v>
      </c>
    </row>
    <row r="2916" spans="1:13" hidden="1" x14ac:dyDescent="0.3">
      <c r="A2916">
        <v>0</v>
      </c>
      <c r="B2916">
        <v>40</v>
      </c>
      <c r="C2916">
        <v>4</v>
      </c>
      <c r="D2916">
        <v>1</v>
      </c>
      <c r="E2916">
        <v>22</v>
      </c>
      <c r="F2916">
        <v>1</v>
      </c>
      <c r="G2916">
        <v>1</v>
      </c>
      <c r="H2916">
        <v>2</v>
      </c>
      <c r="I2916">
        <v>0</v>
      </c>
      <c r="J2916" t="s">
        <v>356</v>
      </c>
      <c r="K2916" t="s">
        <v>149</v>
      </c>
      <c r="L2916" t="s">
        <v>1145</v>
      </c>
      <c r="M2916" s="3">
        <v>956677388</v>
      </c>
    </row>
    <row r="2917" spans="1:13" s="1" customFormat="1" hidden="1" x14ac:dyDescent="0.3">
      <c r="A2917" s="1">
        <v>1</v>
      </c>
      <c r="B2917" s="1">
        <v>40</v>
      </c>
      <c r="C2917" s="1">
        <v>4</v>
      </c>
      <c r="D2917" s="1">
        <v>1</v>
      </c>
      <c r="E2917" s="1">
        <v>22</v>
      </c>
      <c r="F2917" s="1">
        <v>2</v>
      </c>
      <c r="G2917" s="1">
        <v>0</v>
      </c>
      <c r="H2917" s="1">
        <v>0</v>
      </c>
      <c r="I2917" s="1">
        <v>0</v>
      </c>
      <c r="L2917" s="1" t="s">
        <v>27</v>
      </c>
      <c r="M2917" s="2">
        <v>604846178.72000003</v>
      </c>
    </row>
    <row r="2918" spans="1:13" s="1" customFormat="1" hidden="1" x14ac:dyDescent="0.3">
      <c r="A2918" s="1">
        <v>1</v>
      </c>
      <c r="B2918" s="1">
        <v>40</v>
      </c>
      <c r="C2918" s="1">
        <v>4</v>
      </c>
      <c r="D2918" s="1">
        <v>1</v>
      </c>
      <c r="E2918" s="1">
        <v>22</v>
      </c>
      <c r="F2918" s="1">
        <v>2</v>
      </c>
      <c r="G2918" s="1">
        <v>1</v>
      </c>
      <c r="H2918" s="1">
        <v>0</v>
      </c>
      <c r="I2918" s="1">
        <v>0</v>
      </c>
      <c r="L2918" s="1" t="s">
        <v>28</v>
      </c>
      <c r="M2918" s="2">
        <v>459673769.72000003</v>
      </c>
    </row>
    <row r="2919" spans="1:13" hidden="1" x14ac:dyDescent="0.3">
      <c r="A2919">
        <v>0</v>
      </c>
      <c r="B2919">
        <v>40</v>
      </c>
      <c r="C2919">
        <v>4</v>
      </c>
      <c r="D2919">
        <v>1</v>
      </c>
      <c r="E2919">
        <v>22</v>
      </c>
      <c r="F2919">
        <v>2</v>
      </c>
      <c r="G2919">
        <v>1</v>
      </c>
      <c r="H2919">
        <v>17</v>
      </c>
      <c r="I2919">
        <v>0</v>
      </c>
      <c r="J2919" t="s">
        <v>1146</v>
      </c>
      <c r="K2919" t="s">
        <v>149</v>
      </c>
      <c r="L2919" t="s">
        <v>1147</v>
      </c>
      <c r="M2919" s="3">
        <v>42121036.799999997</v>
      </c>
    </row>
    <row r="2920" spans="1:13" hidden="1" x14ac:dyDescent="0.3">
      <c r="A2920">
        <v>0</v>
      </c>
      <c r="B2920">
        <v>40</v>
      </c>
      <c r="C2920">
        <v>4</v>
      </c>
      <c r="D2920">
        <v>1</v>
      </c>
      <c r="E2920">
        <v>22</v>
      </c>
      <c r="F2920">
        <v>2</v>
      </c>
      <c r="G2920">
        <v>1</v>
      </c>
      <c r="H2920">
        <v>24</v>
      </c>
      <c r="I2920">
        <v>80</v>
      </c>
      <c r="J2920" t="s">
        <v>410</v>
      </c>
      <c r="K2920" t="s">
        <v>149</v>
      </c>
      <c r="L2920" t="s">
        <v>1148</v>
      </c>
      <c r="M2920" s="3">
        <v>78155660</v>
      </c>
    </row>
    <row r="2921" spans="1:13" hidden="1" x14ac:dyDescent="0.3">
      <c r="A2921">
        <v>0</v>
      </c>
      <c r="B2921">
        <v>40</v>
      </c>
      <c r="C2921">
        <v>4</v>
      </c>
      <c r="D2921">
        <v>1</v>
      </c>
      <c r="E2921">
        <v>22</v>
      </c>
      <c r="F2921">
        <v>2</v>
      </c>
      <c r="G2921">
        <v>1</v>
      </c>
      <c r="H2921">
        <v>28</v>
      </c>
      <c r="I2921">
        <v>0</v>
      </c>
      <c r="J2921" t="s">
        <v>416</v>
      </c>
      <c r="K2921" t="s">
        <v>149</v>
      </c>
      <c r="L2921" t="s">
        <v>1149</v>
      </c>
      <c r="M2921" s="3">
        <v>299908600.92000002</v>
      </c>
    </row>
    <row r="2922" spans="1:13" hidden="1" x14ac:dyDescent="0.3">
      <c r="A2922">
        <v>0</v>
      </c>
      <c r="B2922">
        <v>40</v>
      </c>
      <c r="C2922">
        <v>4</v>
      </c>
      <c r="D2922">
        <v>1</v>
      </c>
      <c r="E2922">
        <v>22</v>
      </c>
      <c r="F2922">
        <v>2</v>
      </c>
      <c r="G2922">
        <v>1</v>
      </c>
      <c r="H2922">
        <v>29</v>
      </c>
      <c r="I2922">
        <v>0</v>
      </c>
      <c r="J2922" t="s">
        <v>320</v>
      </c>
      <c r="K2922" t="s">
        <v>149</v>
      </c>
      <c r="L2922" t="s">
        <v>1150</v>
      </c>
      <c r="M2922" s="3">
        <v>39488472</v>
      </c>
    </row>
    <row r="2923" spans="1:13" s="1" customFormat="1" hidden="1" x14ac:dyDescent="0.3">
      <c r="A2923" s="1">
        <v>1</v>
      </c>
      <c r="B2923" s="1">
        <v>40</v>
      </c>
      <c r="C2923" s="1">
        <v>4</v>
      </c>
      <c r="D2923" s="1">
        <v>1</v>
      </c>
      <c r="E2923" s="1">
        <v>22</v>
      </c>
      <c r="F2923" s="1">
        <v>2</v>
      </c>
      <c r="G2923" s="1">
        <v>2</v>
      </c>
      <c r="H2923" s="1">
        <v>0</v>
      </c>
      <c r="I2923" s="1">
        <v>0</v>
      </c>
      <c r="L2923" s="1" t="s">
        <v>29</v>
      </c>
      <c r="M2923" s="2">
        <v>145172409</v>
      </c>
    </row>
    <row r="2924" spans="1:13" hidden="1" x14ac:dyDescent="0.3">
      <c r="A2924">
        <v>0</v>
      </c>
      <c r="B2924">
        <v>40</v>
      </c>
      <c r="C2924">
        <v>4</v>
      </c>
      <c r="D2924">
        <v>1</v>
      </c>
      <c r="E2924">
        <v>22</v>
      </c>
      <c r="F2924">
        <v>2</v>
      </c>
      <c r="G2924">
        <v>2</v>
      </c>
      <c r="H2924">
        <v>2</v>
      </c>
      <c r="I2924">
        <v>0</v>
      </c>
      <c r="J2924" t="s">
        <v>1151</v>
      </c>
      <c r="K2924" t="s">
        <v>149</v>
      </c>
      <c r="L2924" t="s">
        <v>1152</v>
      </c>
      <c r="M2924" s="3">
        <v>27052809</v>
      </c>
    </row>
    <row r="2925" spans="1:13" hidden="1" x14ac:dyDescent="0.3">
      <c r="A2925">
        <v>0</v>
      </c>
      <c r="B2925">
        <v>40</v>
      </c>
      <c r="C2925">
        <v>4</v>
      </c>
      <c r="D2925">
        <v>1</v>
      </c>
      <c r="E2925">
        <v>22</v>
      </c>
      <c r="F2925">
        <v>2</v>
      </c>
      <c r="G2925">
        <v>2</v>
      </c>
      <c r="H2925">
        <v>3</v>
      </c>
      <c r="I2925">
        <v>0</v>
      </c>
      <c r="J2925" t="s">
        <v>214</v>
      </c>
      <c r="K2925" t="s">
        <v>149</v>
      </c>
      <c r="L2925" t="s">
        <v>1153</v>
      </c>
      <c r="M2925" s="3">
        <v>80319600</v>
      </c>
    </row>
    <row r="2926" spans="1:13" hidden="1" x14ac:dyDescent="0.3">
      <c r="A2926">
        <v>0</v>
      </c>
      <c r="B2926">
        <v>40</v>
      </c>
      <c r="C2926">
        <v>4</v>
      </c>
      <c r="D2926">
        <v>1</v>
      </c>
      <c r="E2926">
        <v>22</v>
      </c>
      <c r="F2926">
        <v>2</v>
      </c>
      <c r="G2926">
        <v>2</v>
      </c>
      <c r="H2926">
        <v>3</v>
      </c>
      <c r="I2926">
        <v>1</v>
      </c>
      <c r="J2926" t="s">
        <v>214</v>
      </c>
      <c r="K2926" t="s">
        <v>149</v>
      </c>
      <c r="L2926" t="s">
        <v>1154</v>
      </c>
      <c r="M2926" s="3">
        <v>37800000</v>
      </c>
    </row>
    <row r="2927" spans="1:13" s="1" customFormat="1" hidden="1" x14ac:dyDescent="0.3">
      <c r="A2927" s="1">
        <v>1</v>
      </c>
      <c r="B2927" s="1">
        <v>40</v>
      </c>
      <c r="C2927" s="1">
        <v>4</v>
      </c>
      <c r="D2927" s="1">
        <v>3</v>
      </c>
      <c r="E2927" s="1">
        <v>0</v>
      </c>
      <c r="F2927" s="1">
        <v>0</v>
      </c>
      <c r="G2927" s="1">
        <v>0</v>
      </c>
      <c r="H2927" s="1">
        <v>0</v>
      </c>
      <c r="I2927" s="1">
        <v>0</v>
      </c>
      <c r="L2927" s="1" t="s">
        <v>39</v>
      </c>
      <c r="M2927" s="2">
        <v>9253453774</v>
      </c>
    </row>
    <row r="2928" spans="1:13" s="1" customFormat="1" hidden="1" x14ac:dyDescent="0.3">
      <c r="A2928" s="1">
        <v>1</v>
      </c>
      <c r="B2928" s="1">
        <v>40</v>
      </c>
      <c r="C2928" s="1">
        <v>4</v>
      </c>
      <c r="D2928" s="1">
        <v>3</v>
      </c>
      <c r="E2928" s="1">
        <v>0</v>
      </c>
      <c r="F2928" s="1">
        <v>1</v>
      </c>
      <c r="G2928" s="1">
        <v>0</v>
      </c>
      <c r="H2928" s="1">
        <v>0</v>
      </c>
      <c r="I2928" s="1">
        <v>0</v>
      </c>
      <c r="L2928" s="1" t="s">
        <v>40</v>
      </c>
      <c r="M2928" s="2">
        <v>9253453774</v>
      </c>
    </row>
    <row r="2929" spans="1:13" s="1" customFormat="1" hidden="1" x14ac:dyDescent="0.3">
      <c r="A2929" s="1">
        <v>1</v>
      </c>
      <c r="B2929" s="1">
        <v>40</v>
      </c>
      <c r="C2929" s="1">
        <v>4</v>
      </c>
      <c r="D2929" s="1">
        <v>3</v>
      </c>
      <c r="E2929" s="1">
        <v>0</v>
      </c>
      <c r="F2929" s="1">
        <v>1</v>
      </c>
      <c r="G2929" s="1">
        <v>202</v>
      </c>
      <c r="H2929" s="1">
        <v>0</v>
      </c>
      <c r="I2929" s="1">
        <v>0</v>
      </c>
      <c r="L2929" s="1" t="s">
        <v>52</v>
      </c>
      <c r="M2929" s="2">
        <v>1538893774</v>
      </c>
    </row>
    <row r="2930" spans="1:13" s="1" customFormat="1" hidden="1" x14ac:dyDescent="0.3">
      <c r="A2930" s="1">
        <v>1</v>
      </c>
      <c r="B2930" s="1">
        <v>40</v>
      </c>
      <c r="C2930" s="1">
        <v>4</v>
      </c>
      <c r="D2930" s="1">
        <v>3</v>
      </c>
      <c r="E2930" s="1">
        <v>0</v>
      </c>
      <c r="F2930" s="1">
        <v>1</v>
      </c>
      <c r="G2930" s="1">
        <v>202</v>
      </c>
      <c r="H2930" s="1">
        <v>46</v>
      </c>
      <c r="I2930" s="1">
        <v>0</v>
      </c>
      <c r="L2930" s="1" t="s">
        <v>53</v>
      </c>
      <c r="M2930" s="2">
        <v>159040000</v>
      </c>
    </row>
    <row r="2931" spans="1:13" s="1" customFormat="1" hidden="1" x14ac:dyDescent="0.3">
      <c r="A2931" s="1">
        <v>1</v>
      </c>
      <c r="B2931" s="1">
        <v>40</v>
      </c>
      <c r="C2931" s="1">
        <v>4</v>
      </c>
      <c r="D2931" s="1">
        <v>3</v>
      </c>
      <c r="E2931" s="1">
        <v>0</v>
      </c>
      <c r="F2931" s="1">
        <v>1</v>
      </c>
      <c r="G2931" s="1">
        <v>202</v>
      </c>
      <c r="H2931" s="1">
        <v>50</v>
      </c>
      <c r="I2931" s="1">
        <v>0</v>
      </c>
      <c r="L2931" s="1" t="s">
        <v>55</v>
      </c>
      <c r="M2931" s="2">
        <v>799420974</v>
      </c>
    </row>
    <row r="2932" spans="1:13" s="1" customFormat="1" hidden="1" x14ac:dyDescent="0.3">
      <c r="A2932" s="1">
        <v>1</v>
      </c>
      <c r="B2932" s="1">
        <v>40</v>
      </c>
      <c r="C2932" s="1">
        <v>4</v>
      </c>
      <c r="D2932" s="1">
        <v>3</v>
      </c>
      <c r="E2932" s="1">
        <v>0</v>
      </c>
      <c r="F2932" s="1">
        <v>1</v>
      </c>
      <c r="G2932" s="1">
        <v>202</v>
      </c>
      <c r="H2932" s="1">
        <v>52</v>
      </c>
      <c r="I2932" s="1">
        <v>0</v>
      </c>
      <c r="L2932" s="1" t="s">
        <v>57</v>
      </c>
      <c r="M2932" s="2">
        <v>580432800</v>
      </c>
    </row>
    <row r="2933" spans="1:13" s="1" customFormat="1" hidden="1" x14ac:dyDescent="0.3">
      <c r="A2933" s="1">
        <v>1</v>
      </c>
      <c r="B2933" s="1">
        <v>40</v>
      </c>
      <c r="C2933" s="1">
        <v>4</v>
      </c>
      <c r="D2933" s="1">
        <v>3</v>
      </c>
      <c r="E2933" s="1">
        <v>0</v>
      </c>
      <c r="F2933" s="1">
        <v>1</v>
      </c>
      <c r="G2933" s="1">
        <v>203</v>
      </c>
      <c r="H2933" s="1">
        <v>0</v>
      </c>
      <c r="I2933" s="1">
        <v>0</v>
      </c>
      <c r="L2933" s="1" t="s">
        <v>58</v>
      </c>
      <c r="M2933" s="2">
        <v>7714560000</v>
      </c>
    </row>
    <row r="2934" spans="1:13" s="1" customFormat="1" hidden="1" x14ac:dyDescent="0.3">
      <c r="A2934" s="1">
        <v>1</v>
      </c>
      <c r="B2934" s="1">
        <v>40</v>
      </c>
      <c r="C2934" s="1">
        <v>4</v>
      </c>
      <c r="D2934" s="1">
        <v>3</v>
      </c>
      <c r="E2934" s="1">
        <v>0</v>
      </c>
      <c r="F2934" s="1">
        <v>1</v>
      </c>
      <c r="G2934" s="1">
        <v>203</v>
      </c>
      <c r="H2934" s="1">
        <v>53</v>
      </c>
      <c r="I2934" s="1">
        <v>0</v>
      </c>
      <c r="L2934" s="1" t="s">
        <v>60</v>
      </c>
      <c r="M2934" s="2">
        <v>7714560000</v>
      </c>
    </row>
    <row r="2935" spans="1:13" s="1" customFormat="1" hidden="1" x14ac:dyDescent="0.3">
      <c r="A2935" s="1">
        <v>1</v>
      </c>
      <c r="B2935" s="1">
        <v>40</v>
      </c>
      <c r="C2935" s="1">
        <v>4</v>
      </c>
      <c r="D2935" s="1">
        <v>3</v>
      </c>
      <c r="E2935" s="1">
        <v>11</v>
      </c>
      <c r="F2935" s="1">
        <v>0</v>
      </c>
      <c r="G2935" s="1">
        <v>0</v>
      </c>
      <c r="H2935" s="1">
        <v>0</v>
      </c>
      <c r="I2935" s="1">
        <v>0</v>
      </c>
      <c r="L2935" s="1" t="s">
        <v>14</v>
      </c>
      <c r="M2935" s="2">
        <v>8643020974</v>
      </c>
    </row>
    <row r="2936" spans="1:13" s="1" customFormat="1" hidden="1" x14ac:dyDescent="0.3">
      <c r="A2936" s="1">
        <v>1</v>
      </c>
      <c r="B2936" s="1">
        <v>40</v>
      </c>
      <c r="C2936" s="1">
        <v>4</v>
      </c>
      <c r="D2936" s="1">
        <v>3</v>
      </c>
      <c r="E2936" s="1">
        <v>11</v>
      </c>
      <c r="F2936" s="1">
        <v>1</v>
      </c>
      <c r="G2936" s="1">
        <v>0</v>
      </c>
      <c r="H2936" s="1">
        <v>0</v>
      </c>
      <c r="I2936" s="1">
        <v>0</v>
      </c>
      <c r="L2936" s="1" t="s">
        <v>40</v>
      </c>
      <c r="M2936" s="2">
        <v>8643020974</v>
      </c>
    </row>
    <row r="2937" spans="1:13" s="1" customFormat="1" x14ac:dyDescent="0.3">
      <c r="A2937" s="1">
        <v>1</v>
      </c>
      <c r="B2937" s="1">
        <v>40</v>
      </c>
      <c r="C2937" s="1">
        <v>4</v>
      </c>
      <c r="D2937" s="1">
        <v>3</v>
      </c>
      <c r="E2937" s="1">
        <v>11</v>
      </c>
      <c r="F2937" s="1">
        <v>1</v>
      </c>
      <c r="G2937" s="1">
        <v>202</v>
      </c>
      <c r="H2937" s="1">
        <v>0</v>
      </c>
      <c r="I2937" s="1">
        <v>0</v>
      </c>
      <c r="L2937" s="1" t="s">
        <v>52</v>
      </c>
      <c r="M2937" s="2">
        <v>928460974</v>
      </c>
    </row>
    <row r="2938" spans="1:13" hidden="1" x14ac:dyDescent="0.3">
      <c r="A2938">
        <v>0</v>
      </c>
      <c r="B2938">
        <v>40</v>
      </c>
      <c r="C2938">
        <v>4</v>
      </c>
      <c r="D2938">
        <v>3</v>
      </c>
      <c r="E2938">
        <v>11</v>
      </c>
      <c r="F2938">
        <v>1</v>
      </c>
      <c r="G2938">
        <v>202</v>
      </c>
      <c r="H2938">
        <v>46</v>
      </c>
      <c r="I2938">
        <v>0</v>
      </c>
      <c r="J2938" t="s">
        <v>149</v>
      </c>
      <c r="K2938" t="s">
        <v>1155</v>
      </c>
      <c r="L2938" t="s">
        <v>1156</v>
      </c>
      <c r="M2938" s="3">
        <v>159040000</v>
      </c>
    </row>
    <row r="2939" spans="1:13" s="1" customFormat="1" x14ac:dyDescent="0.3">
      <c r="A2939" s="1">
        <v>1</v>
      </c>
      <c r="B2939" s="1">
        <v>40</v>
      </c>
      <c r="C2939" s="1">
        <v>4</v>
      </c>
      <c r="D2939" s="1">
        <v>3</v>
      </c>
      <c r="E2939" s="1">
        <v>11</v>
      </c>
      <c r="F2939" s="1">
        <v>1</v>
      </c>
      <c r="G2939" s="1">
        <v>202</v>
      </c>
      <c r="H2939" s="1">
        <v>50</v>
      </c>
      <c r="I2939" s="1">
        <v>0</v>
      </c>
      <c r="L2939" s="1" t="s">
        <v>55</v>
      </c>
      <c r="M2939" s="2">
        <v>269420974</v>
      </c>
    </row>
    <row r="2940" spans="1:13" hidden="1" x14ac:dyDescent="0.3">
      <c r="A2940">
        <v>0</v>
      </c>
      <c r="B2940">
        <v>40</v>
      </c>
      <c r="C2940">
        <v>4</v>
      </c>
      <c r="D2940">
        <v>3</v>
      </c>
      <c r="E2940">
        <v>11</v>
      </c>
      <c r="F2940">
        <v>1</v>
      </c>
      <c r="G2940">
        <v>202</v>
      </c>
      <c r="H2940">
        <v>50</v>
      </c>
      <c r="I2940">
        <v>2</v>
      </c>
      <c r="J2940" t="s">
        <v>149</v>
      </c>
      <c r="K2940" t="s">
        <v>1098</v>
      </c>
      <c r="L2940" t="s">
        <v>1157</v>
      </c>
      <c r="M2940" s="3">
        <v>150000000</v>
      </c>
    </row>
    <row r="2941" spans="1:13" hidden="1" x14ac:dyDescent="0.3">
      <c r="A2941">
        <v>0</v>
      </c>
      <c r="B2941">
        <v>40</v>
      </c>
      <c r="C2941">
        <v>4</v>
      </c>
      <c r="D2941">
        <v>3</v>
      </c>
      <c r="E2941">
        <v>11</v>
      </c>
      <c r="F2941">
        <v>1</v>
      </c>
      <c r="G2941">
        <v>202</v>
      </c>
      <c r="H2941">
        <v>50</v>
      </c>
      <c r="I2941">
        <v>18</v>
      </c>
      <c r="J2941" t="s">
        <v>149</v>
      </c>
      <c r="K2941" t="s">
        <v>1121</v>
      </c>
      <c r="L2941" t="s">
        <v>1158</v>
      </c>
      <c r="M2941" s="3">
        <v>119420974</v>
      </c>
    </row>
    <row r="2942" spans="1:13" s="1" customFormat="1" x14ac:dyDescent="0.3">
      <c r="A2942" s="1">
        <v>1</v>
      </c>
      <c r="B2942" s="1">
        <v>40</v>
      </c>
      <c r="C2942" s="1">
        <v>4</v>
      </c>
      <c r="D2942" s="1">
        <v>3</v>
      </c>
      <c r="E2942" s="1">
        <v>11</v>
      </c>
      <c r="F2942" s="1">
        <v>1</v>
      </c>
      <c r="G2942" s="1">
        <v>202</v>
      </c>
      <c r="H2942" s="1">
        <v>52</v>
      </c>
      <c r="I2942" s="1">
        <v>0</v>
      </c>
      <c r="L2942" s="1" t="s">
        <v>57</v>
      </c>
      <c r="M2942" s="2">
        <v>500000000</v>
      </c>
    </row>
    <row r="2943" spans="1:13" hidden="1" x14ac:dyDescent="0.3">
      <c r="A2943">
        <v>0</v>
      </c>
      <c r="B2943">
        <v>40</v>
      </c>
      <c r="C2943">
        <v>4</v>
      </c>
      <c r="D2943">
        <v>3</v>
      </c>
      <c r="E2943">
        <v>11</v>
      </c>
      <c r="F2943">
        <v>1</v>
      </c>
      <c r="G2943">
        <v>202</v>
      </c>
      <c r="H2943">
        <v>52</v>
      </c>
      <c r="I2943">
        <v>1</v>
      </c>
      <c r="J2943" t="s">
        <v>149</v>
      </c>
      <c r="K2943" t="s">
        <v>1103</v>
      </c>
      <c r="L2943" t="s">
        <v>1159</v>
      </c>
      <c r="M2943" s="3">
        <v>500000000</v>
      </c>
    </row>
    <row r="2944" spans="1:13" s="1" customFormat="1" x14ac:dyDescent="0.3">
      <c r="A2944" s="1">
        <v>1</v>
      </c>
      <c r="B2944" s="1">
        <v>40</v>
      </c>
      <c r="C2944" s="1">
        <v>4</v>
      </c>
      <c r="D2944" s="1">
        <v>3</v>
      </c>
      <c r="E2944" s="1">
        <v>11</v>
      </c>
      <c r="F2944" s="1">
        <v>1</v>
      </c>
      <c r="G2944" s="1">
        <v>203</v>
      </c>
      <c r="H2944" s="1">
        <v>0</v>
      </c>
      <c r="I2944" s="1">
        <v>0</v>
      </c>
      <c r="L2944" s="1" t="s">
        <v>58</v>
      </c>
      <c r="M2944" s="2">
        <v>7714560000</v>
      </c>
    </row>
    <row r="2945" spans="1:13" hidden="1" x14ac:dyDescent="0.3">
      <c r="A2945">
        <v>0</v>
      </c>
      <c r="B2945">
        <v>40</v>
      </c>
      <c r="C2945">
        <v>4</v>
      </c>
      <c r="D2945">
        <v>3</v>
      </c>
      <c r="E2945">
        <v>11</v>
      </c>
      <c r="F2945">
        <v>1</v>
      </c>
      <c r="G2945">
        <v>203</v>
      </c>
      <c r="H2945">
        <v>53</v>
      </c>
      <c r="I2945">
        <v>0</v>
      </c>
      <c r="J2945" t="s">
        <v>149</v>
      </c>
      <c r="K2945" t="s">
        <v>1160</v>
      </c>
      <c r="L2945" t="s">
        <v>1161</v>
      </c>
      <c r="M2945" s="3">
        <v>7000000000</v>
      </c>
    </row>
    <row r="2946" spans="1:13" hidden="1" x14ac:dyDescent="0.3">
      <c r="A2946">
        <v>0</v>
      </c>
      <c r="B2946">
        <v>40</v>
      </c>
      <c r="C2946">
        <v>4</v>
      </c>
      <c r="D2946">
        <v>3</v>
      </c>
      <c r="E2946">
        <v>11</v>
      </c>
      <c r="F2946">
        <v>1</v>
      </c>
      <c r="G2946">
        <v>203</v>
      </c>
      <c r="H2946">
        <v>53</v>
      </c>
      <c r="I2946">
        <v>1</v>
      </c>
      <c r="J2946" t="s">
        <v>149</v>
      </c>
      <c r="K2946" t="s">
        <v>1073</v>
      </c>
      <c r="L2946" t="s">
        <v>1162</v>
      </c>
      <c r="M2946" s="3">
        <v>241440000</v>
      </c>
    </row>
    <row r="2947" spans="1:13" hidden="1" x14ac:dyDescent="0.3">
      <c r="A2947">
        <v>0</v>
      </c>
      <c r="B2947">
        <v>40</v>
      </c>
      <c r="C2947">
        <v>4</v>
      </c>
      <c r="D2947">
        <v>3</v>
      </c>
      <c r="E2947">
        <v>11</v>
      </c>
      <c r="F2947">
        <v>1</v>
      </c>
      <c r="G2947">
        <v>203</v>
      </c>
      <c r="H2947">
        <v>53</v>
      </c>
      <c r="I2947">
        <v>2</v>
      </c>
      <c r="J2947" t="s">
        <v>149</v>
      </c>
      <c r="K2947" t="s">
        <v>1073</v>
      </c>
      <c r="L2947" t="s">
        <v>1163</v>
      </c>
      <c r="M2947" s="3">
        <v>253120000</v>
      </c>
    </row>
    <row r="2948" spans="1:13" hidden="1" x14ac:dyDescent="0.3">
      <c r="A2948">
        <v>0</v>
      </c>
      <c r="B2948">
        <v>40</v>
      </c>
      <c r="C2948">
        <v>4</v>
      </c>
      <c r="D2948">
        <v>3</v>
      </c>
      <c r="E2948">
        <v>11</v>
      </c>
      <c r="F2948">
        <v>1</v>
      </c>
      <c r="G2948">
        <v>203</v>
      </c>
      <c r="H2948">
        <v>53</v>
      </c>
      <c r="I2948">
        <v>3</v>
      </c>
      <c r="J2948" t="s">
        <v>149</v>
      </c>
      <c r="K2948" t="s">
        <v>1073</v>
      </c>
      <c r="L2948" t="s">
        <v>1164</v>
      </c>
      <c r="M2948" s="3">
        <v>220000000</v>
      </c>
    </row>
    <row r="2949" spans="1:13" s="1" customFormat="1" hidden="1" x14ac:dyDescent="0.3">
      <c r="A2949" s="1">
        <v>1</v>
      </c>
      <c r="B2949" s="1">
        <v>40</v>
      </c>
      <c r="C2949" s="1">
        <v>4</v>
      </c>
      <c r="D2949" s="1">
        <v>3</v>
      </c>
      <c r="E2949" s="1">
        <v>22</v>
      </c>
      <c r="F2949" s="1">
        <v>0</v>
      </c>
      <c r="G2949" s="1">
        <v>0</v>
      </c>
      <c r="H2949" s="1">
        <v>0</v>
      </c>
      <c r="I2949" s="1">
        <v>0</v>
      </c>
      <c r="L2949" s="1" t="s">
        <v>15</v>
      </c>
      <c r="M2949" s="2">
        <v>80432800</v>
      </c>
    </row>
    <row r="2950" spans="1:13" s="1" customFormat="1" hidden="1" x14ac:dyDescent="0.3">
      <c r="A2950" s="1">
        <v>1</v>
      </c>
      <c r="B2950" s="1">
        <v>40</v>
      </c>
      <c r="C2950" s="1">
        <v>4</v>
      </c>
      <c r="D2950" s="1">
        <v>3</v>
      </c>
      <c r="E2950" s="1">
        <v>22</v>
      </c>
      <c r="F2950" s="1">
        <v>1</v>
      </c>
      <c r="G2950" s="1">
        <v>0</v>
      </c>
      <c r="H2950" s="1">
        <v>0</v>
      </c>
      <c r="I2950" s="1">
        <v>0</v>
      </c>
      <c r="L2950" s="1" t="s">
        <v>40</v>
      </c>
      <c r="M2950" s="2">
        <v>80432800</v>
      </c>
    </row>
    <row r="2951" spans="1:13" s="1" customFormat="1" x14ac:dyDescent="0.3">
      <c r="A2951" s="1">
        <v>1</v>
      </c>
      <c r="B2951" s="1">
        <v>40</v>
      </c>
      <c r="C2951" s="1">
        <v>4</v>
      </c>
      <c r="D2951" s="1">
        <v>3</v>
      </c>
      <c r="E2951" s="1">
        <v>22</v>
      </c>
      <c r="F2951" s="1">
        <v>1</v>
      </c>
      <c r="G2951" s="1">
        <v>202</v>
      </c>
      <c r="H2951" s="1">
        <v>0</v>
      </c>
      <c r="I2951" s="1">
        <v>0</v>
      </c>
      <c r="L2951" s="1" t="s">
        <v>52</v>
      </c>
      <c r="M2951" s="2">
        <v>80432800</v>
      </c>
    </row>
    <row r="2952" spans="1:13" s="1" customFormat="1" x14ac:dyDescent="0.3">
      <c r="A2952" s="1">
        <v>1</v>
      </c>
      <c r="B2952" s="1">
        <v>40</v>
      </c>
      <c r="C2952" s="1">
        <v>4</v>
      </c>
      <c r="D2952" s="1">
        <v>3</v>
      </c>
      <c r="E2952" s="1">
        <v>22</v>
      </c>
      <c r="F2952" s="1">
        <v>1</v>
      </c>
      <c r="G2952" s="1">
        <v>202</v>
      </c>
      <c r="H2952" s="1">
        <v>52</v>
      </c>
      <c r="I2952" s="1">
        <v>0</v>
      </c>
      <c r="L2952" s="1" t="s">
        <v>57</v>
      </c>
      <c r="M2952" s="2">
        <v>80432800</v>
      </c>
    </row>
    <row r="2953" spans="1:13" hidden="1" x14ac:dyDescent="0.3">
      <c r="A2953">
        <v>0</v>
      </c>
      <c r="B2953">
        <v>40</v>
      </c>
      <c r="C2953">
        <v>4</v>
      </c>
      <c r="D2953">
        <v>3</v>
      </c>
      <c r="E2953">
        <v>22</v>
      </c>
      <c r="F2953">
        <v>1</v>
      </c>
      <c r="G2953">
        <v>202</v>
      </c>
      <c r="H2953">
        <v>52</v>
      </c>
      <c r="I2953">
        <v>1</v>
      </c>
      <c r="J2953" t="s">
        <v>149</v>
      </c>
      <c r="K2953" t="s">
        <v>1103</v>
      </c>
      <c r="L2953" t="s">
        <v>1165</v>
      </c>
      <c r="M2953" s="3">
        <v>69832800</v>
      </c>
    </row>
    <row r="2954" spans="1:13" hidden="1" x14ac:dyDescent="0.3">
      <c r="A2954">
        <v>0</v>
      </c>
      <c r="B2954">
        <v>40</v>
      </c>
      <c r="C2954">
        <v>4</v>
      </c>
      <c r="D2954">
        <v>3</v>
      </c>
      <c r="E2954">
        <v>22</v>
      </c>
      <c r="F2954">
        <v>1</v>
      </c>
      <c r="G2954">
        <v>202</v>
      </c>
      <c r="H2954">
        <v>52</v>
      </c>
      <c r="I2954">
        <v>2</v>
      </c>
      <c r="J2954" t="s">
        <v>149</v>
      </c>
      <c r="K2954" t="s">
        <v>1103</v>
      </c>
      <c r="L2954" t="s">
        <v>1165</v>
      </c>
      <c r="M2954" s="3">
        <v>10600000</v>
      </c>
    </row>
    <row r="2955" spans="1:13" s="1" customFormat="1" hidden="1" x14ac:dyDescent="0.3">
      <c r="A2955" s="1">
        <v>1</v>
      </c>
      <c r="B2955" s="1">
        <v>40</v>
      </c>
      <c r="C2955" s="1">
        <v>4</v>
      </c>
      <c r="D2955" s="1">
        <v>3</v>
      </c>
      <c r="E2955" s="1">
        <v>82</v>
      </c>
      <c r="F2955" s="1">
        <v>0</v>
      </c>
      <c r="G2955" s="1">
        <v>0</v>
      </c>
      <c r="H2955" s="1">
        <v>0</v>
      </c>
      <c r="I2955" s="1">
        <v>0</v>
      </c>
      <c r="L2955" s="1" t="s">
        <v>20</v>
      </c>
      <c r="M2955" s="2">
        <v>530000000</v>
      </c>
    </row>
    <row r="2956" spans="1:13" s="1" customFormat="1" hidden="1" x14ac:dyDescent="0.3">
      <c r="A2956" s="1">
        <v>1</v>
      </c>
      <c r="B2956" s="1">
        <v>40</v>
      </c>
      <c r="C2956" s="1">
        <v>4</v>
      </c>
      <c r="D2956" s="1">
        <v>3</v>
      </c>
      <c r="E2956" s="1">
        <v>82</v>
      </c>
      <c r="F2956" s="1">
        <v>1</v>
      </c>
      <c r="G2956" s="1">
        <v>0</v>
      </c>
      <c r="H2956" s="1">
        <v>0</v>
      </c>
      <c r="I2956" s="1">
        <v>0</v>
      </c>
      <c r="L2956" s="1" t="s">
        <v>40</v>
      </c>
      <c r="M2956" s="2">
        <v>530000000</v>
      </c>
    </row>
    <row r="2957" spans="1:13" s="1" customFormat="1" x14ac:dyDescent="0.3">
      <c r="A2957" s="1">
        <v>1</v>
      </c>
      <c r="B2957" s="1">
        <v>40</v>
      </c>
      <c r="C2957" s="1">
        <v>4</v>
      </c>
      <c r="D2957" s="1">
        <v>3</v>
      </c>
      <c r="E2957" s="1">
        <v>82</v>
      </c>
      <c r="F2957" s="1">
        <v>1</v>
      </c>
      <c r="G2957" s="1">
        <v>202</v>
      </c>
      <c r="H2957" s="1">
        <v>0</v>
      </c>
      <c r="I2957" s="1">
        <v>0</v>
      </c>
      <c r="L2957" s="1" t="s">
        <v>52</v>
      </c>
      <c r="M2957" s="2">
        <v>530000000</v>
      </c>
    </row>
    <row r="2958" spans="1:13" hidden="1" x14ac:dyDescent="0.3">
      <c r="A2958">
        <v>0</v>
      </c>
      <c r="B2958">
        <v>40</v>
      </c>
      <c r="C2958">
        <v>4</v>
      </c>
      <c r="D2958">
        <v>3</v>
      </c>
      <c r="E2958">
        <v>82</v>
      </c>
      <c r="F2958">
        <v>1</v>
      </c>
      <c r="G2958">
        <v>202</v>
      </c>
      <c r="H2958">
        <v>50</v>
      </c>
      <c r="I2958">
        <v>0</v>
      </c>
      <c r="J2958" t="s">
        <v>149</v>
      </c>
      <c r="K2958" t="s">
        <v>1160</v>
      </c>
      <c r="L2958" t="s">
        <v>1166</v>
      </c>
      <c r="M2958" s="3">
        <v>530000000</v>
      </c>
    </row>
  </sheetData>
  <autoFilter ref="A1:M2958" xr:uid="{00000000-0009-0000-0000-000000000000}">
    <filterColumn colId="0">
      <filters>
        <filter val="1"/>
      </filters>
    </filterColumn>
    <filterColumn colId="2">
      <filters>
        <filter val="1"/>
        <filter val="2"/>
        <filter val="3"/>
        <filter val="4"/>
        <filter val="5"/>
        <filter val="6"/>
        <filter val="7"/>
        <filter val="8"/>
      </filters>
    </filterColumn>
    <filterColumn colId="3">
      <filters>
        <filter val="3"/>
      </filters>
    </filterColumn>
    <filterColumn colId="4">
      <filters>
        <filter val="11"/>
        <filter val="22"/>
        <filter val="33"/>
        <filter val="44"/>
        <filter val="55"/>
        <filter val="81"/>
        <filter val="82"/>
        <filter val="83"/>
      </filters>
    </filterColumn>
    <filterColumn colId="5">
      <filters>
        <filter val="1"/>
        <filter val="2"/>
        <filter val="3"/>
        <filter val="4"/>
      </filters>
    </filterColumn>
    <filterColumn colId="6">
      <filters>
        <filter val="101"/>
        <filter val="102"/>
        <filter val="103"/>
        <filter val="104"/>
        <filter val="105"/>
        <filter val="106"/>
        <filter val="201"/>
        <filter val="202"/>
        <filter val="203"/>
        <filter val="204"/>
        <filter val="205"/>
        <filter val="301"/>
        <filter val="302"/>
        <filter val="303"/>
        <filter val="304"/>
        <filter val="305"/>
        <filter val="306"/>
        <filter val="401"/>
        <filter val="402"/>
        <filter val="403"/>
        <filter val="501"/>
        <filter val="502"/>
        <filter val="601"/>
        <filter val="602"/>
      </filters>
    </filterColumn>
  </autoFilter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858"/>
  <sheetViews>
    <sheetView showGridLines="0" tabSelected="1" zoomScale="115" zoomScaleNormal="115" workbookViewId="0">
      <pane xSplit="18" ySplit="1" topLeftCell="S639" activePane="bottomRight" state="frozen"/>
      <selection pane="topRight" activeCell="P1" sqref="P1"/>
      <selection pane="bottomLeft" activeCell="A2" sqref="A2"/>
      <selection pane="bottomRight" activeCell="R1" sqref="R1"/>
    </sheetView>
  </sheetViews>
  <sheetFormatPr baseColWidth="10" defaultColWidth="11.44140625" defaultRowHeight="10.199999999999999" x14ac:dyDescent="0.3"/>
  <cols>
    <col min="1" max="1" width="5.33203125" style="29" hidden="1" customWidth="1"/>
    <col min="2" max="2" width="4.5546875" style="29" hidden="1" customWidth="1"/>
    <col min="3" max="3" width="3.44140625" style="29" hidden="1" customWidth="1"/>
    <col min="4" max="4" width="1.88671875" style="29" hidden="1" customWidth="1"/>
    <col min="5" max="5" width="7.109375" style="29" customWidth="1"/>
    <col min="6" max="6" width="11" style="29" customWidth="1"/>
    <col min="7" max="7" width="4.44140625" style="29" customWidth="1"/>
    <col min="8" max="12" width="2.88671875" style="29" customWidth="1"/>
    <col min="13" max="13" width="3.88671875" style="29" customWidth="1"/>
    <col min="14" max="15" width="2.88671875" style="29" customWidth="1"/>
    <col min="16" max="16" width="2.6640625" style="29" customWidth="1"/>
    <col min="17" max="17" width="7.44140625" style="29" customWidth="1"/>
    <col min="18" max="18" width="30.88671875" style="32" customWidth="1"/>
    <col min="19" max="19" width="14.33203125" style="30" customWidth="1"/>
    <col min="20" max="24" width="2.88671875" style="29" hidden="1" customWidth="1"/>
    <col min="25" max="25" width="3.88671875" style="29" hidden="1" customWidth="1"/>
    <col min="26" max="27" width="2.88671875" style="29" hidden="1" customWidth="1"/>
    <col min="28" max="28" width="11.6640625" style="29" hidden="1" customWidth="1"/>
    <col min="29" max="29" width="7.44140625" style="29" hidden="1" customWidth="1"/>
    <col min="30" max="30" width="44.33203125" style="29" hidden="1" customWidth="1"/>
    <col min="31" max="31" width="14.33203125" style="29" hidden="1" customWidth="1"/>
    <col min="32" max="33" width="10.33203125" style="29" hidden="1" customWidth="1"/>
    <col min="34" max="34" width="9.109375" style="29" hidden="1" customWidth="1"/>
    <col min="35" max="257" width="9.109375" style="29" customWidth="1"/>
    <col min="258" max="16384" width="11.44140625" style="29"/>
  </cols>
  <sheetData>
    <row r="1" spans="1:33" s="25" customFormat="1" x14ac:dyDescent="0.3">
      <c r="E1" s="25" t="s">
        <v>1170</v>
      </c>
      <c r="F1" s="25" t="s">
        <v>1171</v>
      </c>
      <c r="G1" s="22" t="s">
        <v>0</v>
      </c>
      <c r="H1" s="22" t="s">
        <v>1454</v>
      </c>
      <c r="I1" s="22" t="s">
        <v>1455</v>
      </c>
      <c r="J1" s="22" t="s">
        <v>1456</v>
      </c>
      <c r="K1" s="22" t="s">
        <v>1457</v>
      </c>
      <c r="L1" s="22" t="s">
        <v>1458</v>
      </c>
      <c r="M1" s="22" t="s">
        <v>1459</v>
      </c>
      <c r="N1" s="22" t="s">
        <v>1460</v>
      </c>
      <c r="O1" s="22" t="s">
        <v>1461</v>
      </c>
      <c r="P1" s="22" t="s">
        <v>9</v>
      </c>
      <c r="Q1" s="22" t="s">
        <v>1462</v>
      </c>
      <c r="R1" s="23" t="s">
        <v>1463</v>
      </c>
      <c r="S1" s="24" t="s">
        <v>1464</v>
      </c>
      <c r="T1" s="22" t="s">
        <v>1454</v>
      </c>
      <c r="U1" s="22" t="s">
        <v>1455</v>
      </c>
      <c r="V1" s="22" t="s">
        <v>1456</v>
      </c>
      <c r="W1" s="22" t="s">
        <v>1457</v>
      </c>
      <c r="X1" s="22" t="s">
        <v>1458</v>
      </c>
      <c r="Y1" s="22" t="s">
        <v>1459</v>
      </c>
      <c r="Z1" s="22" t="s">
        <v>1460</v>
      </c>
      <c r="AA1" s="22" t="s">
        <v>1461</v>
      </c>
      <c r="AB1" s="22" t="s">
        <v>9</v>
      </c>
      <c r="AC1" s="22" t="s">
        <v>1462</v>
      </c>
      <c r="AD1" s="23" t="s">
        <v>1463</v>
      </c>
      <c r="AE1" s="24" t="s">
        <v>1464</v>
      </c>
      <c r="AF1" s="25" t="s">
        <v>1488</v>
      </c>
      <c r="AG1" s="25" t="s">
        <v>1489</v>
      </c>
    </row>
    <row r="2" spans="1:33" hidden="1" x14ac:dyDescent="0.2">
      <c r="C2" s="29" t="str">
        <f>+MID(K2,2,1)</f>
        <v>1</v>
      </c>
      <c r="D2" s="33" t="str">
        <f t="shared" ref="D2:D45" si="0">+CONCATENATE(H2," ",I2," ",J2," ",K2," ",L2," ",M2," ",N2," ",O2," ",P2," ",Q2)</f>
        <v>14 11 1 11 2 2 3 0 2120202009 0</v>
      </c>
      <c r="E2" s="34">
        <v>11101</v>
      </c>
      <c r="F2" s="33" t="s">
        <v>1175</v>
      </c>
      <c r="G2" s="26">
        <v>0</v>
      </c>
      <c r="H2" s="26">
        <v>14</v>
      </c>
      <c r="I2" s="26">
        <v>11</v>
      </c>
      <c r="J2" s="26">
        <v>1</v>
      </c>
      <c r="K2" s="26">
        <v>11</v>
      </c>
      <c r="L2" s="26">
        <v>2</v>
      </c>
      <c r="M2" s="26">
        <v>2</v>
      </c>
      <c r="N2" s="26">
        <v>3</v>
      </c>
      <c r="O2" s="26">
        <v>0</v>
      </c>
      <c r="P2" s="26" t="s">
        <v>214</v>
      </c>
      <c r="Q2" s="26" t="s">
        <v>149</v>
      </c>
      <c r="R2" s="27" t="s">
        <v>215</v>
      </c>
      <c r="S2" s="28">
        <v>2928816</v>
      </c>
    </row>
    <row r="3" spans="1:33" hidden="1" x14ac:dyDescent="0.2">
      <c r="A3" s="29" t="str">
        <f>+CONCATENATE(L3,".",M3)</f>
        <v>3.101</v>
      </c>
      <c r="B3" s="29" t="str">
        <f>+CONCATENATE(L3,".",MID(M3,1,1),".")</f>
        <v>3.1.</v>
      </c>
      <c r="C3" s="29" t="str">
        <f t="shared" ref="C3:C66" si="1">+MID(K3,2,1)</f>
        <v>1</v>
      </c>
      <c r="D3" s="33" t="str">
        <f t="shared" si="0"/>
        <v>14 1 3 11 3 101 3 0 0 3202002</v>
      </c>
      <c r="E3" s="34">
        <v>11101</v>
      </c>
      <c r="F3" s="33" t="s">
        <v>1175</v>
      </c>
      <c r="G3" s="26">
        <v>0</v>
      </c>
      <c r="H3" s="26">
        <v>14</v>
      </c>
      <c r="I3" s="26">
        <v>1</v>
      </c>
      <c r="J3" s="26">
        <v>3</v>
      </c>
      <c r="K3" s="26">
        <v>11</v>
      </c>
      <c r="L3" s="26">
        <v>3</v>
      </c>
      <c r="M3" s="26">
        <v>101</v>
      </c>
      <c r="N3" s="26">
        <v>3</v>
      </c>
      <c r="O3" s="26">
        <v>0</v>
      </c>
      <c r="P3" s="26" t="s">
        <v>149</v>
      </c>
      <c r="Q3" s="26" t="s">
        <v>150</v>
      </c>
      <c r="R3" s="27" t="s">
        <v>151</v>
      </c>
      <c r="S3" s="28">
        <v>100000000</v>
      </c>
    </row>
    <row r="4" spans="1:33" hidden="1" x14ac:dyDescent="0.2">
      <c r="A4" s="29" t="str">
        <f t="shared" ref="A4:A67" si="2">+CONCATENATE(L4,".",M4)</f>
        <v>3.101</v>
      </c>
      <c r="B4" s="29" t="str">
        <f t="shared" ref="B4:B67" si="3">+CONCATENATE(L4,".",MID(M4,1,1),".")</f>
        <v>3.1.</v>
      </c>
      <c r="C4" s="29" t="str">
        <f t="shared" si="1"/>
        <v>1</v>
      </c>
      <c r="D4" s="33" t="str">
        <f t="shared" si="0"/>
        <v>14 1 3 11 3 101 3 1 0 3202002</v>
      </c>
      <c r="E4" s="34">
        <v>11101</v>
      </c>
      <c r="F4" s="33" t="s">
        <v>1175</v>
      </c>
      <c r="G4" s="26">
        <v>0</v>
      </c>
      <c r="H4" s="26">
        <v>14</v>
      </c>
      <c r="I4" s="26">
        <v>1</v>
      </c>
      <c r="J4" s="26">
        <v>3</v>
      </c>
      <c r="K4" s="26">
        <v>11</v>
      </c>
      <c r="L4" s="26">
        <v>3</v>
      </c>
      <c r="M4" s="26">
        <v>101</v>
      </c>
      <c r="N4" s="26">
        <v>3</v>
      </c>
      <c r="O4" s="26">
        <v>1</v>
      </c>
      <c r="P4" s="26" t="s">
        <v>149</v>
      </c>
      <c r="Q4" s="26" t="s">
        <v>150</v>
      </c>
      <c r="R4" s="27" t="s">
        <v>152</v>
      </c>
      <c r="S4" s="28">
        <v>98897190</v>
      </c>
    </row>
    <row r="5" spans="1:33" hidden="1" x14ac:dyDescent="0.2">
      <c r="A5" s="29" t="str">
        <f t="shared" si="2"/>
        <v>3.102</v>
      </c>
      <c r="B5" s="29" t="str">
        <f t="shared" si="3"/>
        <v>3.1.</v>
      </c>
      <c r="C5" s="29" t="str">
        <f t="shared" si="1"/>
        <v>1</v>
      </c>
      <c r="D5" s="33" t="str">
        <f t="shared" si="0"/>
        <v>14 1 3 11 3 102 5 0 0 4003023</v>
      </c>
      <c r="E5" s="34">
        <v>11101</v>
      </c>
      <c r="F5" s="33" t="s">
        <v>1175</v>
      </c>
      <c r="G5" s="26">
        <v>0</v>
      </c>
      <c r="H5" s="26">
        <v>14</v>
      </c>
      <c r="I5" s="26">
        <v>1</v>
      </c>
      <c r="J5" s="26">
        <v>3</v>
      </c>
      <c r="K5" s="26">
        <v>11</v>
      </c>
      <c r="L5" s="26">
        <v>3</v>
      </c>
      <c r="M5" s="26">
        <v>102</v>
      </c>
      <c r="N5" s="26">
        <v>5</v>
      </c>
      <c r="O5" s="26">
        <v>0</v>
      </c>
      <c r="P5" s="26" t="s">
        <v>149</v>
      </c>
      <c r="Q5" s="26" t="s">
        <v>153</v>
      </c>
      <c r="R5" s="27" t="s">
        <v>154</v>
      </c>
      <c r="S5" s="28">
        <v>100000000</v>
      </c>
    </row>
    <row r="6" spans="1:33" hidden="1" x14ac:dyDescent="0.2">
      <c r="A6" s="29" t="str">
        <f t="shared" si="2"/>
        <v>3.102</v>
      </c>
      <c r="B6" s="29" t="str">
        <f t="shared" si="3"/>
        <v>3.1.</v>
      </c>
      <c r="C6" s="29" t="str">
        <f t="shared" si="1"/>
        <v>1</v>
      </c>
      <c r="D6" s="33" t="str">
        <f t="shared" si="0"/>
        <v>14 1 3 11 3 102 5 1 0 4003023</v>
      </c>
      <c r="E6" s="34">
        <v>11101</v>
      </c>
      <c r="F6" s="33" t="s">
        <v>1175</v>
      </c>
      <c r="G6" s="26">
        <v>0</v>
      </c>
      <c r="H6" s="26">
        <v>14</v>
      </c>
      <c r="I6" s="26">
        <v>1</v>
      </c>
      <c r="J6" s="26">
        <v>3</v>
      </c>
      <c r="K6" s="26">
        <v>11</v>
      </c>
      <c r="L6" s="26">
        <v>3</v>
      </c>
      <c r="M6" s="26">
        <v>102</v>
      </c>
      <c r="N6" s="26">
        <v>5</v>
      </c>
      <c r="O6" s="26">
        <v>1</v>
      </c>
      <c r="P6" s="26" t="s">
        <v>149</v>
      </c>
      <c r="Q6" s="26" t="s">
        <v>153</v>
      </c>
      <c r="R6" s="27" t="s">
        <v>155</v>
      </c>
      <c r="S6" s="28">
        <v>58341300</v>
      </c>
    </row>
    <row r="7" spans="1:33" hidden="1" x14ac:dyDescent="0.2">
      <c r="A7" s="29" t="str">
        <f t="shared" si="2"/>
        <v>3.102</v>
      </c>
      <c r="B7" s="29" t="str">
        <f t="shared" si="3"/>
        <v>3.1.</v>
      </c>
      <c r="C7" s="29" t="str">
        <f t="shared" si="1"/>
        <v>1</v>
      </c>
      <c r="D7" s="33" t="str">
        <f t="shared" si="0"/>
        <v>14 1 3 11 3 102 5 2 0 4003055</v>
      </c>
      <c r="E7" s="34">
        <v>11101</v>
      </c>
      <c r="F7" s="33" t="s">
        <v>1175</v>
      </c>
      <c r="G7" s="26">
        <v>0</v>
      </c>
      <c r="H7" s="26">
        <v>14</v>
      </c>
      <c r="I7" s="26">
        <v>1</v>
      </c>
      <c r="J7" s="26">
        <v>3</v>
      </c>
      <c r="K7" s="26">
        <v>11</v>
      </c>
      <c r="L7" s="26">
        <v>3</v>
      </c>
      <c r="M7" s="26">
        <v>102</v>
      </c>
      <c r="N7" s="26">
        <v>5</v>
      </c>
      <c r="O7" s="26">
        <v>2</v>
      </c>
      <c r="P7" s="26" t="s">
        <v>149</v>
      </c>
      <c r="Q7" s="26" t="s">
        <v>156</v>
      </c>
      <c r="R7" s="27" t="s">
        <v>157</v>
      </c>
      <c r="S7" s="28">
        <v>50000000</v>
      </c>
    </row>
    <row r="8" spans="1:33" hidden="1" x14ac:dyDescent="0.2">
      <c r="A8" s="29" t="str">
        <f t="shared" si="2"/>
        <v>3.103</v>
      </c>
      <c r="B8" s="29" t="str">
        <f t="shared" si="3"/>
        <v>3.1.</v>
      </c>
      <c r="C8" s="29" t="str">
        <f t="shared" si="1"/>
        <v>1</v>
      </c>
      <c r="D8" s="33" t="str">
        <f t="shared" si="0"/>
        <v>14 1 3 11 3 103 4 0 0 4501061</v>
      </c>
      <c r="E8" s="34">
        <v>11101</v>
      </c>
      <c r="F8" s="33" t="s">
        <v>1175</v>
      </c>
      <c r="G8" s="26">
        <v>0</v>
      </c>
      <c r="H8" s="26">
        <v>14</v>
      </c>
      <c r="I8" s="26">
        <v>1</v>
      </c>
      <c r="J8" s="26">
        <v>3</v>
      </c>
      <c r="K8" s="26">
        <v>11</v>
      </c>
      <c r="L8" s="26">
        <v>3</v>
      </c>
      <c r="M8" s="26">
        <v>103</v>
      </c>
      <c r="N8" s="26">
        <v>4</v>
      </c>
      <c r="O8" s="26">
        <v>0</v>
      </c>
      <c r="P8" s="26" t="s">
        <v>149</v>
      </c>
      <c r="Q8" s="26" t="s">
        <v>158</v>
      </c>
      <c r="R8" s="27" t="s">
        <v>159</v>
      </c>
      <c r="S8" s="28">
        <v>436800000</v>
      </c>
    </row>
    <row r="9" spans="1:33" hidden="1" x14ac:dyDescent="0.2">
      <c r="A9" s="29" t="str">
        <f t="shared" si="2"/>
        <v>3.103</v>
      </c>
      <c r="B9" s="29" t="str">
        <f t="shared" si="3"/>
        <v>3.1.</v>
      </c>
      <c r="C9" s="29" t="str">
        <f t="shared" si="1"/>
        <v>1</v>
      </c>
      <c r="D9" s="33" t="str">
        <f t="shared" si="0"/>
        <v>14 1 3 11 3 103 4 1 0 4501061</v>
      </c>
      <c r="E9" s="34">
        <v>11101</v>
      </c>
      <c r="F9" s="33" t="s">
        <v>1175</v>
      </c>
      <c r="G9" s="26">
        <v>0</v>
      </c>
      <c r="H9" s="26">
        <v>14</v>
      </c>
      <c r="I9" s="26">
        <v>1</v>
      </c>
      <c r="J9" s="26">
        <v>3</v>
      </c>
      <c r="K9" s="26">
        <v>11</v>
      </c>
      <c r="L9" s="26">
        <v>3</v>
      </c>
      <c r="M9" s="26">
        <v>103</v>
      </c>
      <c r="N9" s="26">
        <v>4</v>
      </c>
      <c r="O9" s="26">
        <v>1</v>
      </c>
      <c r="P9" s="26" t="s">
        <v>149</v>
      </c>
      <c r="Q9" s="26" t="s">
        <v>158</v>
      </c>
      <c r="R9" s="27" t="s">
        <v>160</v>
      </c>
      <c r="S9" s="28">
        <v>39200000</v>
      </c>
    </row>
    <row r="10" spans="1:33" hidden="1" x14ac:dyDescent="0.2">
      <c r="A10" s="29" t="str">
        <f t="shared" si="2"/>
        <v>3.103</v>
      </c>
      <c r="B10" s="29" t="str">
        <f t="shared" si="3"/>
        <v>3.1.</v>
      </c>
      <c r="C10" s="29" t="str">
        <f t="shared" si="1"/>
        <v>1</v>
      </c>
      <c r="D10" s="33" t="str">
        <f t="shared" si="0"/>
        <v>14 1 3 11 3 103 4 2 0 4501061</v>
      </c>
      <c r="E10" s="34">
        <v>11101</v>
      </c>
      <c r="F10" s="33" t="s">
        <v>1175</v>
      </c>
      <c r="G10" s="26">
        <v>0</v>
      </c>
      <c r="H10" s="26">
        <v>14</v>
      </c>
      <c r="I10" s="26">
        <v>1</v>
      </c>
      <c r="J10" s="26">
        <v>3</v>
      </c>
      <c r="K10" s="26">
        <v>11</v>
      </c>
      <c r="L10" s="26">
        <v>3</v>
      </c>
      <c r="M10" s="26">
        <v>103</v>
      </c>
      <c r="N10" s="26">
        <v>4</v>
      </c>
      <c r="O10" s="26">
        <v>2</v>
      </c>
      <c r="P10" s="26" t="s">
        <v>149</v>
      </c>
      <c r="Q10" s="26" t="s">
        <v>158</v>
      </c>
      <c r="R10" s="27" t="s">
        <v>161</v>
      </c>
      <c r="S10" s="28">
        <v>19200000</v>
      </c>
    </row>
    <row r="11" spans="1:33" hidden="1" x14ac:dyDescent="0.2">
      <c r="A11" s="29" t="str">
        <f t="shared" si="2"/>
        <v>3.103</v>
      </c>
      <c r="B11" s="29" t="str">
        <f t="shared" si="3"/>
        <v>3.1.</v>
      </c>
      <c r="C11" s="29" t="str">
        <f t="shared" si="1"/>
        <v>1</v>
      </c>
      <c r="D11" s="33" t="str">
        <f t="shared" si="0"/>
        <v>14 1 3 11 3 103 4 3 0 4501058</v>
      </c>
      <c r="E11" s="34">
        <v>11101</v>
      </c>
      <c r="F11" s="33" t="s">
        <v>1175</v>
      </c>
      <c r="G11" s="26">
        <v>0</v>
      </c>
      <c r="H11" s="26">
        <v>14</v>
      </c>
      <c r="I11" s="26">
        <v>1</v>
      </c>
      <c r="J11" s="26">
        <v>3</v>
      </c>
      <c r="K11" s="26">
        <v>11</v>
      </c>
      <c r="L11" s="26">
        <v>3</v>
      </c>
      <c r="M11" s="26">
        <v>103</v>
      </c>
      <c r="N11" s="26">
        <v>4</v>
      </c>
      <c r="O11" s="26">
        <v>3</v>
      </c>
      <c r="P11" s="26" t="s">
        <v>149</v>
      </c>
      <c r="Q11" s="26" t="s">
        <v>162</v>
      </c>
      <c r="R11" s="27" t="s">
        <v>163</v>
      </c>
      <c r="S11" s="28">
        <v>46816000</v>
      </c>
    </row>
    <row r="12" spans="1:33" hidden="1" x14ac:dyDescent="0.2">
      <c r="A12" s="29" t="str">
        <f t="shared" si="2"/>
        <v>3.103</v>
      </c>
      <c r="B12" s="29" t="str">
        <f t="shared" si="3"/>
        <v>3.1.</v>
      </c>
      <c r="C12" s="29" t="str">
        <f t="shared" si="1"/>
        <v>1</v>
      </c>
      <c r="D12" s="33" t="str">
        <f t="shared" si="0"/>
        <v>14 1 3 11 3 103 4 4 0 4501058</v>
      </c>
      <c r="E12" s="34">
        <v>11101</v>
      </c>
      <c r="F12" s="33" t="s">
        <v>1175</v>
      </c>
      <c r="G12" s="26">
        <v>0</v>
      </c>
      <c r="H12" s="26">
        <v>14</v>
      </c>
      <c r="I12" s="26">
        <v>1</v>
      </c>
      <c r="J12" s="26">
        <v>3</v>
      </c>
      <c r="K12" s="26">
        <v>11</v>
      </c>
      <c r="L12" s="26">
        <v>3</v>
      </c>
      <c r="M12" s="26">
        <v>103</v>
      </c>
      <c r="N12" s="26">
        <v>4</v>
      </c>
      <c r="O12" s="26">
        <v>4</v>
      </c>
      <c r="P12" s="26" t="s">
        <v>149</v>
      </c>
      <c r="Q12" s="26" t="s">
        <v>162</v>
      </c>
      <c r="R12" s="27" t="s">
        <v>164</v>
      </c>
      <c r="S12" s="28">
        <v>25760000</v>
      </c>
    </row>
    <row r="13" spans="1:33" hidden="1" x14ac:dyDescent="0.2">
      <c r="A13" s="29" t="str">
        <f t="shared" si="2"/>
        <v>3.103</v>
      </c>
      <c r="B13" s="29" t="str">
        <f t="shared" si="3"/>
        <v>3.1.</v>
      </c>
      <c r="C13" s="29" t="str">
        <f t="shared" si="1"/>
        <v>1</v>
      </c>
      <c r="D13" s="33" t="str">
        <f t="shared" si="0"/>
        <v>14 1 3 11 3 103 4 5 0 4501058</v>
      </c>
      <c r="E13" s="34">
        <v>11101</v>
      </c>
      <c r="F13" s="33" t="s">
        <v>1175</v>
      </c>
      <c r="G13" s="26">
        <v>0</v>
      </c>
      <c r="H13" s="26">
        <v>14</v>
      </c>
      <c r="I13" s="26">
        <v>1</v>
      </c>
      <c r="J13" s="26">
        <v>3</v>
      </c>
      <c r="K13" s="26">
        <v>11</v>
      </c>
      <c r="L13" s="26">
        <v>3</v>
      </c>
      <c r="M13" s="26">
        <v>103</v>
      </c>
      <c r="N13" s="26">
        <v>4</v>
      </c>
      <c r="O13" s="26">
        <v>5</v>
      </c>
      <c r="P13" s="26" t="s">
        <v>149</v>
      </c>
      <c r="Q13" s="26" t="s">
        <v>162</v>
      </c>
      <c r="R13" s="27" t="s">
        <v>165</v>
      </c>
      <c r="S13" s="28">
        <v>35840000</v>
      </c>
    </row>
    <row r="14" spans="1:33" hidden="1" x14ac:dyDescent="0.2">
      <c r="A14" s="29" t="str">
        <f t="shared" si="2"/>
        <v>3.103</v>
      </c>
      <c r="B14" s="29" t="str">
        <f t="shared" si="3"/>
        <v>3.1.</v>
      </c>
      <c r="C14" s="29" t="str">
        <f t="shared" si="1"/>
        <v>1</v>
      </c>
      <c r="D14" s="33" t="str">
        <f t="shared" si="0"/>
        <v>14 1 3 11 3 103 4 6 0 4501058</v>
      </c>
      <c r="E14" s="34">
        <v>11101</v>
      </c>
      <c r="F14" s="33" t="s">
        <v>1175</v>
      </c>
      <c r="G14" s="26">
        <v>0</v>
      </c>
      <c r="H14" s="26">
        <v>14</v>
      </c>
      <c r="I14" s="26">
        <v>1</v>
      </c>
      <c r="J14" s="26">
        <v>3</v>
      </c>
      <c r="K14" s="26">
        <v>11</v>
      </c>
      <c r="L14" s="26">
        <v>3</v>
      </c>
      <c r="M14" s="26">
        <v>103</v>
      </c>
      <c r="N14" s="26">
        <v>4</v>
      </c>
      <c r="O14" s="26">
        <v>6</v>
      </c>
      <c r="P14" s="26" t="s">
        <v>149</v>
      </c>
      <c r="Q14" s="26" t="s">
        <v>162</v>
      </c>
      <c r="R14" s="27" t="s">
        <v>166</v>
      </c>
      <c r="S14" s="28">
        <v>7840000</v>
      </c>
    </row>
    <row r="15" spans="1:33" hidden="1" x14ac:dyDescent="0.2">
      <c r="A15" s="29" t="str">
        <f t="shared" si="2"/>
        <v>3.103</v>
      </c>
      <c r="B15" s="29" t="str">
        <f t="shared" si="3"/>
        <v>3.1.</v>
      </c>
      <c r="C15" s="29" t="str">
        <f t="shared" si="1"/>
        <v>1</v>
      </c>
      <c r="D15" s="33" t="str">
        <f t="shared" si="0"/>
        <v>14 1 3 11 3 103 4 7 0 4501058</v>
      </c>
      <c r="E15" s="34">
        <v>11101</v>
      </c>
      <c r="F15" s="33" t="s">
        <v>1175</v>
      </c>
      <c r="G15" s="26">
        <v>0</v>
      </c>
      <c r="H15" s="26">
        <v>14</v>
      </c>
      <c r="I15" s="26">
        <v>1</v>
      </c>
      <c r="J15" s="26">
        <v>3</v>
      </c>
      <c r="K15" s="26">
        <v>11</v>
      </c>
      <c r="L15" s="26">
        <v>3</v>
      </c>
      <c r="M15" s="26">
        <v>103</v>
      </c>
      <c r="N15" s="26">
        <v>4</v>
      </c>
      <c r="O15" s="26">
        <v>7</v>
      </c>
      <c r="P15" s="26" t="s">
        <v>149</v>
      </c>
      <c r="Q15" s="26" t="s">
        <v>162</v>
      </c>
      <c r="R15" s="27" t="s">
        <v>167</v>
      </c>
      <c r="S15" s="28">
        <v>10000000</v>
      </c>
    </row>
    <row r="16" spans="1:33" hidden="1" x14ac:dyDescent="0.2">
      <c r="A16" s="29" t="str">
        <f t="shared" si="2"/>
        <v>3.103</v>
      </c>
      <c r="B16" s="29" t="str">
        <f t="shared" si="3"/>
        <v>3.1.</v>
      </c>
      <c r="C16" s="29" t="str">
        <f t="shared" si="1"/>
        <v>1</v>
      </c>
      <c r="D16" s="33" t="str">
        <f t="shared" si="0"/>
        <v>14 1 3 11 3 103 4 8 0 4501058</v>
      </c>
      <c r="E16" s="34">
        <v>11101</v>
      </c>
      <c r="F16" s="33" t="s">
        <v>1175</v>
      </c>
      <c r="G16" s="26">
        <v>0</v>
      </c>
      <c r="H16" s="26">
        <v>14</v>
      </c>
      <c r="I16" s="26">
        <v>1</v>
      </c>
      <c r="J16" s="26">
        <v>3</v>
      </c>
      <c r="K16" s="26">
        <v>11</v>
      </c>
      <c r="L16" s="26">
        <v>3</v>
      </c>
      <c r="M16" s="26">
        <v>103</v>
      </c>
      <c r="N16" s="26">
        <v>4</v>
      </c>
      <c r="O16" s="26">
        <v>8</v>
      </c>
      <c r="P16" s="26" t="s">
        <v>149</v>
      </c>
      <c r="Q16" s="26" t="s">
        <v>162</v>
      </c>
      <c r="R16" s="27" t="s">
        <v>1466</v>
      </c>
      <c r="S16" s="28">
        <v>44800000</v>
      </c>
    </row>
    <row r="17" spans="1:19" hidden="1" x14ac:dyDescent="0.2">
      <c r="A17" s="29" t="str">
        <f t="shared" si="2"/>
        <v>3.103</v>
      </c>
      <c r="B17" s="29" t="str">
        <f t="shared" si="3"/>
        <v>3.1.</v>
      </c>
      <c r="C17" s="29" t="str">
        <f t="shared" si="1"/>
        <v>1</v>
      </c>
      <c r="D17" s="33" t="str">
        <f t="shared" si="0"/>
        <v>14 1 3 11 3 103 4 9 0 4501058</v>
      </c>
      <c r="E17" s="34">
        <v>11101</v>
      </c>
      <c r="F17" s="33" t="s">
        <v>1175</v>
      </c>
      <c r="G17" s="26">
        <v>0</v>
      </c>
      <c r="H17" s="26">
        <v>14</v>
      </c>
      <c r="I17" s="26">
        <v>1</v>
      </c>
      <c r="J17" s="26">
        <v>3</v>
      </c>
      <c r="K17" s="26">
        <v>11</v>
      </c>
      <c r="L17" s="26">
        <v>3</v>
      </c>
      <c r="M17" s="26">
        <v>103</v>
      </c>
      <c r="N17" s="26">
        <v>4</v>
      </c>
      <c r="O17" s="26">
        <v>9</v>
      </c>
      <c r="P17" s="26" t="s">
        <v>149</v>
      </c>
      <c r="Q17" s="26" t="s">
        <v>162</v>
      </c>
      <c r="R17" s="27" t="s">
        <v>169</v>
      </c>
      <c r="S17" s="28">
        <v>7200000</v>
      </c>
    </row>
    <row r="18" spans="1:19" hidden="1" x14ac:dyDescent="0.2">
      <c r="A18" s="29" t="str">
        <f t="shared" si="2"/>
        <v>3.103</v>
      </c>
      <c r="B18" s="29" t="str">
        <f t="shared" si="3"/>
        <v>3.1.</v>
      </c>
      <c r="C18" s="29" t="str">
        <f t="shared" si="1"/>
        <v>1</v>
      </c>
      <c r="D18" s="33" t="str">
        <f t="shared" si="0"/>
        <v>14 1 3 11 3 103 4 10 0 4501058</v>
      </c>
      <c r="E18" s="34">
        <v>11101</v>
      </c>
      <c r="F18" s="33" t="s">
        <v>1175</v>
      </c>
      <c r="G18" s="26">
        <v>0</v>
      </c>
      <c r="H18" s="26">
        <v>14</v>
      </c>
      <c r="I18" s="26">
        <v>1</v>
      </c>
      <c r="J18" s="26">
        <v>3</v>
      </c>
      <c r="K18" s="26">
        <v>11</v>
      </c>
      <c r="L18" s="26">
        <v>3</v>
      </c>
      <c r="M18" s="26">
        <v>103</v>
      </c>
      <c r="N18" s="26">
        <v>4</v>
      </c>
      <c r="O18" s="26">
        <v>10</v>
      </c>
      <c r="P18" s="26" t="s">
        <v>149</v>
      </c>
      <c r="Q18" s="26" t="s">
        <v>162</v>
      </c>
      <c r="R18" s="27" t="s">
        <v>170</v>
      </c>
      <c r="S18" s="28">
        <v>420000000</v>
      </c>
    </row>
    <row r="19" spans="1:19" hidden="1" x14ac:dyDescent="0.2">
      <c r="A19" s="29" t="str">
        <f t="shared" si="2"/>
        <v>3.103</v>
      </c>
      <c r="B19" s="29" t="str">
        <f t="shared" si="3"/>
        <v>3.1.</v>
      </c>
      <c r="C19" s="29" t="str">
        <f t="shared" si="1"/>
        <v>1</v>
      </c>
      <c r="D19" s="33" t="str">
        <f t="shared" si="0"/>
        <v>14 1 3 11 3 103 4 11 0 4501058</v>
      </c>
      <c r="E19" s="34">
        <v>11101</v>
      </c>
      <c r="F19" s="33" t="s">
        <v>1175</v>
      </c>
      <c r="G19" s="26">
        <v>0</v>
      </c>
      <c r="H19" s="26">
        <v>14</v>
      </c>
      <c r="I19" s="26">
        <v>1</v>
      </c>
      <c r="J19" s="26">
        <v>3</v>
      </c>
      <c r="K19" s="26">
        <v>11</v>
      </c>
      <c r="L19" s="26">
        <v>3</v>
      </c>
      <c r="M19" s="26">
        <v>103</v>
      </c>
      <c r="N19" s="26">
        <v>4</v>
      </c>
      <c r="O19" s="26">
        <v>11</v>
      </c>
      <c r="P19" s="26" t="s">
        <v>149</v>
      </c>
      <c r="Q19" s="26" t="s">
        <v>162</v>
      </c>
      <c r="R19" s="27" t="s">
        <v>171</v>
      </c>
      <c r="S19" s="28">
        <v>949420670</v>
      </c>
    </row>
    <row r="20" spans="1:19" hidden="1" x14ac:dyDescent="0.2">
      <c r="A20" s="29" t="str">
        <f t="shared" si="2"/>
        <v>3.103</v>
      </c>
      <c r="B20" s="29" t="str">
        <f t="shared" si="3"/>
        <v>3.1.</v>
      </c>
      <c r="C20" s="29" t="str">
        <f t="shared" si="1"/>
        <v>1</v>
      </c>
      <c r="D20" s="33" t="str">
        <f t="shared" si="0"/>
        <v>14 1 3 11 3 103 4 12 0 4501058</v>
      </c>
      <c r="E20" s="34">
        <v>11101</v>
      </c>
      <c r="F20" s="33" t="s">
        <v>1175</v>
      </c>
      <c r="G20" s="26">
        <v>0</v>
      </c>
      <c r="H20" s="26">
        <v>14</v>
      </c>
      <c r="I20" s="26">
        <v>1</v>
      </c>
      <c r="J20" s="26">
        <v>3</v>
      </c>
      <c r="K20" s="26">
        <v>11</v>
      </c>
      <c r="L20" s="26">
        <v>3</v>
      </c>
      <c r="M20" s="26">
        <v>103</v>
      </c>
      <c r="N20" s="26">
        <v>4</v>
      </c>
      <c r="O20" s="26">
        <v>12</v>
      </c>
      <c r="P20" s="26" t="s">
        <v>149</v>
      </c>
      <c r="Q20" s="26" t="s">
        <v>162</v>
      </c>
      <c r="R20" s="27" t="s">
        <v>172</v>
      </c>
      <c r="S20" s="28">
        <v>15000000</v>
      </c>
    </row>
    <row r="21" spans="1:19" hidden="1" x14ac:dyDescent="0.2">
      <c r="A21" s="29" t="str">
        <f t="shared" si="2"/>
        <v>3.103</v>
      </c>
      <c r="B21" s="29" t="str">
        <f t="shared" si="3"/>
        <v>3.1.</v>
      </c>
      <c r="C21" s="29" t="str">
        <f t="shared" si="1"/>
        <v>1</v>
      </c>
      <c r="D21" s="33" t="str">
        <f t="shared" si="0"/>
        <v>14 1 3 11 3 103 4 13 0 4501058</v>
      </c>
      <c r="E21" s="34">
        <v>11101</v>
      </c>
      <c r="F21" s="33" t="s">
        <v>1175</v>
      </c>
      <c r="G21" s="26">
        <v>0</v>
      </c>
      <c r="H21" s="26">
        <v>14</v>
      </c>
      <c r="I21" s="26">
        <v>1</v>
      </c>
      <c r="J21" s="26">
        <v>3</v>
      </c>
      <c r="K21" s="26">
        <v>11</v>
      </c>
      <c r="L21" s="26">
        <v>3</v>
      </c>
      <c r="M21" s="26">
        <v>103</v>
      </c>
      <c r="N21" s="26">
        <v>4</v>
      </c>
      <c r="O21" s="26">
        <v>13</v>
      </c>
      <c r="P21" s="26" t="s">
        <v>149</v>
      </c>
      <c r="Q21" s="26" t="s">
        <v>162</v>
      </c>
      <c r="R21" s="27" t="s">
        <v>1465</v>
      </c>
      <c r="S21" s="28">
        <v>15000000</v>
      </c>
    </row>
    <row r="22" spans="1:19" hidden="1" x14ac:dyDescent="0.2">
      <c r="A22" s="29" t="str">
        <f t="shared" si="2"/>
        <v>3.103</v>
      </c>
      <c r="B22" s="29" t="str">
        <f t="shared" si="3"/>
        <v>3.1.</v>
      </c>
      <c r="C22" s="29" t="str">
        <f t="shared" si="1"/>
        <v>1</v>
      </c>
      <c r="D22" s="33" t="str">
        <f t="shared" si="0"/>
        <v>14 1 3 11 3 103 4 14 0 4501058</v>
      </c>
      <c r="E22" s="34">
        <v>11101</v>
      </c>
      <c r="F22" s="33" t="s">
        <v>1175</v>
      </c>
      <c r="G22" s="26">
        <v>0</v>
      </c>
      <c r="H22" s="26">
        <v>14</v>
      </c>
      <c r="I22" s="26">
        <v>1</v>
      </c>
      <c r="J22" s="26">
        <v>3</v>
      </c>
      <c r="K22" s="26">
        <v>11</v>
      </c>
      <c r="L22" s="26">
        <v>3</v>
      </c>
      <c r="M22" s="26">
        <v>103</v>
      </c>
      <c r="N22" s="26">
        <v>4</v>
      </c>
      <c r="O22" s="26">
        <v>14</v>
      </c>
      <c r="P22" s="26" t="s">
        <v>149</v>
      </c>
      <c r="Q22" s="26" t="s">
        <v>162</v>
      </c>
      <c r="R22" s="27" t="s">
        <v>174</v>
      </c>
      <c r="S22" s="28">
        <v>111360000</v>
      </c>
    </row>
    <row r="23" spans="1:19" hidden="1" x14ac:dyDescent="0.2">
      <c r="A23" s="29" t="str">
        <f t="shared" si="2"/>
        <v>3.103</v>
      </c>
      <c r="B23" s="29" t="str">
        <f t="shared" si="3"/>
        <v>3.1.</v>
      </c>
      <c r="C23" s="29" t="str">
        <f t="shared" si="1"/>
        <v>1</v>
      </c>
      <c r="D23" s="33" t="str">
        <f t="shared" si="0"/>
        <v>14 1 3 11 3 103 4 15 0 4501058</v>
      </c>
      <c r="E23" s="34">
        <v>11101</v>
      </c>
      <c r="F23" s="33" t="s">
        <v>1175</v>
      </c>
      <c r="G23" s="26">
        <v>0</v>
      </c>
      <c r="H23" s="26">
        <v>14</v>
      </c>
      <c r="I23" s="26">
        <v>1</v>
      </c>
      <c r="J23" s="26">
        <v>3</v>
      </c>
      <c r="K23" s="26">
        <v>11</v>
      </c>
      <c r="L23" s="26">
        <v>3</v>
      </c>
      <c r="M23" s="26">
        <v>103</v>
      </c>
      <c r="N23" s="26">
        <v>4</v>
      </c>
      <c r="O23" s="26">
        <v>15</v>
      </c>
      <c r="P23" s="26" t="s">
        <v>149</v>
      </c>
      <c r="Q23" s="26" t="s">
        <v>162</v>
      </c>
      <c r="R23" s="27" t="s">
        <v>1467</v>
      </c>
      <c r="S23" s="28">
        <v>49280000</v>
      </c>
    </row>
    <row r="24" spans="1:19" hidden="1" x14ac:dyDescent="0.2">
      <c r="A24" s="29" t="str">
        <f t="shared" si="2"/>
        <v>3.103</v>
      </c>
      <c r="B24" s="29" t="str">
        <f t="shared" si="3"/>
        <v>3.1.</v>
      </c>
      <c r="C24" s="29" t="str">
        <f t="shared" si="1"/>
        <v>1</v>
      </c>
      <c r="D24" s="33" t="str">
        <f t="shared" si="0"/>
        <v>14 1 3 11 3 103 4 16 0 4501058</v>
      </c>
      <c r="E24" s="34">
        <v>11101</v>
      </c>
      <c r="F24" s="33" t="s">
        <v>1175</v>
      </c>
      <c r="G24" s="26">
        <v>0</v>
      </c>
      <c r="H24" s="26">
        <v>14</v>
      </c>
      <c r="I24" s="26">
        <v>1</v>
      </c>
      <c r="J24" s="26">
        <v>3</v>
      </c>
      <c r="K24" s="26">
        <v>11</v>
      </c>
      <c r="L24" s="26">
        <v>3</v>
      </c>
      <c r="M24" s="26">
        <v>103</v>
      </c>
      <c r="N24" s="26">
        <v>4</v>
      </c>
      <c r="O24" s="26">
        <v>16</v>
      </c>
      <c r="P24" s="26" t="s">
        <v>149</v>
      </c>
      <c r="Q24" s="26" t="s">
        <v>162</v>
      </c>
      <c r="R24" s="27" t="s">
        <v>176</v>
      </c>
      <c r="S24" s="28">
        <v>95000000</v>
      </c>
    </row>
    <row r="25" spans="1:19" hidden="1" x14ac:dyDescent="0.2">
      <c r="A25" s="29" t="str">
        <f t="shared" si="2"/>
        <v>3.104</v>
      </c>
      <c r="B25" s="29" t="str">
        <f t="shared" si="3"/>
        <v>3.1.</v>
      </c>
      <c r="C25" s="29" t="str">
        <f t="shared" si="1"/>
        <v>1</v>
      </c>
      <c r="D25" s="33" t="str">
        <f t="shared" si="0"/>
        <v>14 1 3 11 3 104 3 0 0 3202001</v>
      </c>
      <c r="E25" s="34">
        <v>11101</v>
      </c>
      <c r="F25" s="33" t="s">
        <v>1175</v>
      </c>
      <c r="G25" s="26">
        <v>0</v>
      </c>
      <c r="H25" s="26">
        <v>14</v>
      </c>
      <c r="I25" s="26">
        <v>1</v>
      </c>
      <c r="J25" s="26">
        <v>3</v>
      </c>
      <c r="K25" s="26">
        <v>11</v>
      </c>
      <c r="L25" s="26">
        <v>3</v>
      </c>
      <c r="M25" s="26">
        <v>104</v>
      </c>
      <c r="N25" s="26">
        <v>3</v>
      </c>
      <c r="O25" s="26">
        <v>0</v>
      </c>
      <c r="P25" s="26" t="s">
        <v>149</v>
      </c>
      <c r="Q25" s="26" t="s">
        <v>177</v>
      </c>
      <c r="R25" s="27" t="s">
        <v>1469</v>
      </c>
      <c r="S25" s="28">
        <v>300000000</v>
      </c>
    </row>
    <row r="26" spans="1:19" hidden="1" x14ac:dyDescent="0.2">
      <c r="A26" s="29" t="str">
        <f t="shared" si="2"/>
        <v>3.104</v>
      </c>
      <c r="B26" s="29" t="str">
        <f t="shared" si="3"/>
        <v>3.1.</v>
      </c>
      <c r="C26" s="29" t="str">
        <f t="shared" si="1"/>
        <v>1</v>
      </c>
      <c r="D26" s="33" t="str">
        <f t="shared" si="0"/>
        <v>14 1 3 11 3 104 3 1 0 3202001</v>
      </c>
      <c r="E26" s="34">
        <v>11101</v>
      </c>
      <c r="F26" s="33" t="s">
        <v>1175</v>
      </c>
      <c r="G26" s="26">
        <v>0</v>
      </c>
      <c r="H26" s="26">
        <v>14</v>
      </c>
      <c r="I26" s="26">
        <v>1</v>
      </c>
      <c r="J26" s="26">
        <v>3</v>
      </c>
      <c r="K26" s="26">
        <v>11</v>
      </c>
      <c r="L26" s="26">
        <v>3</v>
      </c>
      <c r="M26" s="26">
        <v>104</v>
      </c>
      <c r="N26" s="26">
        <v>3</v>
      </c>
      <c r="O26" s="26">
        <v>1</v>
      </c>
      <c r="P26" s="26" t="s">
        <v>149</v>
      </c>
      <c r="Q26" s="26" t="s">
        <v>177</v>
      </c>
      <c r="R26" s="27" t="s">
        <v>179</v>
      </c>
      <c r="S26" s="28">
        <v>100000000</v>
      </c>
    </row>
    <row r="27" spans="1:19" hidden="1" x14ac:dyDescent="0.2">
      <c r="A27" s="29" t="str">
        <f t="shared" si="2"/>
        <v>3.104</v>
      </c>
      <c r="B27" s="29" t="str">
        <f t="shared" si="3"/>
        <v>3.1.</v>
      </c>
      <c r="C27" s="29" t="str">
        <f t="shared" si="1"/>
        <v>1</v>
      </c>
      <c r="D27" s="33" t="str">
        <f t="shared" si="0"/>
        <v>14 1 3 11 3 104 3 2 0 3202001</v>
      </c>
      <c r="E27" s="34">
        <v>11101</v>
      </c>
      <c r="F27" s="33" t="s">
        <v>1175</v>
      </c>
      <c r="G27" s="26">
        <v>0</v>
      </c>
      <c r="H27" s="26">
        <v>14</v>
      </c>
      <c r="I27" s="26">
        <v>1</v>
      </c>
      <c r="J27" s="26">
        <v>3</v>
      </c>
      <c r="K27" s="26">
        <v>11</v>
      </c>
      <c r="L27" s="26">
        <v>3</v>
      </c>
      <c r="M27" s="26">
        <v>104</v>
      </c>
      <c r="N27" s="26">
        <v>3</v>
      </c>
      <c r="O27" s="26">
        <v>2</v>
      </c>
      <c r="P27" s="26" t="s">
        <v>149</v>
      </c>
      <c r="Q27" s="26" t="s">
        <v>177</v>
      </c>
      <c r="R27" s="27" t="s">
        <v>180</v>
      </c>
      <c r="S27" s="28">
        <v>67031730</v>
      </c>
    </row>
    <row r="28" spans="1:19" hidden="1" x14ac:dyDescent="0.2">
      <c r="A28" s="29" t="str">
        <f t="shared" si="2"/>
        <v>3.104</v>
      </c>
      <c r="B28" s="29" t="str">
        <f t="shared" si="3"/>
        <v>3.1.</v>
      </c>
      <c r="C28" s="29" t="str">
        <f t="shared" si="1"/>
        <v>1</v>
      </c>
      <c r="D28" s="33" t="str">
        <f t="shared" si="0"/>
        <v>14 1 3 11 3 104 3 3 0 3202001</v>
      </c>
      <c r="E28" s="34">
        <v>11101</v>
      </c>
      <c r="F28" s="33" t="s">
        <v>1175</v>
      </c>
      <c r="G28" s="26">
        <v>0</v>
      </c>
      <c r="H28" s="26">
        <v>14</v>
      </c>
      <c r="I28" s="26">
        <v>1</v>
      </c>
      <c r="J28" s="26">
        <v>3</v>
      </c>
      <c r="K28" s="26">
        <v>11</v>
      </c>
      <c r="L28" s="26">
        <v>3</v>
      </c>
      <c r="M28" s="26">
        <v>104</v>
      </c>
      <c r="N28" s="26">
        <v>3</v>
      </c>
      <c r="O28" s="26">
        <v>3</v>
      </c>
      <c r="P28" s="26" t="s">
        <v>149</v>
      </c>
      <c r="Q28" s="26" t="s">
        <v>177</v>
      </c>
      <c r="R28" s="27" t="s">
        <v>1468</v>
      </c>
      <c r="S28" s="28">
        <v>10000000</v>
      </c>
    </row>
    <row r="29" spans="1:19" hidden="1" x14ac:dyDescent="0.2">
      <c r="A29" s="29" t="str">
        <f t="shared" si="2"/>
        <v>3.104</v>
      </c>
      <c r="B29" s="29" t="str">
        <f t="shared" si="3"/>
        <v>3.1.</v>
      </c>
      <c r="C29" s="29" t="str">
        <f t="shared" si="1"/>
        <v>1</v>
      </c>
      <c r="D29" s="33" t="str">
        <f t="shared" si="0"/>
        <v>14 1 3 11 3 104 3 4 0 3202001</v>
      </c>
      <c r="E29" s="34">
        <v>11101</v>
      </c>
      <c r="F29" s="33" t="s">
        <v>1175</v>
      </c>
      <c r="G29" s="26">
        <v>0</v>
      </c>
      <c r="H29" s="26">
        <v>14</v>
      </c>
      <c r="I29" s="26">
        <v>1</v>
      </c>
      <c r="J29" s="26">
        <v>3</v>
      </c>
      <c r="K29" s="26">
        <v>11</v>
      </c>
      <c r="L29" s="26">
        <v>3</v>
      </c>
      <c r="M29" s="26">
        <v>104</v>
      </c>
      <c r="N29" s="26">
        <v>3</v>
      </c>
      <c r="O29" s="26">
        <v>4</v>
      </c>
      <c r="P29" s="26" t="s">
        <v>149</v>
      </c>
      <c r="Q29" s="26" t="s">
        <v>177</v>
      </c>
      <c r="R29" s="27" t="s">
        <v>182</v>
      </c>
      <c r="S29" s="28">
        <v>10000000</v>
      </c>
    </row>
    <row r="30" spans="1:19" hidden="1" x14ac:dyDescent="0.2">
      <c r="A30" s="29" t="str">
        <f t="shared" si="2"/>
        <v>3.105</v>
      </c>
      <c r="B30" s="29" t="str">
        <f t="shared" si="3"/>
        <v>3.1.</v>
      </c>
      <c r="C30" s="29" t="str">
        <f t="shared" si="1"/>
        <v>1</v>
      </c>
      <c r="D30" s="33" t="str">
        <f t="shared" si="0"/>
        <v>14 1 3 11 3 105 3 0 0 3202003</v>
      </c>
      <c r="E30" s="34">
        <v>11101</v>
      </c>
      <c r="F30" s="33" t="s">
        <v>1175</v>
      </c>
      <c r="G30" s="26">
        <v>0</v>
      </c>
      <c r="H30" s="26">
        <v>14</v>
      </c>
      <c r="I30" s="26">
        <v>1</v>
      </c>
      <c r="J30" s="26">
        <v>3</v>
      </c>
      <c r="K30" s="26">
        <v>11</v>
      </c>
      <c r="L30" s="26">
        <v>3</v>
      </c>
      <c r="M30" s="26">
        <v>105</v>
      </c>
      <c r="N30" s="26">
        <v>3</v>
      </c>
      <c r="O30" s="26">
        <v>0</v>
      </c>
      <c r="P30" s="26" t="s">
        <v>149</v>
      </c>
      <c r="Q30" s="26" t="s">
        <v>183</v>
      </c>
      <c r="R30" s="27" t="s">
        <v>1470</v>
      </c>
      <c r="S30" s="28">
        <v>85000000</v>
      </c>
    </row>
    <row r="31" spans="1:19" hidden="1" x14ac:dyDescent="0.2">
      <c r="A31" s="29" t="str">
        <f t="shared" si="2"/>
        <v>3.105</v>
      </c>
      <c r="B31" s="29" t="str">
        <f t="shared" si="3"/>
        <v>3.1.</v>
      </c>
      <c r="C31" s="29" t="str">
        <f t="shared" si="1"/>
        <v>1</v>
      </c>
      <c r="D31" s="33" t="str">
        <f t="shared" si="0"/>
        <v>14 1 3 11 3 105 3 1 0 3202003</v>
      </c>
      <c r="E31" s="34">
        <v>11101</v>
      </c>
      <c r="F31" s="33" t="s">
        <v>1175</v>
      </c>
      <c r="G31" s="26">
        <v>0</v>
      </c>
      <c r="H31" s="26">
        <v>14</v>
      </c>
      <c r="I31" s="26">
        <v>1</v>
      </c>
      <c r="J31" s="26">
        <v>3</v>
      </c>
      <c r="K31" s="26">
        <v>11</v>
      </c>
      <c r="L31" s="26">
        <v>3</v>
      </c>
      <c r="M31" s="26">
        <v>105</v>
      </c>
      <c r="N31" s="26">
        <v>3</v>
      </c>
      <c r="O31" s="26">
        <v>1</v>
      </c>
      <c r="P31" s="26" t="s">
        <v>149</v>
      </c>
      <c r="Q31" s="26" t="s">
        <v>183</v>
      </c>
      <c r="R31" s="27" t="s">
        <v>185</v>
      </c>
      <c r="S31" s="28">
        <v>50000000</v>
      </c>
    </row>
    <row r="32" spans="1:19" hidden="1" x14ac:dyDescent="0.2">
      <c r="A32" s="29" t="str">
        <f t="shared" si="2"/>
        <v>3.105</v>
      </c>
      <c r="B32" s="29" t="str">
        <f t="shared" si="3"/>
        <v>3.1.</v>
      </c>
      <c r="C32" s="29" t="str">
        <f t="shared" si="1"/>
        <v>1</v>
      </c>
      <c r="D32" s="33" t="str">
        <f t="shared" si="0"/>
        <v>14 1 3 11 3 105 3 2 0 3202003</v>
      </c>
      <c r="E32" s="34">
        <v>11101</v>
      </c>
      <c r="F32" s="33" t="s">
        <v>1175</v>
      </c>
      <c r="G32" s="26">
        <v>0</v>
      </c>
      <c r="H32" s="26">
        <v>14</v>
      </c>
      <c r="I32" s="26">
        <v>1</v>
      </c>
      <c r="J32" s="26">
        <v>3</v>
      </c>
      <c r="K32" s="26">
        <v>11</v>
      </c>
      <c r="L32" s="26">
        <v>3</v>
      </c>
      <c r="M32" s="26">
        <v>105</v>
      </c>
      <c r="N32" s="26">
        <v>3</v>
      </c>
      <c r="O32" s="26">
        <v>2</v>
      </c>
      <c r="P32" s="26" t="s">
        <v>149</v>
      </c>
      <c r="Q32" s="26" t="s">
        <v>183</v>
      </c>
      <c r="R32" s="27" t="s">
        <v>186</v>
      </c>
      <c r="S32" s="28">
        <v>100000000</v>
      </c>
    </row>
    <row r="33" spans="1:19" hidden="1" x14ac:dyDescent="0.2">
      <c r="A33" s="29" t="str">
        <f t="shared" si="2"/>
        <v>3.105</v>
      </c>
      <c r="B33" s="29" t="str">
        <f t="shared" si="3"/>
        <v>3.1.</v>
      </c>
      <c r="C33" s="29" t="str">
        <f t="shared" si="1"/>
        <v>1</v>
      </c>
      <c r="D33" s="33" t="str">
        <f t="shared" si="0"/>
        <v>14 1 3 11 3 105 3 3 0 3202003</v>
      </c>
      <c r="E33" s="34">
        <v>11101</v>
      </c>
      <c r="F33" s="33" t="s">
        <v>1175</v>
      </c>
      <c r="G33" s="26">
        <v>0</v>
      </c>
      <c r="H33" s="26">
        <v>14</v>
      </c>
      <c r="I33" s="26">
        <v>1</v>
      </c>
      <c r="J33" s="26">
        <v>3</v>
      </c>
      <c r="K33" s="26">
        <v>11</v>
      </c>
      <c r="L33" s="26">
        <v>3</v>
      </c>
      <c r="M33" s="26">
        <v>105</v>
      </c>
      <c r="N33" s="26">
        <v>3</v>
      </c>
      <c r="O33" s="26">
        <v>3</v>
      </c>
      <c r="P33" s="26" t="s">
        <v>149</v>
      </c>
      <c r="Q33" s="26" t="s">
        <v>183</v>
      </c>
      <c r="R33" s="27" t="s">
        <v>187</v>
      </c>
      <c r="S33" s="28">
        <v>98897190</v>
      </c>
    </row>
    <row r="34" spans="1:19" hidden="1" x14ac:dyDescent="0.2">
      <c r="A34" s="29" t="str">
        <f t="shared" si="2"/>
        <v>3.105</v>
      </c>
      <c r="B34" s="29" t="str">
        <f t="shared" si="3"/>
        <v>3.1.</v>
      </c>
      <c r="C34" s="29" t="str">
        <f t="shared" si="1"/>
        <v>1</v>
      </c>
      <c r="D34" s="33" t="str">
        <f t="shared" si="0"/>
        <v>14 1 3 11 3 105 3 4 0 3202057</v>
      </c>
      <c r="E34" s="34">
        <v>11101</v>
      </c>
      <c r="F34" s="33" t="s">
        <v>1175</v>
      </c>
      <c r="G34" s="26">
        <v>0</v>
      </c>
      <c r="H34" s="26">
        <v>14</v>
      </c>
      <c r="I34" s="26">
        <v>1</v>
      </c>
      <c r="J34" s="26">
        <v>3</v>
      </c>
      <c r="K34" s="26">
        <v>11</v>
      </c>
      <c r="L34" s="26">
        <v>3</v>
      </c>
      <c r="M34" s="26">
        <v>105</v>
      </c>
      <c r="N34" s="26">
        <v>3</v>
      </c>
      <c r="O34" s="26">
        <v>4</v>
      </c>
      <c r="P34" s="26" t="s">
        <v>149</v>
      </c>
      <c r="Q34" s="26" t="s">
        <v>188</v>
      </c>
      <c r="R34" s="27" t="s">
        <v>189</v>
      </c>
      <c r="S34" s="28">
        <v>43200000</v>
      </c>
    </row>
    <row r="35" spans="1:19" hidden="1" x14ac:dyDescent="0.2">
      <c r="A35" s="29" t="str">
        <f t="shared" si="2"/>
        <v>3.106</v>
      </c>
      <c r="B35" s="29" t="str">
        <f t="shared" si="3"/>
        <v>3.1.</v>
      </c>
      <c r="C35" s="29" t="str">
        <f t="shared" si="1"/>
        <v>1</v>
      </c>
      <c r="D35" s="33" t="str">
        <f t="shared" si="0"/>
        <v>14 1 3 11 3 106 2 0 0 4002026</v>
      </c>
      <c r="E35" s="34">
        <v>11101</v>
      </c>
      <c r="F35" s="33" t="s">
        <v>1175</v>
      </c>
      <c r="G35" s="26">
        <v>0</v>
      </c>
      <c r="H35" s="26">
        <v>14</v>
      </c>
      <c r="I35" s="26">
        <v>1</v>
      </c>
      <c r="J35" s="26">
        <v>3</v>
      </c>
      <c r="K35" s="26">
        <v>11</v>
      </c>
      <c r="L35" s="26">
        <v>3</v>
      </c>
      <c r="M35" s="26">
        <v>106</v>
      </c>
      <c r="N35" s="26">
        <v>2</v>
      </c>
      <c r="O35" s="26">
        <v>0</v>
      </c>
      <c r="P35" s="26" t="s">
        <v>149</v>
      </c>
      <c r="Q35" s="26" t="s">
        <v>190</v>
      </c>
      <c r="R35" s="27" t="s">
        <v>191</v>
      </c>
      <c r="S35" s="28">
        <v>486495581</v>
      </c>
    </row>
    <row r="36" spans="1:19" hidden="1" x14ac:dyDescent="0.2">
      <c r="A36" s="29" t="str">
        <f t="shared" si="2"/>
        <v>3.106</v>
      </c>
      <c r="B36" s="29" t="str">
        <f t="shared" si="3"/>
        <v>3.1.</v>
      </c>
      <c r="C36" s="29" t="str">
        <f t="shared" si="1"/>
        <v>1</v>
      </c>
      <c r="D36" s="33" t="str">
        <f t="shared" si="0"/>
        <v>14 1 3 11 3 106 2 1 0 4002026</v>
      </c>
      <c r="E36" s="34">
        <v>11101</v>
      </c>
      <c r="F36" s="33" t="s">
        <v>1175</v>
      </c>
      <c r="G36" s="26">
        <v>0</v>
      </c>
      <c r="H36" s="26">
        <v>14</v>
      </c>
      <c r="I36" s="26">
        <v>1</v>
      </c>
      <c r="J36" s="26">
        <v>3</v>
      </c>
      <c r="K36" s="26">
        <v>11</v>
      </c>
      <c r="L36" s="26">
        <v>3</v>
      </c>
      <c r="M36" s="26">
        <v>106</v>
      </c>
      <c r="N36" s="26">
        <v>2</v>
      </c>
      <c r="O36" s="26">
        <v>1</v>
      </c>
      <c r="P36" s="26" t="s">
        <v>149</v>
      </c>
      <c r="Q36" s="26" t="s">
        <v>190</v>
      </c>
      <c r="R36" s="27" t="s">
        <v>192</v>
      </c>
      <c r="S36" s="28">
        <v>2800000000</v>
      </c>
    </row>
    <row r="37" spans="1:19" hidden="1" x14ac:dyDescent="0.2">
      <c r="A37" s="29" t="str">
        <f t="shared" si="2"/>
        <v>3.106</v>
      </c>
      <c r="B37" s="29" t="str">
        <f t="shared" si="3"/>
        <v>3.1.</v>
      </c>
      <c r="C37" s="29" t="str">
        <f t="shared" si="1"/>
        <v>1</v>
      </c>
      <c r="D37" s="33" t="str">
        <f t="shared" si="0"/>
        <v>14 1 3 11 3 106 2 2 0 4002026</v>
      </c>
      <c r="E37" s="34">
        <v>11101</v>
      </c>
      <c r="F37" s="33" t="s">
        <v>1175</v>
      </c>
      <c r="G37" s="26">
        <v>0</v>
      </c>
      <c r="H37" s="26">
        <v>14</v>
      </c>
      <c r="I37" s="26">
        <v>1</v>
      </c>
      <c r="J37" s="26">
        <v>3</v>
      </c>
      <c r="K37" s="26">
        <v>11</v>
      </c>
      <c r="L37" s="26">
        <v>3</v>
      </c>
      <c r="M37" s="26">
        <v>106</v>
      </c>
      <c r="N37" s="26">
        <v>2</v>
      </c>
      <c r="O37" s="26">
        <v>2</v>
      </c>
      <c r="P37" s="26" t="s">
        <v>149</v>
      </c>
      <c r="Q37" s="26" t="s">
        <v>190</v>
      </c>
      <c r="R37" s="27" t="s">
        <v>193</v>
      </c>
      <c r="S37" s="28">
        <v>300000000</v>
      </c>
    </row>
    <row r="38" spans="1:19" hidden="1" x14ac:dyDescent="0.2">
      <c r="A38" s="29" t="str">
        <f t="shared" si="2"/>
        <v>3.106</v>
      </c>
      <c r="B38" s="29" t="str">
        <f t="shared" si="3"/>
        <v>3.1.</v>
      </c>
      <c r="C38" s="29" t="str">
        <f t="shared" si="1"/>
        <v>1</v>
      </c>
      <c r="D38" s="33" t="str">
        <f t="shared" si="0"/>
        <v>14 1 3 11 3 106 2 3 0 4002026</v>
      </c>
      <c r="E38" s="34">
        <v>11101</v>
      </c>
      <c r="F38" s="33" t="s">
        <v>1175</v>
      </c>
      <c r="G38" s="26">
        <v>0</v>
      </c>
      <c r="H38" s="26">
        <v>14</v>
      </c>
      <c r="I38" s="26">
        <v>1</v>
      </c>
      <c r="J38" s="26">
        <v>3</v>
      </c>
      <c r="K38" s="26">
        <v>11</v>
      </c>
      <c r="L38" s="26">
        <v>3</v>
      </c>
      <c r="M38" s="26">
        <v>106</v>
      </c>
      <c r="N38" s="26">
        <v>2</v>
      </c>
      <c r="O38" s="26">
        <v>3</v>
      </c>
      <c r="P38" s="26" t="s">
        <v>149</v>
      </c>
      <c r="Q38" s="26" t="s">
        <v>190</v>
      </c>
      <c r="R38" s="27" t="s">
        <v>194</v>
      </c>
      <c r="S38" s="28">
        <v>134400000</v>
      </c>
    </row>
    <row r="39" spans="1:19" hidden="1" x14ac:dyDescent="0.2">
      <c r="A39" s="29" t="str">
        <f t="shared" si="2"/>
        <v>3.106</v>
      </c>
      <c r="B39" s="29" t="str">
        <f t="shared" si="3"/>
        <v>3.1.</v>
      </c>
      <c r="C39" s="29" t="str">
        <f t="shared" si="1"/>
        <v>1</v>
      </c>
      <c r="D39" s="33" t="str">
        <f t="shared" si="0"/>
        <v>14 1 3 11 3 106 2 4 0 4002026</v>
      </c>
      <c r="E39" s="34">
        <v>11101</v>
      </c>
      <c r="F39" s="33" t="s">
        <v>1175</v>
      </c>
      <c r="G39" s="26">
        <v>0</v>
      </c>
      <c r="H39" s="26">
        <v>14</v>
      </c>
      <c r="I39" s="26">
        <v>1</v>
      </c>
      <c r="J39" s="26">
        <v>3</v>
      </c>
      <c r="K39" s="26">
        <v>11</v>
      </c>
      <c r="L39" s="26">
        <v>3</v>
      </c>
      <c r="M39" s="26">
        <v>106</v>
      </c>
      <c r="N39" s="26">
        <v>2</v>
      </c>
      <c r="O39" s="26">
        <v>4</v>
      </c>
      <c r="P39" s="26" t="s">
        <v>149</v>
      </c>
      <c r="Q39" s="26" t="s">
        <v>190</v>
      </c>
      <c r="R39" s="27" t="s">
        <v>195</v>
      </c>
      <c r="S39" s="28">
        <v>50000000</v>
      </c>
    </row>
    <row r="40" spans="1:19" hidden="1" x14ac:dyDescent="0.2">
      <c r="A40" s="29" t="str">
        <f t="shared" si="2"/>
        <v>3.106</v>
      </c>
      <c r="B40" s="29" t="str">
        <f t="shared" si="3"/>
        <v>3.1.</v>
      </c>
      <c r="C40" s="29" t="str">
        <f t="shared" si="1"/>
        <v>1</v>
      </c>
      <c r="D40" s="33" t="str">
        <f t="shared" si="0"/>
        <v>14 1 3 11 3 106 2 5 0 4002026</v>
      </c>
      <c r="E40" s="34">
        <v>11101</v>
      </c>
      <c r="F40" s="33" t="s">
        <v>1175</v>
      </c>
      <c r="G40" s="26">
        <v>0</v>
      </c>
      <c r="H40" s="26">
        <v>14</v>
      </c>
      <c r="I40" s="26">
        <v>1</v>
      </c>
      <c r="J40" s="26">
        <v>3</v>
      </c>
      <c r="K40" s="26">
        <v>11</v>
      </c>
      <c r="L40" s="26">
        <v>3</v>
      </c>
      <c r="M40" s="26">
        <v>106</v>
      </c>
      <c r="N40" s="26">
        <v>2</v>
      </c>
      <c r="O40" s="26">
        <v>5</v>
      </c>
      <c r="P40" s="26" t="s">
        <v>149</v>
      </c>
      <c r="Q40" s="26" t="s">
        <v>190</v>
      </c>
      <c r="R40" s="27" t="s">
        <v>196</v>
      </c>
      <c r="S40" s="28">
        <v>66000000</v>
      </c>
    </row>
    <row r="41" spans="1:19" hidden="1" x14ac:dyDescent="0.2">
      <c r="A41" s="29" t="str">
        <f t="shared" si="2"/>
        <v>3.106</v>
      </c>
      <c r="B41" s="29" t="str">
        <f t="shared" si="3"/>
        <v>3.1.</v>
      </c>
      <c r="C41" s="29" t="str">
        <f t="shared" si="1"/>
        <v>1</v>
      </c>
      <c r="D41" s="33" t="str">
        <f t="shared" si="0"/>
        <v>14 1 3 11 3 106 2 80 0 4002026</v>
      </c>
      <c r="E41" s="34">
        <v>11101</v>
      </c>
      <c r="F41" s="33" t="s">
        <v>1175</v>
      </c>
      <c r="G41" s="26">
        <v>0</v>
      </c>
      <c r="H41" s="26">
        <v>14</v>
      </c>
      <c r="I41" s="26">
        <v>1</v>
      </c>
      <c r="J41" s="26">
        <v>3</v>
      </c>
      <c r="K41" s="26">
        <v>11</v>
      </c>
      <c r="L41" s="26">
        <v>3</v>
      </c>
      <c r="M41" s="26">
        <v>106</v>
      </c>
      <c r="N41" s="26">
        <v>2</v>
      </c>
      <c r="O41" s="26">
        <v>80</v>
      </c>
      <c r="P41" s="26" t="s">
        <v>149</v>
      </c>
      <c r="Q41" s="26" t="s">
        <v>190</v>
      </c>
      <c r="R41" s="27" t="s">
        <v>197</v>
      </c>
      <c r="S41" s="28">
        <v>435788199</v>
      </c>
    </row>
    <row r="42" spans="1:19" hidden="1" x14ac:dyDescent="0.2">
      <c r="A42" s="29" t="str">
        <f t="shared" si="2"/>
        <v>3.106</v>
      </c>
      <c r="B42" s="29" t="str">
        <f t="shared" si="3"/>
        <v>3.1.</v>
      </c>
      <c r="C42" s="29" t="str">
        <f t="shared" si="1"/>
        <v>1</v>
      </c>
      <c r="D42" s="33" t="str">
        <f t="shared" si="0"/>
        <v>14 1 3 11 3 106 57 0 0 4002021</v>
      </c>
      <c r="E42" s="34">
        <v>11101</v>
      </c>
      <c r="F42" s="33" t="s">
        <v>1175</v>
      </c>
      <c r="G42" s="26">
        <v>0</v>
      </c>
      <c r="H42" s="26">
        <v>14</v>
      </c>
      <c r="I42" s="26">
        <v>1</v>
      </c>
      <c r="J42" s="26">
        <v>3</v>
      </c>
      <c r="K42" s="26">
        <v>11</v>
      </c>
      <c r="L42" s="26">
        <v>3</v>
      </c>
      <c r="M42" s="26">
        <v>106</v>
      </c>
      <c r="N42" s="26">
        <v>57</v>
      </c>
      <c r="O42" s="26">
        <v>0</v>
      </c>
      <c r="P42" s="26" t="s">
        <v>149</v>
      </c>
      <c r="Q42" s="26" t="s">
        <v>198</v>
      </c>
      <c r="R42" s="27" t="s">
        <v>199</v>
      </c>
      <c r="S42" s="284">
        <v>500000000</v>
      </c>
    </row>
    <row r="43" spans="1:19" hidden="1" x14ac:dyDescent="0.2">
      <c r="A43" s="29" t="str">
        <f t="shared" si="2"/>
        <v>3.106</v>
      </c>
      <c r="B43" s="29" t="str">
        <f t="shared" si="3"/>
        <v>3.1.</v>
      </c>
      <c r="C43" s="29" t="str">
        <f t="shared" si="1"/>
        <v>1</v>
      </c>
      <c r="D43" s="33" t="str">
        <f t="shared" si="0"/>
        <v>14 1 3 11 3 106 57 1 0 4002021</v>
      </c>
      <c r="E43" s="34">
        <v>11101</v>
      </c>
      <c r="F43" s="33" t="s">
        <v>1175</v>
      </c>
      <c r="G43" s="26">
        <v>0</v>
      </c>
      <c r="H43" s="26">
        <v>14</v>
      </c>
      <c r="I43" s="26">
        <v>1</v>
      </c>
      <c r="J43" s="26">
        <v>3</v>
      </c>
      <c r="K43" s="26">
        <v>11</v>
      </c>
      <c r="L43" s="26">
        <v>3</v>
      </c>
      <c r="M43" s="26">
        <v>106</v>
      </c>
      <c r="N43" s="26">
        <v>57</v>
      </c>
      <c r="O43" s="26">
        <v>1</v>
      </c>
      <c r="P43" s="26" t="s">
        <v>149</v>
      </c>
      <c r="Q43" s="26" t="s">
        <v>198</v>
      </c>
      <c r="R43" s="27" t="s">
        <v>200</v>
      </c>
      <c r="S43" s="284">
        <v>7165200000</v>
      </c>
    </row>
    <row r="44" spans="1:19" hidden="1" x14ac:dyDescent="0.2">
      <c r="A44" s="29" t="str">
        <f t="shared" si="2"/>
        <v>3.106</v>
      </c>
      <c r="B44" s="29" t="str">
        <f t="shared" si="3"/>
        <v>3.1.</v>
      </c>
      <c r="C44" s="29" t="str">
        <f t="shared" si="1"/>
        <v>1</v>
      </c>
      <c r="D44" s="33" t="str">
        <f t="shared" si="0"/>
        <v>14 1 3 11 3 106 57 2 0 4002021</v>
      </c>
      <c r="E44" s="34">
        <v>11101</v>
      </c>
      <c r="F44" s="33" t="s">
        <v>1175</v>
      </c>
      <c r="G44" s="26">
        <v>0</v>
      </c>
      <c r="H44" s="26">
        <v>14</v>
      </c>
      <c r="I44" s="26">
        <v>1</v>
      </c>
      <c r="J44" s="26">
        <v>3</v>
      </c>
      <c r="K44" s="26">
        <v>11</v>
      </c>
      <c r="L44" s="26">
        <v>3</v>
      </c>
      <c r="M44" s="26">
        <v>106</v>
      </c>
      <c r="N44" s="26">
        <v>57</v>
      </c>
      <c r="O44" s="26">
        <v>2</v>
      </c>
      <c r="P44" s="26" t="s">
        <v>149</v>
      </c>
      <c r="Q44" s="26" t="s">
        <v>198</v>
      </c>
      <c r="R44" s="27" t="s">
        <v>201</v>
      </c>
      <c r="S44" s="284">
        <v>334800000</v>
      </c>
    </row>
    <row r="45" spans="1:19" hidden="1" x14ac:dyDescent="0.2">
      <c r="A45" s="29" t="str">
        <f t="shared" si="2"/>
        <v>3.101</v>
      </c>
      <c r="B45" s="29" t="str">
        <f t="shared" si="3"/>
        <v>3.1.</v>
      </c>
      <c r="C45" s="29" t="str">
        <f t="shared" si="1"/>
        <v>2</v>
      </c>
      <c r="D45" s="33" t="str">
        <f t="shared" si="0"/>
        <v>14 1 3 22 3 101 3 0 0 3202012</v>
      </c>
      <c r="E45" s="34">
        <v>11102</v>
      </c>
      <c r="F45" s="33" t="s">
        <v>1475</v>
      </c>
      <c r="G45" s="26">
        <v>0</v>
      </c>
      <c r="H45" s="26">
        <v>14</v>
      </c>
      <c r="I45" s="26">
        <v>1</v>
      </c>
      <c r="J45" s="26">
        <v>3</v>
      </c>
      <c r="K45" s="26">
        <v>22</v>
      </c>
      <c r="L45" s="26">
        <v>3</v>
      </c>
      <c r="M45" s="26">
        <v>101</v>
      </c>
      <c r="N45" s="26">
        <v>3</v>
      </c>
      <c r="O45" s="26">
        <v>0</v>
      </c>
      <c r="P45" s="26" t="s">
        <v>149</v>
      </c>
      <c r="Q45" s="26" t="s">
        <v>202</v>
      </c>
      <c r="R45" s="27" t="s">
        <v>203</v>
      </c>
      <c r="S45" s="28">
        <v>1967801585</v>
      </c>
    </row>
    <row r="46" spans="1:19" hidden="1" x14ac:dyDescent="0.2">
      <c r="A46" s="29" t="str">
        <f t="shared" si="2"/>
        <v>3.101</v>
      </c>
      <c r="B46" s="29" t="str">
        <f t="shared" si="3"/>
        <v>3.1.</v>
      </c>
      <c r="C46" s="29" t="str">
        <f t="shared" si="1"/>
        <v>2</v>
      </c>
      <c r="D46" s="33" t="str">
        <f t="shared" ref="D46:D90" si="4">+CONCATENATE(H46," ",I46," ",J46," ",K46," ",L46," ",M46," ",N46," ",O46," ",P46," ",Q46)</f>
        <v>14 1 3 22 3 101 3 1 0 3202005</v>
      </c>
      <c r="E46" s="34">
        <v>11102</v>
      </c>
      <c r="F46" s="33" t="s">
        <v>1475</v>
      </c>
      <c r="G46" s="26">
        <v>0</v>
      </c>
      <c r="H46" s="26">
        <v>14</v>
      </c>
      <c r="I46" s="26">
        <v>1</v>
      </c>
      <c r="J46" s="26">
        <v>3</v>
      </c>
      <c r="K46" s="26">
        <v>22</v>
      </c>
      <c r="L46" s="26">
        <v>3</v>
      </c>
      <c r="M46" s="26">
        <v>101</v>
      </c>
      <c r="N46" s="26">
        <v>3</v>
      </c>
      <c r="O46" s="26">
        <v>1</v>
      </c>
      <c r="P46" s="26" t="s">
        <v>149</v>
      </c>
      <c r="Q46" s="26" t="s">
        <v>204</v>
      </c>
      <c r="R46" s="27" t="s">
        <v>205</v>
      </c>
      <c r="S46" s="28">
        <v>1300000000</v>
      </c>
    </row>
    <row r="47" spans="1:19" hidden="1" x14ac:dyDescent="0.2">
      <c r="A47" s="29" t="str">
        <f t="shared" si="2"/>
        <v>3.101</v>
      </c>
      <c r="B47" s="29" t="str">
        <f t="shared" si="3"/>
        <v>3.1.</v>
      </c>
      <c r="C47" s="29" t="str">
        <f t="shared" si="1"/>
        <v>2</v>
      </c>
      <c r="D47" s="33" t="str">
        <f t="shared" si="4"/>
        <v>14 1 3 22 3 101 3 2 0 3202043</v>
      </c>
      <c r="E47" s="34">
        <v>11102</v>
      </c>
      <c r="F47" s="33" t="s">
        <v>1475</v>
      </c>
      <c r="G47" s="26">
        <v>0</v>
      </c>
      <c r="H47" s="26">
        <v>14</v>
      </c>
      <c r="I47" s="26">
        <v>1</v>
      </c>
      <c r="J47" s="26">
        <v>3</v>
      </c>
      <c r="K47" s="26">
        <v>22</v>
      </c>
      <c r="L47" s="26">
        <v>3</v>
      </c>
      <c r="M47" s="26">
        <v>101</v>
      </c>
      <c r="N47" s="26">
        <v>3</v>
      </c>
      <c r="O47" s="26">
        <v>2</v>
      </c>
      <c r="P47" s="26" t="s">
        <v>149</v>
      </c>
      <c r="Q47" s="26" t="s">
        <v>206</v>
      </c>
      <c r="R47" s="27" t="s">
        <v>207</v>
      </c>
      <c r="S47" s="28">
        <v>200000000</v>
      </c>
    </row>
    <row r="48" spans="1:19" hidden="1" x14ac:dyDescent="0.2">
      <c r="A48" s="29" t="str">
        <f t="shared" si="2"/>
        <v>3.102</v>
      </c>
      <c r="B48" s="29" t="str">
        <f t="shared" si="3"/>
        <v>3.1.</v>
      </c>
      <c r="C48" s="29" t="str">
        <f t="shared" si="1"/>
        <v>2</v>
      </c>
      <c r="D48" s="33" t="str">
        <f t="shared" si="4"/>
        <v>14 1 3 22 3 102 5 0 0 4003023</v>
      </c>
      <c r="E48" s="34">
        <v>12603</v>
      </c>
      <c r="F48" s="33" t="s">
        <v>1286</v>
      </c>
      <c r="G48" s="26">
        <v>0</v>
      </c>
      <c r="H48" s="26">
        <v>14</v>
      </c>
      <c r="I48" s="26">
        <v>1</v>
      </c>
      <c r="J48" s="26">
        <v>3</v>
      </c>
      <c r="K48" s="26">
        <v>22</v>
      </c>
      <c r="L48" s="26">
        <v>3</v>
      </c>
      <c r="M48" s="26">
        <v>102</v>
      </c>
      <c r="N48" s="26">
        <v>5</v>
      </c>
      <c r="O48" s="26">
        <v>0</v>
      </c>
      <c r="P48" s="26" t="s">
        <v>149</v>
      </c>
      <c r="Q48" s="26" t="s">
        <v>153</v>
      </c>
      <c r="R48" s="27" t="s">
        <v>154</v>
      </c>
      <c r="S48" s="28">
        <v>120000000</v>
      </c>
    </row>
    <row r="49" spans="1:19" hidden="1" x14ac:dyDescent="0.2">
      <c r="A49" s="29" t="str">
        <f t="shared" si="2"/>
        <v>3.102</v>
      </c>
      <c r="B49" s="29" t="str">
        <f t="shared" si="3"/>
        <v>3.1.</v>
      </c>
      <c r="C49" s="29" t="str">
        <f t="shared" si="1"/>
        <v>2</v>
      </c>
      <c r="D49" s="33" t="str">
        <f t="shared" si="4"/>
        <v>14 1 3 22 3 102 5 1 0 4003023</v>
      </c>
      <c r="E49" s="34">
        <v>12603</v>
      </c>
      <c r="F49" s="33" t="s">
        <v>1286</v>
      </c>
      <c r="G49" s="26">
        <v>0</v>
      </c>
      <c r="H49" s="26">
        <v>14</v>
      </c>
      <c r="I49" s="26">
        <v>1</v>
      </c>
      <c r="J49" s="26">
        <v>3</v>
      </c>
      <c r="K49" s="26">
        <v>22</v>
      </c>
      <c r="L49" s="26">
        <v>3</v>
      </c>
      <c r="M49" s="26">
        <v>102</v>
      </c>
      <c r="N49" s="26">
        <v>5</v>
      </c>
      <c r="O49" s="26">
        <v>1</v>
      </c>
      <c r="P49" s="26" t="s">
        <v>149</v>
      </c>
      <c r="Q49" s="26" t="s">
        <v>153</v>
      </c>
      <c r="R49" s="27" t="s">
        <v>209</v>
      </c>
      <c r="S49" s="28">
        <v>61440000</v>
      </c>
    </row>
    <row r="50" spans="1:19" hidden="1" x14ac:dyDescent="0.2">
      <c r="A50" s="29" t="str">
        <f t="shared" si="2"/>
        <v>3.102</v>
      </c>
      <c r="B50" s="29" t="str">
        <f t="shared" si="3"/>
        <v>3.1.</v>
      </c>
      <c r="C50" s="29" t="str">
        <f t="shared" si="1"/>
        <v>2</v>
      </c>
      <c r="D50" s="33" t="str">
        <f t="shared" si="4"/>
        <v>14 1 3 22 3 102 5 2 0 4003023</v>
      </c>
      <c r="E50" s="34">
        <v>12613</v>
      </c>
      <c r="F50" s="33" t="s">
        <v>1296</v>
      </c>
      <c r="G50" s="26">
        <v>0</v>
      </c>
      <c r="H50" s="26">
        <v>14</v>
      </c>
      <c r="I50" s="26">
        <v>1</v>
      </c>
      <c r="J50" s="26">
        <v>3</v>
      </c>
      <c r="K50" s="26">
        <v>22</v>
      </c>
      <c r="L50" s="26">
        <v>3</v>
      </c>
      <c r="M50" s="26">
        <v>102</v>
      </c>
      <c r="N50" s="26">
        <v>5</v>
      </c>
      <c r="O50" s="26">
        <v>2</v>
      </c>
      <c r="P50" s="26" t="s">
        <v>149</v>
      </c>
      <c r="Q50" s="26" t="s">
        <v>153</v>
      </c>
      <c r="R50" s="27" t="s">
        <v>210</v>
      </c>
      <c r="S50" s="28">
        <v>296251215</v>
      </c>
    </row>
    <row r="51" spans="1:19" hidden="1" x14ac:dyDescent="0.2">
      <c r="A51" s="29" t="str">
        <f t="shared" si="2"/>
        <v>3.103</v>
      </c>
      <c r="B51" s="29" t="str">
        <f t="shared" si="3"/>
        <v>3.1.</v>
      </c>
      <c r="C51" s="29" t="str">
        <f t="shared" si="1"/>
        <v>2</v>
      </c>
      <c r="D51" s="33" t="str">
        <f t="shared" si="4"/>
        <v>14 1 3 22 3 103 4 0 0 4501061</v>
      </c>
      <c r="E51" s="34">
        <v>22330</v>
      </c>
      <c r="F51" s="33" t="s">
        <v>1402</v>
      </c>
      <c r="G51" s="26">
        <v>0</v>
      </c>
      <c r="H51" s="26">
        <v>14</v>
      </c>
      <c r="I51" s="26">
        <v>1</v>
      </c>
      <c r="J51" s="26">
        <v>3</v>
      </c>
      <c r="K51" s="26">
        <v>22</v>
      </c>
      <c r="L51" s="26">
        <v>3</v>
      </c>
      <c r="M51" s="26">
        <v>103</v>
      </c>
      <c r="N51" s="26">
        <v>4</v>
      </c>
      <c r="O51" s="26">
        <v>0</v>
      </c>
      <c r="P51" s="26" t="s">
        <v>149</v>
      </c>
      <c r="Q51" s="26" t="s">
        <v>158</v>
      </c>
      <c r="R51" s="27" t="s">
        <v>211</v>
      </c>
      <c r="S51" s="28">
        <v>10600</v>
      </c>
    </row>
    <row r="52" spans="1:19" hidden="1" x14ac:dyDescent="0.2">
      <c r="A52" s="29" t="str">
        <f t="shared" si="2"/>
        <v>3.103</v>
      </c>
      <c r="B52" s="29" t="str">
        <f t="shared" si="3"/>
        <v>3.1.</v>
      </c>
      <c r="C52" s="29" t="str">
        <f t="shared" si="1"/>
        <v>2</v>
      </c>
      <c r="D52" s="33" t="str">
        <f t="shared" si="4"/>
        <v>14 1 3 22 3 103 4 1 0 4501061</v>
      </c>
      <c r="E52" s="34">
        <v>12212</v>
      </c>
      <c r="F52" s="33" t="s">
        <v>1272</v>
      </c>
      <c r="G52" s="26">
        <v>0</v>
      </c>
      <c r="H52" s="26">
        <v>14</v>
      </c>
      <c r="I52" s="26">
        <v>1</v>
      </c>
      <c r="J52" s="26">
        <v>3</v>
      </c>
      <c r="K52" s="26">
        <v>22</v>
      </c>
      <c r="L52" s="26">
        <v>3</v>
      </c>
      <c r="M52" s="26">
        <v>103</v>
      </c>
      <c r="N52" s="26">
        <v>4</v>
      </c>
      <c r="O52" s="26">
        <v>1</v>
      </c>
      <c r="P52" s="26" t="s">
        <v>149</v>
      </c>
      <c r="Q52" s="26" t="s">
        <v>158</v>
      </c>
      <c r="R52" s="27" t="s">
        <v>211</v>
      </c>
      <c r="S52" s="28">
        <v>3815175</v>
      </c>
    </row>
    <row r="53" spans="1:19" hidden="1" x14ac:dyDescent="0.2">
      <c r="A53" s="29" t="str">
        <f t="shared" si="2"/>
        <v>3.106</v>
      </c>
      <c r="B53" s="29" t="str">
        <f t="shared" si="3"/>
        <v>3.1.</v>
      </c>
      <c r="C53" s="29" t="str">
        <f t="shared" si="1"/>
        <v>2</v>
      </c>
      <c r="D53" s="33" t="str">
        <f t="shared" si="4"/>
        <v>14 1 3 22 3 106 2 0 0 4002026</v>
      </c>
      <c r="E53" s="34">
        <v>12611</v>
      </c>
      <c r="F53" s="33" t="s">
        <v>1292</v>
      </c>
      <c r="G53" s="26">
        <v>0</v>
      </c>
      <c r="H53" s="26">
        <v>14</v>
      </c>
      <c r="I53" s="26">
        <v>1</v>
      </c>
      <c r="J53" s="26">
        <v>3</v>
      </c>
      <c r="K53" s="26">
        <v>22</v>
      </c>
      <c r="L53" s="26">
        <v>3</v>
      </c>
      <c r="M53" s="26">
        <v>106</v>
      </c>
      <c r="N53" s="26">
        <v>2</v>
      </c>
      <c r="O53" s="26">
        <v>0</v>
      </c>
      <c r="P53" s="26" t="s">
        <v>149</v>
      </c>
      <c r="Q53" s="26" t="s">
        <v>190</v>
      </c>
      <c r="R53" s="27" t="s">
        <v>191</v>
      </c>
      <c r="S53" s="28">
        <v>615600000</v>
      </c>
    </row>
    <row r="54" spans="1:19" hidden="1" x14ac:dyDescent="0.2">
      <c r="A54" s="29" t="str">
        <f t="shared" si="2"/>
        <v>3.106</v>
      </c>
      <c r="B54" s="29" t="str">
        <f t="shared" si="3"/>
        <v>3.1.</v>
      </c>
      <c r="C54" s="29" t="str">
        <f t="shared" si="1"/>
        <v>2</v>
      </c>
      <c r="D54" s="33" t="str">
        <f t="shared" si="4"/>
        <v>14 1 3 22 3 106 2 1 0 4002026</v>
      </c>
      <c r="E54" s="34">
        <v>22318</v>
      </c>
      <c r="F54" s="33" t="s">
        <v>1392</v>
      </c>
      <c r="G54" s="26">
        <v>0</v>
      </c>
      <c r="H54" s="26">
        <v>14</v>
      </c>
      <c r="I54" s="26">
        <v>1</v>
      </c>
      <c r="J54" s="26">
        <v>3</v>
      </c>
      <c r="K54" s="26">
        <v>22</v>
      </c>
      <c r="L54" s="26">
        <v>3</v>
      </c>
      <c r="M54" s="26">
        <v>106</v>
      </c>
      <c r="N54" s="26">
        <v>2</v>
      </c>
      <c r="O54" s="26">
        <v>1</v>
      </c>
      <c r="P54" s="26" t="s">
        <v>149</v>
      </c>
      <c r="Q54" s="26" t="s">
        <v>190</v>
      </c>
      <c r="R54" s="27" t="s">
        <v>191</v>
      </c>
      <c r="S54" s="28">
        <v>47700000</v>
      </c>
    </row>
    <row r="55" spans="1:19" hidden="1" x14ac:dyDescent="0.2">
      <c r="A55" s="29" t="str">
        <f t="shared" si="2"/>
        <v>3.106</v>
      </c>
      <c r="B55" s="29" t="str">
        <f t="shared" si="3"/>
        <v>3.1.</v>
      </c>
      <c r="C55" s="29" t="str">
        <f t="shared" si="1"/>
        <v>2</v>
      </c>
      <c r="D55" s="33" t="str">
        <f t="shared" si="4"/>
        <v>14 1 3 22 3 106 2 2 0 4002026</v>
      </c>
      <c r="E55" s="34">
        <v>22311</v>
      </c>
      <c r="F55" s="33" t="s">
        <v>1387</v>
      </c>
      <c r="G55" s="26">
        <v>0</v>
      </c>
      <c r="H55" s="26">
        <v>14</v>
      </c>
      <c r="I55" s="26">
        <v>1</v>
      </c>
      <c r="J55" s="26">
        <v>3</v>
      </c>
      <c r="K55" s="26">
        <v>22</v>
      </c>
      <c r="L55" s="26">
        <v>3</v>
      </c>
      <c r="M55" s="26">
        <v>106</v>
      </c>
      <c r="N55" s="26">
        <v>2</v>
      </c>
      <c r="O55" s="26">
        <v>2</v>
      </c>
      <c r="P55" s="26" t="s">
        <v>149</v>
      </c>
      <c r="Q55" s="26" t="s">
        <v>190</v>
      </c>
      <c r="R55" s="27" t="s">
        <v>191</v>
      </c>
      <c r="S55" s="28">
        <v>365700</v>
      </c>
    </row>
    <row r="56" spans="1:19" hidden="1" x14ac:dyDescent="0.2">
      <c r="A56" s="29" t="str">
        <f t="shared" si="2"/>
        <v>3.106</v>
      </c>
      <c r="B56" s="29" t="str">
        <f t="shared" si="3"/>
        <v>3.1.</v>
      </c>
      <c r="C56" s="29" t="str">
        <f t="shared" si="1"/>
        <v>2</v>
      </c>
      <c r="D56" s="33" t="str">
        <f t="shared" si="4"/>
        <v>14 1 3 22 3 106 2 3 0 4002026</v>
      </c>
      <c r="E56" s="34">
        <v>22310</v>
      </c>
      <c r="F56" s="33" t="s">
        <v>1386</v>
      </c>
      <c r="G56" s="26">
        <v>0</v>
      </c>
      <c r="H56" s="26">
        <v>14</v>
      </c>
      <c r="I56" s="26">
        <v>1</v>
      </c>
      <c r="J56" s="26">
        <v>3</v>
      </c>
      <c r="K56" s="26">
        <v>22</v>
      </c>
      <c r="L56" s="26">
        <v>3</v>
      </c>
      <c r="M56" s="26">
        <v>106</v>
      </c>
      <c r="N56" s="26">
        <v>2</v>
      </c>
      <c r="O56" s="26">
        <v>3</v>
      </c>
      <c r="P56" s="26" t="s">
        <v>149</v>
      </c>
      <c r="Q56" s="26" t="s">
        <v>190</v>
      </c>
      <c r="R56" s="27" t="s">
        <v>191</v>
      </c>
      <c r="S56" s="28">
        <v>155820</v>
      </c>
    </row>
    <row r="57" spans="1:19" hidden="1" x14ac:dyDescent="0.2">
      <c r="A57" s="29" t="str">
        <f t="shared" si="2"/>
        <v>3.106</v>
      </c>
      <c r="B57" s="29" t="str">
        <f t="shared" si="3"/>
        <v>3.1.</v>
      </c>
      <c r="C57" s="29" t="str">
        <f t="shared" si="1"/>
        <v>4</v>
      </c>
      <c r="D57" s="33" t="str">
        <f t="shared" si="4"/>
        <v>14 1 3 44 3 106 2 80 0 4002026</v>
      </c>
      <c r="E57" s="34">
        <v>42101</v>
      </c>
      <c r="F57" s="33" t="s">
        <v>1446</v>
      </c>
      <c r="G57" s="26">
        <v>0</v>
      </c>
      <c r="H57" s="26">
        <v>14</v>
      </c>
      <c r="I57" s="26">
        <v>1</v>
      </c>
      <c r="J57" s="26">
        <v>3</v>
      </c>
      <c r="K57" s="26">
        <v>44</v>
      </c>
      <c r="L57" s="26">
        <v>3</v>
      </c>
      <c r="M57" s="26">
        <v>106</v>
      </c>
      <c r="N57" s="26">
        <v>2</v>
      </c>
      <c r="O57" s="26">
        <v>80</v>
      </c>
      <c r="P57" s="26" t="s">
        <v>149</v>
      </c>
      <c r="Q57" s="26" t="s">
        <v>190</v>
      </c>
      <c r="R57" s="27" t="s">
        <v>212</v>
      </c>
      <c r="S57" s="28">
        <v>2249682899</v>
      </c>
    </row>
    <row r="58" spans="1:19" hidden="1" x14ac:dyDescent="0.2">
      <c r="A58" s="29" t="str">
        <f t="shared" si="2"/>
        <v>3.103</v>
      </c>
      <c r="B58" s="29" t="str">
        <f t="shared" si="3"/>
        <v>3.1.</v>
      </c>
      <c r="C58" s="29" t="str">
        <f t="shared" si="1"/>
        <v>1</v>
      </c>
      <c r="D58" s="33" t="str">
        <f t="shared" si="4"/>
        <v>14 1 3 81 3 103 4 11 0 4501058</v>
      </c>
      <c r="E58" s="34">
        <v>25101</v>
      </c>
      <c r="F58" s="33" t="s">
        <v>1424</v>
      </c>
      <c r="G58" s="26">
        <v>0</v>
      </c>
      <c r="H58" s="26">
        <v>14</v>
      </c>
      <c r="I58" s="26">
        <v>1</v>
      </c>
      <c r="J58" s="26">
        <v>3</v>
      </c>
      <c r="K58" s="26">
        <v>81</v>
      </c>
      <c r="L58" s="26">
        <v>3</v>
      </c>
      <c r="M58" s="26">
        <v>103</v>
      </c>
      <c r="N58" s="26">
        <v>4</v>
      </c>
      <c r="O58" s="26">
        <v>11</v>
      </c>
      <c r="P58" s="26" t="s">
        <v>149</v>
      </c>
      <c r="Q58" s="26" t="s">
        <v>162</v>
      </c>
      <c r="R58" s="27" t="s">
        <v>170</v>
      </c>
      <c r="S58" s="28">
        <v>100000000</v>
      </c>
    </row>
    <row r="59" spans="1:19" hidden="1" x14ac:dyDescent="0.2">
      <c r="A59" s="29" t="str">
        <f t="shared" si="2"/>
        <v>3.104</v>
      </c>
      <c r="B59" s="29" t="str">
        <f t="shared" si="3"/>
        <v>3.1.</v>
      </c>
      <c r="C59" s="29" t="str">
        <f t="shared" si="1"/>
        <v>1</v>
      </c>
      <c r="D59" s="33" t="str">
        <f t="shared" si="4"/>
        <v>14 1 3 81 3 104 3 0 0 3202001</v>
      </c>
      <c r="E59" s="34">
        <v>25101</v>
      </c>
      <c r="F59" s="33" t="s">
        <v>1424</v>
      </c>
      <c r="G59" s="26">
        <v>0</v>
      </c>
      <c r="H59" s="26">
        <v>14</v>
      </c>
      <c r="I59" s="26">
        <v>1</v>
      </c>
      <c r="J59" s="26">
        <v>3</v>
      </c>
      <c r="K59" s="26">
        <v>81</v>
      </c>
      <c r="L59" s="26">
        <v>3</v>
      </c>
      <c r="M59" s="26">
        <v>104</v>
      </c>
      <c r="N59" s="26">
        <v>3</v>
      </c>
      <c r="O59" s="26">
        <v>0</v>
      </c>
      <c r="P59" s="26" t="s">
        <v>149</v>
      </c>
      <c r="Q59" s="26" t="s">
        <v>177</v>
      </c>
      <c r="R59" s="27" t="s">
        <v>1471</v>
      </c>
      <c r="S59" s="28">
        <v>500000000</v>
      </c>
    </row>
    <row r="60" spans="1:19" hidden="1" x14ac:dyDescent="0.2">
      <c r="A60" s="29" t="str">
        <f t="shared" si="2"/>
        <v>1.501</v>
      </c>
      <c r="B60" s="29" t="str">
        <f t="shared" si="3"/>
        <v>1.5.</v>
      </c>
      <c r="C60" s="29" t="str">
        <f t="shared" si="1"/>
        <v>1</v>
      </c>
      <c r="D60" s="33" t="str">
        <f t="shared" si="4"/>
        <v>16 1 3 11 1 501 25 0 0 3301068</v>
      </c>
      <c r="E60" s="34">
        <v>11101</v>
      </c>
      <c r="F60" s="33" t="s">
        <v>1175</v>
      </c>
      <c r="G60" s="26">
        <v>0</v>
      </c>
      <c r="H60" s="26">
        <v>16</v>
      </c>
      <c r="I60" s="26">
        <v>1</v>
      </c>
      <c r="J60" s="26">
        <v>3</v>
      </c>
      <c r="K60" s="26">
        <v>11</v>
      </c>
      <c r="L60" s="26">
        <v>1</v>
      </c>
      <c r="M60" s="26">
        <v>501</v>
      </c>
      <c r="N60" s="26">
        <v>25</v>
      </c>
      <c r="O60" s="26">
        <v>0</v>
      </c>
      <c r="P60" s="26" t="s">
        <v>149</v>
      </c>
      <c r="Q60" s="26" t="s">
        <v>218</v>
      </c>
      <c r="R60" s="27" t="s">
        <v>219</v>
      </c>
      <c r="S60" s="28">
        <v>4000000000</v>
      </c>
    </row>
    <row r="61" spans="1:19" hidden="1" x14ac:dyDescent="0.2">
      <c r="A61" s="29" t="str">
        <f t="shared" si="2"/>
        <v>1.502</v>
      </c>
      <c r="B61" s="29" t="str">
        <f t="shared" si="3"/>
        <v>1.5.</v>
      </c>
      <c r="C61" s="29" t="str">
        <f t="shared" si="1"/>
        <v>1</v>
      </c>
      <c r="D61" s="33" t="str">
        <f t="shared" si="4"/>
        <v>16 1 3 11 1 502 6 1 0 3301068</v>
      </c>
      <c r="E61" s="34">
        <v>11101</v>
      </c>
      <c r="F61" s="33" t="s">
        <v>1175</v>
      </c>
      <c r="G61" s="26">
        <v>0</v>
      </c>
      <c r="H61" s="26">
        <v>16</v>
      </c>
      <c r="I61" s="26">
        <v>1</v>
      </c>
      <c r="J61" s="26">
        <v>3</v>
      </c>
      <c r="K61" s="26">
        <v>11</v>
      </c>
      <c r="L61" s="26">
        <v>1</v>
      </c>
      <c r="M61" s="26">
        <v>502</v>
      </c>
      <c r="N61" s="26">
        <v>6</v>
      </c>
      <c r="O61" s="26">
        <v>1</v>
      </c>
      <c r="P61" s="26" t="s">
        <v>149</v>
      </c>
      <c r="Q61" s="26" t="s">
        <v>218</v>
      </c>
      <c r="R61" s="27" t="s">
        <v>220</v>
      </c>
      <c r="S61" s="28">
        <v>250000000</v>
      </c>
    </row>
    <row r="62" spans="1:19" hidden="1" x14ac:dyDescent="0.2">
      <c r="A62" s="29" t="str">
        <f t="shared" si="2"/>
        <v>1.502</v>
      </c>
      <c r="B62" s="29" t="str">
        <f t="shared" si="3"/>
        <v>1.5.</v>
      </c>
      <c r="C62" s="29" t="str">
        <f t="shared" si="1"/>
        <v>1</v>
      </c>
      <c r="D62" s="33" t="str">
        <f t="shared" si="4"/>
        <v>16 1 3 11 1 502 6 2 0 3301068</v>
      </c>
      <c r="E62" s="34">
        <v>11101</v>
      </c>
      <c r="F62" s="33" t="s">
        <v>1175</v>
      </c>
      <c r="G62" s="26">
        <v>0</v>
      </c>
      <c r="H62" s="26">
        <v>16</v>
      </c>
      <c r="I62" s="26">
        <v>1</v>
      </c>
      <c r="J62" s="26">
        <v>3</v>
      </c>
      <c r="K62" s="26">
        <v>11</v>
      </c>
      <c r="L62" s="26">
        <v>1</v>
      </c>
      <c r="M62" s="26">
        <v>502</v>
      </c>
      <c r="N62" s="26">
        <v>6</v>
      </c>
      <c r="O62" s="26">
        <v>2</v>
      </c>
      <c r="P62" s="26" t="s">
        <v>149</v>
      </c>
      <c r="Q62" s="26" t="s">
        <v>218</v>
      </c>
      <c r="R62" s="27" t="s">
        <v>221</v>
      </c>
      <c r="S62" s="28">
        <v>20000000</v>
      </c>
    </row>
    <row r="63" spans="1:19" hidden="1" x14ac:dyDescent="0.2">
      <c r="A63" s="29" t="str">
        <f t="shared" si="2"/>
        <v>1.502</v>
      </c>
      <c r="B63" s="29" t="str">
        <f t="shared" si="3"/>
        <v>1.5.</v>
      </c>
      <c r="C63" s="29" t="str">
        <f t="shared" si="1"/>
        <v>1</v>
      </c>
      <c r="D63" s="33" t="str">
        <f t="shared" si="4"/>
        <v>16 1 3 11 1 502 6 3 0 3301126</v>
      </c>
      <c r="E63" s="34">
        <v>11101</v>
      </c>
      <c r="F63" s="33" t="s">
        <v>1175</v>
      </c>
      <c r="G63" s="26">
        <v>0</v>
      </c>
      <c r="H63" s="26">
        <v>16</v>
      </c>
      <c r="I63" s="26">
        <v>1</v>
      </c>
      <c r="J63" s="26">
        <v>3</v>
      </c>
      <c r="K63" s="26">
        <v>11</v>
      </c>
      <c r="L63" s="26">
        <v>1</v>
      </c>
      <c r="M63" s="26">
        <v>502</v>
      </c>
      <c r="N63" s="26">
        <v>6</v>
      </c>
      <c r="O63" s="26">
        <v>3</v>
      </c>
      <c r="P63" s="26" t="s">
        <v>149</v>
      </c>
      <c r="Q63" s="26" t="s">
        <v>222</v>
      </c>
      <c r="R63" s="27" t="s">
        <v>223</v>
      </c>
      <c r="S63" s="28">
        <v>35202919</v>
      </c>
    </row>
    <row r="64" spans="1:19" hidden="1" x14ac:dyDescent="0.2">
      <c r="A64" s="29" t="str">
        <f t="shared" si="2"/>
        <v>1.502</v>
      </c>
      <c r="B64" s="29" t="str">
        <f t="shared" si="3"/>
        <v>1.5.</v>
      </c>
      <c r="C64" s="29" t="str">
        <f t="shared" si="1"/>
        <v>1</v>
      </c>
      <c r="D64" s="33" t="str">
        <f t="shared" si="4"/>
        <v>16 1 3 11 1 502 6 4 0 3301126</v>
      </c>
      <c r="E64" s="34">
        <v>11101</v>
      </c>
      <c r="F64" s="33" t="s">
        <v>1175</v>
      </c>
      <c r="G64" s="26">
        <v>0</v>
      </c>
      <c r="H64" s="26">
        <v>16</v>
      </c>
      <c r="I64" s="26">
        <v>1</v>
      </c>
      <c r="J64" s="26">
        <v>3</v>
      </c>
      <c r="K64" s="26">
        <v>11</v>
      </c>
      <c r="L64" s="26">
        <v>1</v>
      </c>
      <c r="M64" s="26">
        <v>502</v>
      </c>
      <c r="N64" s="26">
        <v>6</v>
      </c>
      <c r="O64" s="26">
        <v>4</v>
      </c>
      <c r="P64" s="26" t="s">
        <v>149</v>
      </c>
      <c r="Q64" s="26" t="s">
        <v>222</v>
      </c>
      <c r="R64" s="27" t="s">
        <v>224</v>
      </c>
      <c r="S64" s="28">
        <v>200000000</v>
      </c>
    </row>
    <row r="65" spans="1:19" hidden="1" x14ac:dyDescent="0.2">
      <c r="A65" s="29" t="str">
        <f t="shared" si="2"/>
        <v>1.502</v>
      </c>
      <c r="B65" s="29" t="str">
        <f t="shared" si="3"/>
        <v>1.5.</v>
      </c>
      <c r="C65" s="29" t="str">
        <f t="shared" si="1"/>
        <v/>
      </c>
      <c r="D65" s="33" t="str">
        <f t="shared" si="4"/>
        <v>16 1 3 0 1 502 6 5 0 3301126</v>
      </c>
      <c r="E65" s="34">
        <v>11101</v>
      </c>
      <c r="F65" s="33" t="s">
        <v>1175</v>
      </c>
      <c r="G65" s="26">
        <v>0</v>
      </c>
      <c r="H65" s="26">
        <v>16</v>
      </c>
      <c r="I65" s="26">
        <v>1</v>
      </c>
      <c r="J65" s="26">
        <v>3</v>
      </c>
      <c r="K65" s="26">
        <v>0</v>
      </c>
      <c r="L65" s="26">
        <v>1</v>
      </c>
      <c r="M65" s="26">
        <v>502</v>
      </c>
      <c r="N65" s="26">
        <v>6</v>
      </c>
      <c r="O65" s="26">
        <v>5</v>
      </c>
      <c r="P65" s="26" t="s">
        <v>149</v>
      </c>
      <c r="Q65" s="26" t="s">
        <v>222</v>
      </c>
      <c r="R65" s="27" t="s">
        <v>225</v>
      </c>
      <c r="S65" s="28">
        <v>117360000</v>
      </c>
    </row>
    <row r="66" spans="1:19" hidden="1" x14ac:dyDescent="0.2">
      <c r="A66" s="29" t="str">
        <f t="shared" si="2"/>
        <v>1.502</v>
      </c>
      <c r="B66" s="29" t="str">
        <f t="shared" si="3"/>
        <v>1.5.</v>
      </c>
      <c r="C66" s="29" t="str">
        <f t="shared" si="1"/>
        <v>1</v>
      </c>
      <c r="D66" s="33" t="str">
        <f t="shared" si="4"/>
        <v>16 1 3 11 1 502 6 6 0 3301065</v>
      </c>
      <c r="E66" s="34">
        <v>11101</v>
      </c>
      <c r="F66" s="33" t="s">
        <v>1175</v>
      </c>
      <c r="G66" s="26">
        <v>0</v>
      </c>
      <c r="H66" s="26">
        <v>16</v>
      </c>
      <c r="I66" s="26">
        <v>1</v>
      </c>
      <c r="J66" s="26">
        <v>3</v>
      </c>
      <c r="K66" s="26">
        <v>11</v>
      </c>
      <c r="L66" s="26">
        <v>1</v>
      </c>
      <c r="M66" s="26">
        <v>502</v>
      </c>
      <c r="N66" s="26">
        <v>6</v>
      </c>
      <c r="O66" s="26">
        <v>6</v>
      </c>
      <c r="P66" s="26" t="s">
        <v>149</v>
      </c>
      <c r="Q66" s="26" t="s">
        <v>226</v>
      </c>
      <c r="R66" s="27" t="s">
        <v>227</v>
      </c>
      <c r="S66" s="28">
        <v>40800000</v>
      </c>
    </row>
    <row r="67" spans="1:19" hidden="1" x14ac:dyDescent="0.2">
      <c r="A67" s="29" t="str">
        <f t="shared" si="2"/>
        <v>1.502</v>
      </c>
      <c r="B67" s="29" t="str">
        <f t="shared" si="3"/>
        <v>1.5.</v>
      </c>
      <c r="C67" s="29" t="str">
        <f t="shared" ref="C67:C130" si="5">+MID(K67,2,1)</f>
        <v>1</v>
      </c>
      <c r="D67" s="33" t="str">
        <f t="shared" si="4"/>
        <v>16 1 3 11 1 502 6 7 0 3301053</v>
      </c>
      <c r="E67" s="34">
        <v>11101</v>
      </c>
      <c r="F67" s="33" t="s">
        <v>1175</v>
      </c>
      <c r="G67" s="26">
        <v>0</v>
      </c>
      <c r="H67" s="26">
        <v>16</v>
      </c>
      <c r="I67" s="26">
        <v>1</v>
      </c>
      <c r="J67" s="26">
        <v>3</v>
      </c>
      <c r="K67" s="26">
        <v>11</v>
      </c>
      <c r="L67" s="26">
        <v>1</v>
      </c>
      <c r="M67" s="26">
        <v>502</v>
      </c>
      <c r="N67" s="26">
        <v>6</v>
      </c>
      <c r="O67" s="26">
        <v>7</v>
      </c>
      <c r="P67" s="26" t="s">
        <v>149</v>
      </c>
      <c r="Q67" s="26" t="s">
        <v>228</v>
      </c>
      <c r="R67" s="27" t="s">
        <v>229</v>
      </c>
      <c r="S67" s="28">
        <v>528000000</v>
      </c>
    </row>
    <row r="68" spans="1:19" hidden="1" x14ac:dyDescent="0.2">
      <c r="A68" s="29" t="str">
        <f t="shared" ref="A68:A121" si="6">+CONCATENATE(L68,".",M68)</f>
        <v>1.502</v>
      </c>
      <c r="B68" s="29" t="str">
        <f t="shared" ref="B68:B121" si="7">+CONCATENATE(L68,".",MID(M68,1,1),".")</f>
        <v>1.5.</v>
      </c>
      <c r="C68" s="29" t="str">
        <f t="shared" si="5"/>
        <v>1</v>
      </c>
      <c r="D68" s="33" t="str">
        <f t="shared" si="4"/>
        <v>16 1 3 11 1 502 6 8 0 3301087</v>
      </c>
      <c r="E68" s="34">
        <v>11101</v>
      </c>
      <c r="F68" s="33" t="s">
        <v>1175</v>
      </c>
      <c r="G68" s="26">
        <v>0</v>
      </c>
      <c r="H68" s="26">
        <v>16</v>
      </c>
      <c r="I68" s="26">
        <v>1</v>
      </c>
      <c r="J68" s="26">
        <v>3</v>
      </c>
      <c r="K68" s="26">
        <v>11</v>
      </c>
      <c r="L68" s="26">
        <v>1</v>
      </c>
      <c r="M68" s="26">
        <v>502</v>
      </c>
      <c r="N68" s="26">
        <v>6</v>
      </c>
      <c r="O68" s="26">
        <v>8</v>
      </c>
      <c r="P68" s="26" t="s">
        <v>149</v>
      </c>
      <c r="Q68" s="26" t="s">
        <v>230</v>
      </c>
      <c r="R68" s="27" t="s">
        <v>229</v>
      </c>
      <c r="S68" s="28">
        <v>66000000</v>
      </c>
    </row>
    <row r="69" spans="1:19" hidden="1" x14ac:dyDescent="0.2">
      <c r="A69" s="29" t="str">
        <f t="shared" si="6"/>
        <v>1.502</v>
      </c>
      <c r="B69" s="29" t="str">
        <f t="shared" si="7"/>
        <v>1.5.</v>
      </c>
      <c r="C69" s="29" t="str">
        <f t="shared" si="5"/>
        <v>1</v>
      </c>
      <c r="D69" s="33" t="str">
        <f t="shared" si="4"/>
        <v>16 1 3 11 1 502 6 9 0 3301058</v>
      </c>
      <c r="E69" s="34">
        <v>11101</v>
      </c>
      <c r="F69" s="33" t="s">
        <v>1175</v>
      </c>
      <c r="G69" s="26">
        <v>0</v>
      </c>
      <c r="H69" s="26">
        <v>16</v>
      </c>
      <c r="I69" s="26">
        <v>1</v>
      </c>
      <c r="J69" s="26">
        <v>3</v>
      </c>
      <c r="K69" s="26">
        <v>11</v>
      </c>
      <c r="L69" s="26">
        <v>1</v>
      </c>
      <c r="M69" s="26">
        <v>502</v>
      </c>
      <c r="N69" s="26">
        <v>6</v>
      </c>
      <c r="O69" s="26">
        <v>9</v>
      </c>
      <c r="P69" s="26" t="s">
        <v>149</v>
      </c>
      <c r="Q69" s="26" t="s">
        <v>231</v>
      </c>
      <c r="R69" s="27" t="s">
        <v>229</v>
      </c>
      <c r="S69" s="28">
        <v>66000000</v>
      </c>
    </row>
    <row r="70" spans="1:19" hidden="1" x14ac:dyDescent="0.2">
      <c r="A70" s="29" t="str">
        <f t="shared" si="6"/>
        <v>1.502</v>
      </c>
      <c r="B70" s="29" t="str">
        <f t="shared" si="7"/>
        <v>1.5.</v>
      </c>
      <c r="C70" s="29" t="str">
        <f t="shared" si="5"/>
        <v>1</v>
      </c>
      <c r="D70" s="33" t="str">
        <f t="shared" si="4"/>
        <v>16 1 3 11 1 502 6 10 0 3301085</v>
      </c>
      <c r="E70" s="34">
        <v>11101</v>
      </c>
      <c r="F70" s="33" t="s">
        <v>1175</v>
      </c>
      <c r="G70" s="26">
        <v>0</v>
      </c>
      <c r="H70" s="26">
        <v>16</v>
      </c>
      <c r="I70" s="26">
        <v>1</v>
      </c>
      <c r="J70" s="26">
        <v>3</v>
      </c>
      <c r="K70" s="26">
        <v>11</v>
      </c>
      <c r="L70" s="26">
        <v>1</v>
      </c>
      <c r="M70" s="26">
        <v>502</v>
      </c>
      <c r="N70" s="26">
        <v>6</v>
      </c>
      <c r="O70" s="26">
        <v>10</v>
      </c>
      <c r="P70" s="26" t="s">
        <v>149</v>
      </c>
      <c r="Q70" s="26" t="s">
        <v>232</v>
      </c>
      <c r="R70" s="27" t="s">
        <v>233</v>
      </c>
      <c r="S70" s="28">
        <v>38400000</v>
      </c>
    </row>
    <row r="71" spans="1:19" hidden="1" x14ac:dyDescent="0.2">
      <c r="A71" s="29" t="str">
        <f t="shared" si="6"/>
        <v>1.502</v>
      </c>
      <c r="B71" s="29" t="str">
        <f t="shared" si="7"/>
        <v>1.5.</v>
      </c>
      <c r="C71" s="29" t="str">
        <f t="shared" si="5"/>
        <v>1</v>
      </c>
      <c r="D71" s="33" t="str">
        <f t="shared" si="4"/>
        <v>16 1 3 11 1 502 6 11 0 3301068</v>
      </c>
      <c r="E71" s="34">
        <v>11101</v>
      </c>
      <c r="F71" s="33" t="s">
        <v>1175</v>
      </c>
      <c r="G71" s="26">
        <v>0</v>
      </c>
      <c r="H71" s="26">
        <v>16</v>
      </c>
      <c r="I71" s="26">
        <v>1</v>
      </c>
      <c r="J71" s="26">
        <v>3</v>
      </c>
      <c r="K71" s="26">
        <v>11</v>
      </c>
      <c r="L71" s="26">
        <v>1</v>
      </c>
      <c r="M71" s="26">
        <v>502</v>
      </c>
      <c r="N71" s="26">
        <v>6</v>
      </c>
      <c r="O71" s="26">
        <v>11</v>
      </c>
      <c r="P71" s="26" t="s">
        <v>149</v>
      </c>
      <c r="Q71" s="26" t="s">
        <v>218</v>
      </c>
      <c r="R71" s="27" t="s">
        <v>1472</v>
      </c>
      <c r="S71" s="28">
        <v>115200000</v>
      </c>
    </row>
    <row r="72" spans="1:19" hidden="1" x14ac:dyDescent="0.2">
      <c r="A72" s="29" t="str">
        <f t="shared" si="6"/>
        <v>1.502</v>
      </c>
      <c r="B72" s="29" t="str">
        <f t="shared" si="7"/>
        <v>1.5.</v>
      </c>
      <c r="C72" s="29" t="str">
        <f t="shared" si="5"/>
        <v>1</v>
      </c>
      <c r="D72" s="33" t="str">
        <f t="shared" si="4"/>
        <v>16 1 3 11 1 502 6 12 0 3301129</v>
      </c>
      <c r="E72" s="34">
        <v>11101</v>
      </c>
      <c r="F72" s="33" t="s">
        <v>1175</v>
      </c>
      <c r="G72" s="26">
        <v>0</v>
      </c>
      <c r="H72" s="26">
        <v>16</v>
      </c>
      <c r="I72" s="26">
        <v>1</v>
      </c>
      <c r="J72" s="26">
        <v>3</v>
      </c>
      <c r="K72" s="26">
        <v>11</v>
      </c>
      <c r="L72" s="26">
        <v>1</v>
      </c>
      <c r="M72" s="26">
        <v>502</v>
      </c>
      <c r="N72" s="26">
        <v>6</v>
      </c>
      <c r="O72" s="26">
        <v>12</v>
      </c>
      <c r="P72" s="26" t="s">
        <v>149</v>
      </c>
      <c r="Q72" s="26" t="s">
        <v>235</v>
      </c>
      <c r="R72" s="27" t="s">
        <v>220</v>
      </c>
      <c r="S72" s="28">
        <v>50000000</v>
      </c>
    </row>
    <row r="73" spans="1:19" hidden="1" x14ac:dyDescent="0.2">
      <c r="A73" s="29" t="str">
        <f t="shared" si="6"/>
        <v>1.502</v>
      </c>
      <c r="B73" s="29" t="str">
        <f t="shared" si="7"/>
        <v>1.5.</v>
      </c>
      <c r="C73" s="29" t="str">
        <f t="shared" si="5"/>
        <v>1</v>
      </c>
      <c r="D73" s="33" t="str">
        <f t="shared" si="4"/>
        <v>16 1 3 11 1 502 6 13 0 3301126</v>
      </c>
      <c r="E73" s="34">
        <v>11101</v>
      </c>
      <c r="F73" s="33" t="s">
        <v>1175</v>
      </c>
      <c r="G73" s="26">
        <v>0</v>
      </c>
      <c r="H73" s="26">
        <v>16</v>
      </c>
      <c r="I73" s="26">
        <v>1</v>
      </c>
      <c r="J73" s="26">
        <v>3</v>
      </c>
      <c r="K73" s="26">
        <v>11</v>
      </c>
      <c r="L73" s="26">
        <v>1</v>
      </c>
      <c r="M73" s="26">
        <v>502</v>
      </c>
      <c r="N73" s="26">
        <v>6</v>
      </c>
      <c r="O73" s="26">
        <v>13</v>
      </c>
      <c r="P73" s="26" t="s">
        <v>149</v>
      </c>
      <c r="Q73" s="26" t="s">
        <v>222</v>
      </c>
      <c r="R73" s="27" t="s">
        <v>236</v>
      </c>
      <c r="S73" s="28">
        <v>40000000</v>
      </c>
    </row>
    <row r="74" spans="1:19" hidden="1" x14ac:dyDescent="0.2">
      <c r="A74" s="29" t="str">
        <f t="shared" si="6"/>
        <v>1.502</v>
      </c>
      <c r="B74" s="29" t="str">
        <f t="shared" si="7"/>
        <v>1.5.</v>
      </c>
      <c r="C74" s="29" t="str">
        <f t="shared" si="5"/>
        <v>1</v>
      </c>
      <c r="D74" s="33" t="str">
        <f t="shared" si="4"/>
        <v>16 1 3 11 1 502 6 14 0 3301126</v>
      </c>
      <c r="E74" s="34">
        <v>11101</v>
      </c>
      <c r="F74" s="33" t="s">
        <v>1175</v>
      </c>
      <c r="G74" s="26">
        <v>0</v>
      </c>
      <c r="H74" s="26">
        <v>16</v>
      </c>
      <c r="I74" s="26">
        <v>1</v>
      </c>
      <c r="J74" s="26">
        <v>3</v>
      </c>
      <c r="K74" s="26">
        <v>11</v>
      </c>
      <c r="L74" s="26">
        <v>1</v>
      </c>
      <c r="M74" s="26">
        <v>502</v>
      </c>
      <c r="N74" s="26">
        <v>6</v>
      </c>
      <c r="O74" s="26">
        <v>14</v>
      </c>
      <c r="P74" s="26" t="s">
        <v>149</v>
      </c>
      <c r="Q74" s="26" t="s">
        <v>222</v>
      </c>
      <c r="R74" s="27" t="s">
        <v>237</v>
      </c>
      <c r="S74" s="28">
        <v>75168000</v>
      </c>
    </row>
    <row r="75" spans="1:19" hidden="1" x14ac:dyDescent="0.2">
      <c r="A75" s="29" t="str">
        <f t="shared" si="6"/>
        <v>1.502</v>
      </c>
      <c r="B75" s="29" t="str">
        <f t="shared" si="7"/>
        <v>1.5.</v>
      </c>
      <c r="C75" s="29" t="str">
        <f t="shared" si="5"/>
        <v>1</v>
      </c>
      <c r="D75" s="33" t="str">
        <f t="shared" si="4"/>
        <v>16 1 3 11 1 502 6 15 0 3301065</v>
      </c>
      <c r="E75" s="34">
        <v>11101</v>
      </c>
      <c r="F75" s="33" t="s">
        <v>1175</v>
      </c>
      <c r="G75" s="26">
        <v>0</v>
      </c>
      <c r="H75" s="26">
        <v>16</v>
      </c>
      <c r="I75" s="26">
        <v>1</v>
      </c>
      <c r="J75" s="26">
        <v>3</v>
      </c>
      <c r="K75" s="26">
        <v>11</v>
      </c>
      <c r="L75" s="26">
        <v>1</v>
      </c>
      <c r="M75" s="26">
        <v>502</v>
      </c>
      <c r="N75" s="26">
        <v>6</v>
      </c>
      <c r="O75" s="26">
        <v>15</v>
      </c>
      <c r="P75" s="26" t="s">
        <v>149</v>
      </c>
      <c r="Q75" s="26" t="s">
        <v>226</v>
      </c>
      <c r="R75" s="27" t="s">
        <v>238</v>
      </c>
      <c r="S75" s="28">
        <v>40000000</v>
      </c>
    </row>
    <row r="76" spans="1:19" hidden="1" x14ac:dyDescent="0.2">
      <c r="A76" s="29" t="str">
        <f t="shared" si="6"/>
        <v>1.502</v>
      </c>
      <c r="B76" s="29" t="str">
        <f t="shared" si="7"/>
        <v>1.5.</v>
      </c>
      <c r="C76" s="29" t="str">
        <f t="shared" si="5"/>
        <v>1</v>
      </c>
      <c r="D76" s="33" t="str">
        <f t="shared" si="4"/>
        <v>16 1 3 11 1 502 6 16 0 3301065</v>
      </c>
      <c r="E76" s="34">
        <v>11101</v>
      </c>
      <c r="F76" s="33" t="s">
        <v>1175</v>
      </c>
      <c r="G76" s="26">
        <v>0</v>
      </c>
      <c r="H76" s="26">
        <v>16</v>
      </c>
      <c r="I76" s="26">
        <v>1</v>
      </c>
      <c r="J76" s="26">
        <v>3</v>
      </c>
      <c r="K76" s="26">
        <v>11</v>
      </c>
      <c r="L76" s="26">
        <v>1</v>
      </c>
      <c r="M76" s="26">
        <v>502</v>
      </c>
      <c r="N76" s="26">
        <v>6</v>
      </c>
      <c r="O76" s="26">
        <v>16</v>
      </c>
      <c r="P76" s="26" t="s">
        <v>149</v>
      </c>
      <c r="Q76" s="26" t="s">
        <v>226</v>
      </c>
      <c r="R76" s="27" t="s">
        <v>239</v>
      </c>
      <c r="S76" s="28">
        <v>22648724</v>
      </c>
    </row>
    <row r="77" spans="1:19" hidden="1" x14ac:dyDescent="0.2">
      <c r="A77" s="29" t="str">
        <f t="shared" si="6"/>
        <v>1.502</v>
      </c>
      <c r="B77" s="29" t="str">
        <f t="shared" si="7"/>
        <v>1.5.</v>
      </c>
      <c r="C77" s="29" t="str">
        <f t="shared" si="5"/>
        <v>1</v>
      </c>
      <c r="D77" s="33" t="str">
        <f t="shared" si="4"/>
        <v>16 1 3 11 1 502 6 27 0 3301065</v>
      </c>
      <c r="E77" s="34">
        <v>11101</v>
      </c>
      <c r="F77" s="33" t="s">
        <v>1175</v>
      </c>
      <c r="G77" s="26">
        <v>0</v>
      </c>
      <c r="H77" s="26">
        <v>16</v>
      </c>
      <c r="I77" s="26">
        <v>1</v>
      </c>
      <c r="J77" s="26">
        <v>3</v>
      </c>
      <c r="K77" s="26">
        <v>11</v>
      </c>
      <c r="L77" s="26">
        <v>1</v>
      </c>
      <c r="M77" s="26">
        <v>502</v>
      </c>
      <c r="N77" s="26">
        <v>6</v>
      </c>
      <c r="O77" s="26">
        <v>27</v>
      </c>
      <c r="P77" s="26" t="s">
        <v>149</v>
      </c>
      <c r="Q77" s="26" t="s">
        <v>226</v>
      </c>
      <c r="R77" s="27" t="s">
        <v>240</v>
      </c>
      <c r="S77" s="28">
        <v>400000000</v>
      </c>
    </row>
    <row r="78" spans="1:19" hidden="1" x14ac:dyDescent="0.2">
      <c r="A78" s="29" t="str">
        <f t="shared" si="6"/>
        <v>1.502</v>
      </c>
      <c r="B78" s="29" t="str">
        <f t="shared" si="7"/>
        <v>1.5.</v>
      </c>
      <c r="C78" s="29" t="str">
        <f t="shared" si="5"/>
        <v>2</v>
      </c>
      <c r="D78" s="33" t="str">
        <f t="shared" si="4"/>
        <v>16 1 3 22 1 502 6 1 0 3301055</v>
      </c>
      <c r="E78" s="34">
        <v>11222</v>
      </c>
      <c r="F78" s="33" t="s">
        <v>1214</v>
      </c>
      <c r="G78" s="26">
        <v>0</v>
      </c>
      <c r="H78" s="26">
        <v>16</v>
      </c>
      <c r="I78" s="26">
        <v>1</v>
      </c>
      <c r="J78" s="26">
        <v>3</v>
      </c>
      <c r="K78" s="26">
        <v>22</v>
      </c>
      <c r="L78" s="26">
        <v>1</v>
      </c>
      <c r="M78" s="26">
        <v>502</v>
      </c>
      <c r="N78" s="26">
        <v>6</v>
      </c>
      <c r="O78" s="26">
        <v>1</v>
      </c>
      <c r="P78" s="26" t="s">
        <v>149</v>
      </c>
      <c r="Q78" s="26" t="s">
        <v>241</v>
      </c>
      <c r="R78" s="27" t="s">
        <v>242</v>
      </c>
      <c r="S78" s="28">
        <v>862422142</v>
      </c>
    </row>
    <row r="79" spans="1:19" hidden="1" x14ac:dyDescent="0.2">
      <c r="A79" s="29" t="str">
        <f t="shared" si="6"/>
        <v>1.502</v>
      </c>
      <c r="B79" s="29" t="str">
        <f t="shared" si="7"/>
        <v>1.5.</v>
      </c>
      <c r="C79" s="29" t="str">
        <f t="shared" si="5"/>
        <v>2</v>
      </c>
      <c r="D79" s="33" t="str">
        <f t="shared" si="4"/>
        <v>16 1 3 22 1 502 6 2 0 3301055</v>
      </c>
      <c r="E79" s="34">
        <v>11222</v>
      </c>
      <c r="F79" s="33" t="s">
        <v>1214</v>
      </c>
      <c r="G79" s="26">
        <v>0</v>
      </c>
      <c r="H79" s="26">
        <v>16</v>
      </c>
      <c r="I79" s="26">
        <v>1</v>
      </c>
      <c r="J79" s="26">
        <v>3</v>
      </c>
      <c r="K79" s="26">
        <v>22</v>
      </c>
      <c r="L79" s="26">
        <v>1</v>
      </c>
      <c r="M79" s="26">
        <v>502</v>
      </c>
      <c r="N79" s="26">
        <v>6</v>
      </c>
      <c r="O79" s="26">
        <v>2</v>
      </c>
      <c r="P79" s="26" t="s">
        <v>149</v>
      </c>
      <c r="Q79" s="26" t="s">
        <v>241</v>
      </c>
      <c r="R79" s="27" t="s">
        <v>243</v>
      </c>
      <c r="S79" s="28">
        <v>97000000</v>
      </c>
    </row>
    <row r="80" spans="1:19" hidden="1" x14ac:dyDescent="0.2">
      <c r="A80" s="29" t="str">
        <f t="shared" si="6"/>
        <v>1.502</v>
      </c>
      <c r="B80" s="29" t="str">
        <f t="shared" si="7"/>
        <v>1.5.</v>
      </c>
      <c r="C80" s="29" t="str">
        <f t="shared" si="5"/>
        <v>2</v>
      </c>
      <c r="D80" s="33" t="str">
        <f t="shared" si="4"/>
        <v>16 1 3 22 1 502 6 3 0 3301065</v>
      </c>
      <c r="E80" s="34">
        <v>11222</v>
      </c>
      <c r="F80" s="33" t="s">
        <v>1214</v>
      </c>
      <c r="G80" s="26">
        <v>0</v>
      </c>
      <c r="H80" s="26">
        <v>16</v>
      </c>
      <c r="I80" s="26">
        <v>1</v>
      </c>
      <c r="J80" s="26">
        <v>3</v>
      </c>
      <c r="K80" s="26">
        <v>22</v>
      </c>
      <c r="L80" s="26">
        <v>1</v>
      </c>
      <c r="M80" s="26">
        <v>502</v>
      </c>
      <c r="N80" s="26">
        <v>6</v>
      </c>
      <c r="O80" s="26">
        <v>3</v>
      </c>
      <c r="P80" s="26" t="s">
        <v>149</v>
      </c>
      <c r="Q80" s="26" t="s">
        <v>226</v>
      </c>
      <c r="R80" s="27" t="s">
        <v>244</v>
      </c>
      <c r="S80" s="28">
        <v>100000000</v>
      </c>
    </row>
    <row r="81" spans="1:19" hidden="1" x14ac:dyDescent="0.2">
      <c r="A81" s="29" t="str">
        <f t="shared" si="6"/>
        <v>1.502</v>
      </c>
      <c r="B81" s="29" t="str">
        <f t="shared" si="7"/>
        <v>1.5.</v>
      </c>
      <c r="C81" s="29" t="str">
        <f t="shared" si="5"/>
        <v>2</v>
      </c>
      <c r="D81" s="33" t="str">
        <f t="shared" si="4"/>
        <v>16 1 3 22 1 502 6 4 0 3301122</v>
      </c>
      <c r="E81" s="34">
        <v>11222</v>
      </c>
      <c r="F81" s="33" t="s">
        <v>1214</v>
      </c>
      <c r="G81" s="26">
        <v>0</v>
      </c>
      <c r="H81" s="26">
        <v>16</v>
      </c>
      <c r="I81" s="26">
        <v>1</v>
      </c>
      <c r="J81" s="26">
        <v>3</v>
      </c>
      <c r="K81" s="26">
        <v>22</v>
      </c>
      <c r="L81" s="26">
        <v>1</v>
      </c>
      <c r="M81" s="26">
        <v>502</v>
      </c>
      <c r="N81" s="26">
        <v>6</v>
      </c>
      <c r="O81" s="26">
        <v>4</v>
      </c>
      <c r="P81" s="26" t="s">
        <v>149</v>
      </c>
      <c r="Q81" s="26" t="s">
        <v>245</v>
      </c>
      <c r="R81" s="27" t="s">
        <v>246</v>
      </c>
      <c r="S81" s="28">
        <v>200000000</v>
      </c>
    </row>
    <row r="82" spans="1:19" hidden="1" x14ac:dyDescent="0.2">
      <c r="A82" s="29" t="str">
        <f t="shared" si="6"/>
        <v>1.502</v>
      </c>
      <c r="B82" s="29" t="str">
        <f t="shared" si="7"/>
        <v>1.5.</v>
      </c>
      <c r="C82" s="29" t="str">
        <f t="shared" si="5"/>
        <v>2</v>
      </c>
      <c r="D82" s="33" t="str">
        <f t="shared" si="4"/>
        <v>16 1 3 22 1 502 6 5 0 3301122</v>
      </c>
      <c r="E82" s="34">
        <v>11222</v>
      </c>
      <c r="F82" s="33" t="s">
        <v>1214</v>
      </c>
      <c r="G82" s="26">
        <v>0</v>
      </c>
      <c r="H82" s="26">
        <v>16</v>
      </c>
      <c r="I82" s="26">
        <v>1</v>
      </c>
      <c r="J82" s="26">
        <v>3</v>
      </c>
      <c r="K82" s="26">
        <v>22</v>
      </c>
      <c r="L82" s="26">
        <v>1</v>
      </c>
      <c r="M82" s="26">
        <v>502</v>
      </c>
      <c r="N82" s="26">
        <v>6</v>
      </c>
      <c r="O82" s="26">
        <v>5</v>
      </c>
      <c r="P82" s="26" t="s">
        <v>149</v>
      </c>
      <c r="Q82" s="26" t="s">
        <v>245</v>
      </c>
      <c r="R82" s="27" t="s">
        <v>247</v>
      </c>
      <c r="S82" s="28">
        <v>250000000</v>
      </c>
    </row>
    <row r="83" spans="1:19" hidden="1" x14ac:dyDescent="0.2">
      <c r="A83" s="29" t="str">
        <f t="shared" si="6"/>
        <v>1.502</v>
      </c>
      <c r="B83" s="29" t="str">
        <f t="shared" si="7"/>
        <v>1.5.</v>
      </c>
      <c r="C83" s="29" t="str">
        <f t="shared" si="5"/>
        <v>2</v>
      </c>
      <c r="D83" s="33" t="str">
        <f t="shared" si="4"/>
        <v>16 1 3 22 1 502 6 6 0 3301122</v>
      </c>
      <c r="E83" s="34">
        <v>11222</v>
      </c>
      <c r="F83" s="33" t="s">
        <v>1214</v>
      </c>
      <c r="G83" s="26">
        <v>0</v>
      </c>
      <c r="H83" s="26">
        <v>16</v>
      </c>
      <c r="I83" s="26">
        <v>1</v>
      </c>
      <c r="J83" s="26">
        <v>3</v>
      </c>
      <c r="K83" s="26">
        <v>22</v>
      </c>
      <c r="L83" s="26">
        <v>1</v>
      </c>
      <c r="M83" s="26">
        <v>502</v>
      </c>
      <c r="N83" s="26">
        <v>6</v>
      </c>
      <c r="O83" s="26">
        <v>6</v>
      </c>
      <c r="P83" s="26" t="s">
        <v>149</v>
      </c>
      <c r="Q83" s="26" t="s">
        <v>245</v>
      </c>
      <c r="R83" s="27" t="s">
        <v>1473</v>
      </c>
      <c r="S83" s="28">
        <v>50000000</v>
      </c>
    </row>
    <row r="84" spans="1:19" hidden="1" x14ac:dyDescent="0.2">
      <c r="A84" s="29" t="str">
        <f t="shared" si="6"/>
        <v>1.502</v>
      </c>
      <c r="B84" s="29" t="str">
        <f t="shared" si="7"/>
        <v>1.5.</v>
      </c>
      <c r="C84" s="29" t="str">
        <f t="shared" si="5"/>
        <v>2</v>
      </c>
      <c r="D84" s="33" t="str">
        <f t="shared" si="4"/>
        <v>16 1 3 22 1 502 6 7 0 3301122</v>
      </c>
      <c r="E84" s="34">
        <v>11222</v>
      </c>
      <c r="F84" s="33" t="s">
        <v>1214</v>
      </c>
      <c r="G84" s="26">
        <v>0</v>
      </c>
      <c r="H84" s="26">
        <v>16</v>
      </c>
      <c r="I84" s="26">
        <v>1</v>
      </c>
      <c r="J84" s="26">
        <v>3</v>
      </c>
      <c r="K84" s="26">
        <v>22</v>
      </c>
      <c r="L84" s="26">
        <v>1</v>
      </c>
      <c r="M84" s="26">
        <v>502</v>
      </c>
      <c r="N84" s="26">
        <v>6</v>
      </c>
      <c r="O84" s="26">
        <v>7</v>
      </c>
      <c r="P84" s="26" t="s">
        <v>149</v>
      </c>
      <c r="Q84" s="26" t="s">
        <v>245</v>
      </c>
      <c r="R84" s="27" t="s">
        <v>249</v>
      </c>
      <c r="S84" s="28">
        <v>241370000</v>
      </c>
    </row>
    <row r="85" spans="1:19" hidden="1" x14ac:dyDescent="0.2">
      <c r="A85" s="29" t="str">
        <f t="shared" si="6"/>
        <v>1.502</v>
      </c>
      <c r="B85" s="29" t="str">
        <f t="shared" si="7"/>
        <v>1.5.</v>
      </c>
      <c r="C85" s="29" t="str">
        <f t="shared" si="5"/>
        <v>2</v>
      </c>
      <c r="D85" s="33" t="str">
        <f t="shared" si="4"/>
        <v>16 1 3 22 1 502 6 8 0 3301122</v>
      </c>
      <c r="E85" s="34">
        <v>11222</v>
      </c>
      <c r="F85" s="33" t="s">
        <v>1214</v>
      </c>
      <c r="G85" s="26">
        <v>0</v>
      </c>
      <c r="H85" s="26">
        <v>16</v>
      </c>
      <c r="I85" s="26">
        <v>1</v>
      </c>
      <c r="J85" s="26">
        <v>3</v>
      </c>
      <c r="K85" s="26">
        <v>22</v>
      </c>
      <c r="L85" s="26">
        <v>1</v>
      </c>
      <c r="M85" s="26">
        <v>502</v>
      </c>
      <c r="N85" s="26">
        <v>6</v>
      </c>
      <c r="O85" s="26">
        <v>8</v>
      </c>
      <c r="P85" s="26" t="s">
        <v>149</v>
      </c>
      <c r="Q85" s="26" t="s">
        <v>245</v>
      </c>
      <c r="R85" s="27" t="s">
        <v>250</v>
      </c>
      <c r="S85" s="28">
        <v>700000000</v>
      </c>
    </row>
    <row r="86" spans="1:19" hidden="1" x14ac:dyDescent="0.2">
      <c r="A86" s="29" t="str">
        <f t="shared" si="6"/>
        <v>1.502</v>
      </c>
      <c r="B86" s="29" t="str">
        <f t="shared" si="7"/>
        <v>1.5.</v>
      </c>
      <c r="C86" s="29" t="str">
        <f t="shared" si="5"/>
        <v>2</v>
      </c>
      <c r="D86" s="33" t="str">
        <f t="shared" si="4"/>
        <v>16 1 3 22 1 502 6 9 0 3301122</v>
      </c>
      <c r="E86" s="34">
        <v>11222</v>
      </c>
      <c r="F86" s="33" t="s">
        <v>1214</v>
      </c>
      <c r="G86" s="26">
        <v>0</v>
      </c>
      <c r="H86" s="26">
        <v>16</v>
      </c>
      <c r="I86" s="26">
        <v>1</v>
      </c>
      <c r="J86" s="26">
        <v>3</v>
      </c>
      <c r="K86" s="26">
        <v>22</v>
      </c>
      <c r="L86" s="26">
        <v>1</v>
      </c>
      <c r="M86" s="26">
        <v>502</v>
      </c>
      <c r="N86" s="26">
        <v>6</v>
      </c>
      <c r="O86" s="26">
        <v>9</v>
      </c>
      <c r="P86" s="26" t="s">
        <v>149</v>
      </c>
      <c r="Q86" s="26" t="s">
        <v>245</v>
      </c>
      <c r="R86" s="27" t="s">
        <v>1474</v>
      </c>
      <c r="S86" s="28">
        <v>100000000</v>
      </c>
    </row>
    <row r="87" spans="1:19" hidden="1" x14ac:dyDescent="0.2">
      <c r="A87" s="29" t="str">
        <f t="shared" si="6"/>
        <v>1.502</v>
      </c>
      <c r="B87" s="29" t="str">
        <f t="shared" si="7"/>
        <v>1.5.</v>
      </c>
      <c r="C87" s="29" t="str">
        <f t="shared" si="5"/>
        <v>2</v>
      </c>
      <c r="D87" s="33" t="str">
        <f t="shared" si="4"/>
        <v>16 1 3 22 1 502 6 10 0 3301122</v>
      </c>
      <c r="E87" s="34">
        <v>11222</v>
      </c>
      <c r="F87" s="33" t="s">
        <v>1214</v>
      </c>
      <c r="G87" s="26">
        <v>0</v>
      </c>
      <c r="H87" s="26">
        <v>16</v>
      </c>
      <c r="I87" s="26">
        <v>1</v>
      </c>
      <c r="J87" s="26">
        <v>3</v>
      </c>
      <c r="K87" s="26">
        <v>22</v>
      </c>
      <c r="L87" s="26">
        <v>1</v>
      </c>
      <c r="M87" s="26">
        <v>502</v>
      </c>
      <c r="N87" s="26">
        <v>6</v>
      </c>
      <c r="O87" s="26">
        <v>10</v>
      </c>
      <c r="P87" s="26" t="s">
        <v>149</v>
      </c>
      <c r="Q87" s="26" t="s">
        <v>245</v>
      </c>
      <c r="R87" s="27" t="s">
        <v>252</v>
      </c>
      <c r="S87" s="28">
        <v>250000000</v>
      </c>
    </row>
    <row r="88" spans="1:19" hidden="1" x14ac:dyDescent="0.2">
      <c r="A88" s="29" t="str">
        <f t="shared" si="6"/>
        <v>1.502</v>
      </c>
      <c r="B88" s="29" t="str">
        <f t="shared" si="7"/>
        <v>1.5.</v>
      </c>
      <c r="C88" s="29" t="str">
        <f t="shared" si="5"/>
        <v>2</v>
      </c>
      <c r="D88" s="33" t="str">
        <f t="shared" si="4"/>
        <v>16 1 3 22 1 502 6 11 0 3301122</v>
      </c>
      <c r="E88" s="34">
        <v>11222</v>
      </c>
      <c r="F88" s="33" t="s">
        <v>1214</v>
      </c>
      <c r="G88" s="26">
        <v>0</v>
      </c>
      <c r="H88" s="26">
        <v>16</v>
      </c>
      <c r="I88" s="26">
        <v>1</v>
      </c>
      <c r="J88" s="26">
        <v>3</v>
      </c>
      <c r="K88" s="26">
        <v>22</v>
      </c>
      <c r="L88" s="26">
        <v>1</v>
      </c>
      <c r="M88" s="26">
        <v>502</v>
      </c>
      <c r="N88" s="26">
        <v>6</v>
      </c>
      <c r="O88" s="26">
        <v>11</v>
      </c>
      <c r="P88" s="26" t="s">
        <v>149</v>
      </c>
      <c r="Q88" s="26" t="s">
        <v>245</v>
      </c>
      <c r="R88" s="27" t="s">
        <v>253</v>
      </c>
      <c r="S88" s="28">
        <v>50000000</v>
      </c>
    </row>
    <row r="89" spans="1:19" hidden="1" x14ac:dyDescent="0.2">
      <c r="A89" s="29" t="str">
        <f t="shared" si="6"/>
        <v>1.502</v>
      </c>
      <c r="B89" s="29" t="str">
        <f t="shared" si="7"/>
        <v>1.5.</v>
      </c>
      <c r="C89" s="29" t="str">
        <f t="shared" si="5"/>
        <v>2</v>
      </c>
      <c r="D89" s="33" t="str">
        <f t="shared" si="4"/>
        <v>16 1 3 22 1 502 6 12 0 3301122</v>
      </c>
      <c r="E89" s="34">
        <v>11222</v>
      </c>
      <c r="F89" s="33" t="s">
        <v>1214</v>
      </c>
      <c r="G89" s="26">
        <v>0</v>
      </c>
      <c r="H89" s="26">
        <v>16</v>
      </c>
      <c r="I89" s="26">
        <v>1</v>
      </c>
      <c r="J89" s="26">
        <v>3</v>
      </c>
      <c r="K89" s="26">
        <v>22</v>
      </c>
      <c r="L89" s="26">
        <v>1</v>
      </c>
      <c r="M89" s="26">
        <v>502</v>
      </c>
      <c r="N89" s="26">
        <v>6</v>
      </c>
      <c r="O89" s="26">
        <v>12</v>
      </c>
      <c r="P89" s="26" t="s">
        <v>149</v>
      </c>
      <c r="Q89" s="26" t="s">
        <v>245</v>
      </c>
      <c r="R89" s="27" t="s">
        <v>254</v>
      </c>
      <c r="S89" s="28">
        <v>50000000</v>
      </c>
    </row>
    <row r="90" spans="1:19" hidden="1" x14ac:dyDescent="0.2">
      <c r="A90" s="29" t="str">
        <f t="shared" si="6"/>
        <v>1.502</v>
      </c>
      <c r="B90" s="29" t="str">
        <f t="shared" si="7"/>
        <v>1.5.</v>
      </c>
      <c r="C90" s="29" t="str">
        <f t="shared" si="5"/>
        <v>2</v>
      </c>
      <c r="D90" s="33" t="str">
        <f t="shared" si="4"/>
        <v>16 1 3 22 1 502 6 13 0 3301122</v>
      </c>
      <c r="E90" s="34">
        <v>11222</v>
      </c>
      <c r="F90" s="33" t="s">
        <v>1214</v>
      </c>
      <c r="G90" s="26">
        <v>0</v>
      </c>
      <c r="H90" s="26">
        <v>16</v>
      </c>
      <c r="I90" s="26">
        <v>1</v>
      </c>
      <c r="J90" s="26">
        <v>3</v>
      </c>
      <c r="K90" s="26">
        <v>22</v>
      </c>
      <c r="L90" s="26">
        <v>1</v>
      </c>
      <c r="M90" s="26">
        <v>502</v>
      </c>
      <c r="N90" s="26">
        <v>6</v>
      </c>
      <c r="O90" s="26">
        <v>13</v>
      </c>
      <c r="P90" s="26" t="s">
        <v>149</v>
      </c>
      <c r="Q90" s="26" t="s">
        <v>245</v>
      </c>
      <c r="R90" s="27" t="s">
        <v>255</v>
      </c>
      <c r="S90" s="28">
        <v>50000000</v>
      </c>
    </row>
    <row r="91" spans="1:19" hidden="1" x14ac:dyDescent="0.2">
      <c r="A91" s="29" t="str">
        <f t="shared" si="6"/>
        <v>1.502</v>
      </c>
      <c r="B91" s="29" t="str">
        <f t="shared" si="7"/>
        <v>1.5.</v>
      </c>
      <c r="C91" s="29" t="str">
        <f t="shared" si="5"/>
        <v>2</v>
      </c>
      <c r="D91" s="33" t="str">
        <f t="shared" ref="D91:D133" si="8">+CONCATENATE(H91," ",I91," ",J91," ",K91," ",L91," ",M91," ",N91," ",O91," ",P91," ",Q91)</f>
        <v>16 1 3 22 1 502 6 14 0 3301126</v>
      </c>
      <c r="E91" s="34">
        <v>11222</v>
      </c>
      <c r="F91" s="33" t="s">
        <v>1214</v>
      </c>
      <c r="G91" s="26">
        <v>0</v>
      </c>
      <c r="H91" s="26">
        <v>16</v>
      </c>
      <c r="I91" s="26">
        <v>1</v>
      </c>
      <c r="J91" s="26">
        <v>3</v>
      </c>
      <c r="K91" s="26">
        <v>22</v>
      </c>
      <c r="L91" s="26">
        <v>1</v>
      </c>
      <c r="M91" s="26">
        <v>502</v>
      </c>
      <c r="N91" s="26">
        <v>6</v>
      </c>
      <c r="O91" s="26">
        <v>14</v>
      </c>
      <c r="P91" s="26" t="s">
        <v>149</v>
      </c>
      <c r="Q91" s="26" t="s">
        <v>222</v>
      </c>
      <c r="R91" s="27" t="s">
        <v>256</v>
      </c>
      <c r="S91" s="28">
        <v>23000000</v>
      </c>
    </row>
    <row r="92" spans="1:19" hidden="1" x14ac:dyDescent="0.2">
      <c r="A92" s="29" t="str">
        <f t="shared" si="6"/>
        <v>1.502</v>
      </c>
      <c r="B92" s="29" t="str">
        <f t="shared" si="7"/>
        <v>1.5.</v>
      </c>
      <c r="C92" s="29" t="str">
        <f t="shared" si="5"/>
        <v>2</v>
      </c>
      <c r="D92" s="33" t="str">
        <f t="shared" si="8"/>
        <v>16 1 3 22 1 502 6 15 0 3301065</v>
      </c>
      <c r="E92" s="34">
        <v>11222</v>
      </c>
      <c r="F92" s="33" t="s">
        <v>1214</v>
      </c>
      <c r="G92" s="26">
        <v>0</v>
      </c>
      <c r="H92" s="26">
        <v>16</v>
      </c>
      <c r="I92" s="26">
        <v>1</v>
      </c>
      <c r="J92" s="26">
        <v>3</v>
      </c>
      <c r="K92" s="26">
        <v>22</v>
      </c>
      <c r="L92" s="26">
        <v>1</v>
      </c>
      <c r="M92" s="26">
        <v>502</v>
      </c>
      <c r="N92" s="26">
        <v>6</v>
      </c>
      <c r="O92" s="26">
        <v>15</v>
      </c>
      <c r="P92" s="26" t="s">
        <v>149</v>
      </c>
      <c r="Q92" s="26" t="s">
        <v>226</v>
      </c>
      <c r="R92" s="27" t="s">
        <v>227</v>
      </c>
      <c r="S92" s="28">
        <v>216000000</v>
      </c>
    </row>
    <row r="93" spans="1:19" hidden="1" x14ac:dyDescent="0.2">
      <c r="A93" s="29" t="str">
        <f t="shared" si="6"/>
        <v>1.502</v>
      </c>
      <c r="B93" s="29" t="str">
        <f t="shared" si="7"/>
        <v>1.5.</v>
      </c>
      <c r="C93" s="29" t="str">
        <f t="shared" si="5"/>
        <v>2</v>
      </c>
      <c r="D93" s="33" t="str">
        <f t="shared" si="8"/>
        <v>16 1 3 22 1 502 6 16 0 3301065</v>
      </c>
      <c r="E93" s="34">
        <v>22324</v>
      </c>
      <c r="F93" s="33" t="s">
        <v>1398</v>
      </c>
      <c r="G93" s="26">
        <v>0</v>
      </c>
      <c r="H93" s="26">
        <v>16</v>
      </c>
      <c r="I93" s="26">
        <v>1</v>
      </c>
      <c r="J93" s="26">
        <v>3</v>
      </c>
      <c r="K93" s="26">
        <v>22</v>
      </c>
      <c r="L93" s="26">
        <v>1</v>
      </c>
      <c r="M93" s="26">
        <v>502</v>
      </c>
      <c r="N93" s="26">
        <v>6</v>
      </c>
      <c r="O93" s="26">
        <v>16</v>
      </c>
      <c r="P93" s="26" t="s">
        <v>149</v>
      </c>
      <c r="Q93" s="26" t="s">
        <v>226</v>
      </c>
      <c r="R93" s="27" t="s">
        <v>239</v>
      </c>
      <c r="S93" s="28">
        <v>12720000</v>
      </c>
    </row>
    <row r="94" spans="1:19" hidden="1" x14ac:dyDescent="0.2">
      <c r="A94" s="29" t="str">
        <f t="shared" si="6"/>
        <v>1.502</v>
      </c>
      <c r="B94" s="29" t="str">
        <f t="shared" si="7"/>
        <v>1.5.</v>
      </c>
      <c r="C94" s="29" t="str">
        <f t="shared" si="5"/>
        <v>2</v>
      </c>
      <c r="D94" s="33" t="str">
        <f t="shared" si="8"/>
        <v>16 1 3 22 1 502 6 17 0 3301087</v>
      </c>
      <c r="E94" s="34">
        <v>11222</v>
      </c>
      <c r="F94" s="33" t="s">
        <v>1214</v>
      </c>
      <c r="G94" s="26">
        <v>0</v>
      </c>
      <c r="H94" s="26">
        <v>16</v>
      </c>
      <c r="I94" s="26">
        <v>1</v>
      </c>
      <c r="J94" s="26">
        <v>3</v>
      </c>
      <c r="K94" s="26">
        <v>22</v>
      </c>
      <c r="L94" s="26">
        <v>1</v>
      </c>
      <c r="M94" s="26">
        <v>502</v>
      </c>
      <c r="N94" s="26">
        <v>6</v>
      </c>
      <c r="O94" s="26">
        <v>17</v>
      </c>
      <c r="P94" s="26" t="s">
        <v>149</v>
      </c>
      <c r="Q94" s="26" t="s">
        <v>230</v>
      </c>
      <c r="R94" s="27" t="s">
        <v>257</v>
      </c>
      <c r="S94" s="28">
        <v>35000000</v>
      </c>
    </row>
    <row r="95" spans="1:19" hidden="1" x14ac:dyDescent="0.2">
      <c r="A95" s="29" t="str">
        <f t="shared" si="6"/>
        <v>1.502</v>
      </c>
      <c r="B95" s="29" t="str">
        <f t="shared" si="7"/>
        <v>1.5.</v>
      </c>
      <c r="C95" s="29" t="str">
        <f t="shared" si="5"/>
        <v>2</v>
      </c>
      <c r="D95" s="33" t="str">
        <f t="shared" si="8"/>
        <v>16 1 3 22 1 502 6 18 0 3301068</v>
      </c>
      <c r="E95" s="34">
        <v>11222</v>
      </c>
      <c r="F95" s="33" t="s">
        <v>1214</v>
      </c>
      <c r="G95" s="26">
        <v>0</v>
      </c>
      <c r="H95" s="26">
        <v>16</v>
      </c>
      <c r="I95" s="26">
        <v>1</v>
      </c>
      <c r="J95" s="26">
        <v>3</v>
      </c>
      <c r="K95" s="26">
        <v>22</v>
      </c>
      <c r="L95" s="26">
        <v>1</v>
      </c>
      <c r="M95" s="26">
        <v>502</v>
      </c>
      <c r="N95" s="26">
        <v>6</v>
      </c>
      <c r="O95" s="26">
        <v>18</v>
      </c>
      <c r="P95" s="26" t="s">
        <v>149</v>
      </c>
      <c r="Q95" s="26" t="s">
        <v>218</v>
      </c>
      <c r="R95" s="27" t="s">
        <v>258</v>
      </c>
      <c r="S95" s="28">
        <v>10000000</v>
      </c>
    </row>
    <row r="96" spans="1:19" hidden="1" x14ac:dyDescent="0.2">
      <c r="A96" s="29" t="str">
        <f t="shared" si="6"/>
        <v>1.502</v>
      </c>
      <c r="B96" s="29" t="str">
        <f t="shared" si="7"/>
        <v>1.5.</v>
      </c>
      <c r="C96" s="29" t="str">
        <f t="shared" si="5"/>
        <v>2</v>
      </c>
      <c r="D96" s="33" t="str">
        <f t="shared" si="8"/>
        <v>16 1 3 22 1 502 6 19 0 3301054</v>
      </c>
      <c r="E96" s="34">
        <v>11222</v>
      </c>
      <c r="F96" s="33" t="s">
        <v>1214</v>
      </c>
      <c r="G96" s="26">
        <v>0</v>
      </c>
      <c r="H96" s="26">
        <v>16</v>
      </c>
      <c r="I96" s="26">
        <v>1</v>
      </c>
      <c r="J96" s="26">
        <v>3</v>
      </c>
      <c r="K96" s="26">
        <v>22</v>
      </c>
      <c r="L96" s="26">
        <v>1</v>
      </c>
      <c r="M96" s="26">
        <v>502</v>
      </c>
      <c r="N96" s="26">
        <v>6</v>
      </c>
      <c r="O96" s="26">
        <v>19</v>
      </c>
      <c r="P96" s="26" t="s">
        <v>149</v>
      </c>
      <c r="Q96" s="26" t="s">
        <v>259</v>
      </c>
      <c r="R96" s="27" t="s">
        <v>243</v>
      </c>
      <c r="S96" s="28">
        <v>30000000</v>
      </c>
    </row>
    <row r="97" spans="1:19" hidden="1" x14ac:dyDescent="0.2">
      <c r="A97" s="29" t="str">
        <f t="shared" si="6"/>
        <v>1.502</v>
      </c>
      <c r="B97" s="29" t="str">
        <f t="shared" si="7"/>
        <v>1.5.</v>
      </c>
      <c r="C97" s="29" t="str">
        <f t="shared" si="5"/>
        <v>2</v>
      </c>
      <c r="D97" s="33" t="str">
        <f t="shared" si="8"/>
        <v>16 1 3 22 1 502 6 20 0 3301055</v>
      </c>
      <c r="E97" s="34">
        <v>11222</v>
      </c>
      <c r="F97" s="33" t="s">
        <v>1214</v>
      </c>
      <c r="G97" s="26">
        <v>0</v>
      </c>
      <c r="H97" s="26">
        <v>16</v>
      </c>
      <c r="I97" s="26">
        <v>1</v>
      </c>
      <c r="J97" s="26">
        <v>3</v>
      </c>
      <c r="K97" s="26">
        <v>22</v>
      </c>
      <c r="L97" s="26">
        <v>1</v>
      </c>
      <c r="M97" s="26">
        <v>502</v>
      </c>
      <c r="N97" s="26">
        <v>6</v>
      </c>
      <c r="O97" s="26">
        <v>20</v>
      </c>
      <c r="P97" s="26" t="s">
        <v>149</v>
      </c>
      <c r="Q97" s="26" t="s">
        <v>241</v>
      </c>
      <c r="R97" s="27" t="s">
        <v>243</v>
      </c>
      <c r="S97" s="28">
        <v>73000000</v>
      </c>
    </row>
    <row r="98" spans="1:19" hidden="1" x14ac:dyDescent="0.2">
      <c r="A98" s="29" t="str">
        <f t="shared" si="6"/>
        <v>1.502</v>
      </c>
      <c r="B98" s="29" t="str">
        <f t="shared" si="7"/>
        <v>1.5.</v>
      </c>
      <c r="C98" s="29" t="str">
        <f t="shared" si="5"/>
        <v>2</v>
      </c>
      <c r="D98" s="33" t="str">
        <f t="shared" si="8"/>
        <v>16 1 3 22 1 502 6 21 0 3301055</v>
      </c>
      <c r="E98" s="34">
        <v>13173</v>
      </c>
      <c r="F98" s="33" t="s">
        <v>1327</v>
      </c>
      <c r="G98" s="26">
        <v>0</v>
      </c>
      <c r="H98" s="26">
        <v>16</v>
      </c>
      <c r="I98" s="26">
        <v>1</v>
      </c>
      <c r="J98" s="26">
        <v>3</v>
      </c>
      <c r="K98" s="26">
        <v>22</v>
      </c>
      <c r="L98" s="26">
        <v>1</v>
      </c>
      <c r="M98" s="26">
        <v>502</v>
      </c>
      <c r="N98" s="26">
        <v>6</v>
      </c>
      <c r="O98" s="26">
        <v>21</v>
      </c>
      <c r="P98" s="26" t="s">
        <v>149</v>
      </c>
      <c r="Q98" s="26" t="s">
        <v>241</v>
      </c>
      <c r="R98" s="27" t="s">
        <v>260</v>
      </c>
      <c r="S98" s="28">
        <v>265000000</v>
      </c>
    </row>
    <row r="99" spans="1:19" hidden="1" x14ac:dyDescent="0.2">
      <c r="A99" s="29" t="str">
        <f t="shared" si="6"/>
        <v>1.502</v>
      </c>
      <c r="B99" s="29" t="str">
        <f t="shared" si="7"/>
        <v>1.5.</v>
      </c>
      <c r="C99" s="29" t="str">
        <f t="shared" si="5"/>
        <v>2</v>
      </c>
      <c r="D99" s="33" t="str">
        <f t="shared" si="8"/>
        <v>16 1 3 22 1 502 6 22 0 3301055</v>
      </c>
      <c r="E99" s="34">
        <v>22304</v>
      </c>
      <c r="F99" s="33" t="s">
        <v>1381</v>
      </c>
      <c r="G99" s="26">
        <v>0</v>
      </c>
      <c r="H99" s="26">
        <v>16</v>
      </c>
      <c r="I99" s="26">
        <v>1</v>
      </c>
      <c r="J99" s="26">
        <v>3</v>
      </c>
      <c r="K99" s="26">
        <v>22</v>
      </c>
      <c r="L99" s="26">
        <v>1</v>
      </c>
      <c r="M99" s="26">
        <v>502</v>
      </c>
      <c r="N99" s="26">
        <v>6</v>
      </c>
      <c r="O99" s="26">
        <v>22</v>
      </c>
      <c r="P99" s="26" t="s">
        <v>149</v>
      </c>
      <c r="Q99" s="26" t="s">
        <v>241</v>
      </c>
      <c r="R99" s="27" t="s">
        <v>260</v>
      </c>
      <c r="S99" s="28">
        <v>1526400</v>
      </c>
    </row>
    <row r="100" spans="1:19" hidden="1" x14ac:dyDescent="0.2">
      <c r="A100" s="29" t="str">
        <f t="shared" si="6"/>
        <v>1.502</v>
      </c>
      <c r="B100" s="29" t="str">
        <f t="shared" si="7"/>
        <v>1.5.</v>
      </c>
      <c r="C100" s="29" t="str">
        <f t="shared" si="5"/>
        <v>2</v>
      </c>
      <c r="D100" s="33" t="str">
        <f t="shared" si="8"/>
        <v>16 1 3 22 1 502 6 24 0 3301126</v>
      </c>
      <c r="E100" s="34">
        <v>11222</v>
      </c>
      <c r="F100" s="33" t="s">
        <v>1214</v>
      </c>
      <c r="G100" s="26">
        <v>0</v>
      </c>
      <c r="H100" s="26">
        <v>16</v>
      </c>
      <c r="I100" s="26">
        <v>1</v>
      </c>
      <c r="J100" s="26">
        <v>3</v>
      </c>
      <c r="K100" s="26">
        <v>22</v>
      </c>
      <c r="L100" s="26">
        <v>1</v>
      </c>
      <c r="M100" s="26">
        <v>502</v>
      </c>
      <c r="N100" s="26">
        <v>6</v>
      </c>
      <c r="O100" s="26">
        <v>24</v>
      </c>
      <c r="P100" s="26" t="s">
        <v>149</v>
      </c>
      <c r="Q100" s="26" t="s">
        <v>222</v>
      </c>
      <c r="R100" s="27" t="s">
        <v>261</v>
      </c>
      <c r="S100" s="28">
        <v>465000000</v>
      </c>
    </row>
    <row r="101" spans="1:19" hidden="1" x14ac:dyDescent="0.2">
      <c r="A101" s="29" t="str">
        <f t="shared" si="6"/>
        <v>1.502</v>
      </c>
      <c r="B101" s="29" t="str">
        <f t="shared" si="7"/>
        <v>1.5.</v>
      </c>
      <c r="C101" s="29" t="str">
        <f t="shared" si="5"/>
        <v>2</v>
      </c>
      <c r="D101" s="33" t="str">
        <f t="shared" si="8"/>
        <v>16 1 3 22 1 502 6 25 0 3301065</v>
      </c>
      <c r="E101" s="34">
        <v>11222</v>
      </c>
      <c r="F101" s="33" t="s">
        <v>1214</v>
      </c>
      <c r="G101" s="26">
        <v>0</v>
      </c>
      <c r="H101" s="26">
        <v>16</v>
      </c>
      <c r="I101" s="26">
        <v>1</v>
      </c>
      <c r="J101" s="26">
        <v>3</v>
      </c>
      <c r="K101" s="26">
        <v>22</v>
      </c>
      <c r="L101" s="26">
        <v>1</v>
      </c>
      <c r="M101" s="26">
        <v>502</v>
      </c>
      <c r="N101" s="26">
        <v>6</v>
      </c>
      <c r="O101" s="26">
        <v>25</v>
      </c>
      <c r="P101" s="26" t="s">
        <v>149</v>
      </c>
      <c r="Q101" s="26" t="s">
        <v>226</v>
      </c>
      <c r="R101" s="27" t="s">
        <v>262</v>
      </c>
      <c r="S101" s="28">
        <v>23000000</v>
      </c>
    </row>
    <row r="102" spans="1:19" hidden="1" x14ac:dyDescent="0.2">
      <c r="A102" s="29" t="str">
        <f t="shared" si="6"/>
        <v>1.502</v>
      </c>
      <c r="B102" s="29" t="str">
        <f t="shared" si="7"/>
        <v>1.5.</v>
      </c>
      <c r="C102" s="29" t="str">
        <f t="shared" si="5"/>
        <v>2</v>
      </c>
      <c r="D102" s="33" t="str">
        <f t="shared" si="8"/>
        <v>16 1 3 22 1 502 6 26 0 3301065</v>
      </c>
      <c r="E102" s="34">
        <v>11222</v>
      </c>
      <c r="F102" s="33" t="s">
        <v>1214</v>
      </c>
      <c r="G102" s="26">
        <v>0</v>
      </c>
      <c r="H102" s="26">
        <v>16</v>
      </c>
      <c r="I102" s="26">
        <v>1</v>
      </c>
      <c r="J102" s="26">
        <v>3</v>
      </c>
      <c r="K102" s="26">
        <v>22</v>
      </c>
      <c r="L102" s="26">
        <v>1</v>
      </c>
      <c r="M102" s="26">
        <v>502</v>
      </c>
      <c r="N102" s="26">
        <v>6</v>
      </c>
      <c r="O102" s="26">
        <v>26</v>
      </c>
      <c r="P102" s="26" t="s">
        <v>149</v>
      </c>
      <c r="Q102" s="26" t="s">
        <v>226</v>
      </c>
      <c r="R102" s="27" t="s">
        <v>239</v>
      </c>
      <c r="S102" s="28">
        <v>39799276</v>
      </c>
    </row>
    <row r="103" spans="1:19" hidden="1" x14ac:dyDescent="0.2">
      <c r="A103" s="29" t="str">
        <f t="shared" si="6"/>
        <v>1.502</v>
      </c>
      <c r="B103" s="29" t="str">
        <f t="shared" si="7"/>
        <v>1.5.</v>
      </c>
      <c r="C103" s="29" t="str">
        <f t="shared" si="5"/>
        <v>2</v>
      </c>
      <c r="D103" s="33" t="str">
        <f t="shared" si="8"/>
        <v>16 1 3 22 1 502 6 80 0 3301126</v>
      </c>
      <c r="E103" s="34">
        <v>11222</v>
      </c>
      <c r="F103" s="33" t="s">
        <v>1214</v>
      </c>
      <c r="G103" s="26">
        <v>0</v>
      </c>
      <c r="H103" s="26">
        <v>16</v>
      </c>
      <c r="I103" s="26">
        <v>1</v>
      </c>
      <c r="J103" s="26">
        <v>3</v>
      </c>
      <c r="K103" s="26">
        <v>22</v>
      </c>
      <c r="L103" s="26">
        <v>1</v>
      </c>
      <c r="M103" s="26">
        <v>502</v>
      </c>
      <c r="N103" s="26">
        <v>6</v>
      </c>
      <c r="O103" s="26">
        <v>80</v>
      </c>
      <c r="P103" s="26" t="s">
        <v>149</v>
      </c>
      <c r="Q103" s="26" t="s">
        <v>222</v>
      </c>
      <c r="R103" s="27" t="s">
        <v>263</v>
      </c>
      <c r="S103" s="28">
        <v>58630000</v>
      </c>
    </row>
    <row r="104" spans="1:19" hidden="1" x14ac:dyDescent="0.2">
      <c r="A104" s="29" t="str">
        <f t="shared" si="6"/>
        <v>1.502</v>
      </c>
      <c r="B104" s="29" t="str">
        <f t="shared" si="7"/>
        <v>1.5.</v>
      </c>
      <c r="C104" s="29" t="str">
        <f t="shared" si="5"/>
        <v>3</v>
      </c>
      <c r="D104" s="33" t="str">
        <f t="shared" si="8"/>
        <v>16 1 3 33 1 502 6 1 0 3301126</v>
      </c>
      <c r="E104" s="34">
        <v>13162</v>
      </c>
      <c r="F104" s="33" t="s">
        <v>1322</v>
      </c>
      <c r="G104" s="26">
        <v>0</v>
      </c>
      <c r="H104" s="26">
        <v>16</v>
      </c>
      <c r="I104" s="26">
        <v>1</v>
      </c>
      <c r="J104" s="26">
        <v>3</v>
      </c>
      <c r="K104" s="26">
        <v>33</v>
      </c>
      <c r="L104" s="26">
        <v>1</v>
      </c>
      <c r="M104" s="26">
        <v>502</v>
      </c>
      <c r="N104" s="26">
        <v>6</v>
      </c>
      <c r="O104" s="26">
        <v>1</v>
      </c>
      <c r="P104" s="26" t="s">
        <v>149</v>
      </c>
      <c r="Q104" s="26" t="s">
        <v>222</v>
      </c>
      <c r="R104" s="27" t="s">
        <v>223</v>
      </c>
      <c r="S104" s="28">
        <v>585537081</v>
      </c>
    </row>
    <row r="105" spans="1:19" hidden="1" x14ac:dyDescent="0.2">
      <c r="A105" s="29" t="str">
        <f t="shared" si="6"/>
        <v>1.502</v>
      </c>
      <c r="B105" s="29" t="str">
        <f t="shared" si="7"/>
        <v>1.5.</v>
      </c>
      <c r="C105" s="29" t="str">
        <f t="shared" si="5"/>
        <v>3</v>
      </c>
      <c r="D105" s="33" t="str">
        <f t="shared" si="8"/>
        <v>16 1 3 33 1 502 6 2 0 3301126</v>
      </c>
      <c r="E105" s="34">
        <v>13162</v>
      </c>
      <c r="F105" s="33" t="s">
        <v>1322</v>
      </c>
      <c r="G105" s="26">
        <v>0</v>
      </c>
      <c r="H105" s="26">
        <v>16</v>
      </c>
      <c r="I105" s="26">
        <v>1</v>
      </c>
      <c r="J105" s="26">
        <v>3</v>
      </c>
      <c r="K105" s="26">
        <v>33</v>
      </c>
      <c r="L105" s="26">
        <v>1</v>
      </c>
      <c r="M105" s="26">
        <v>502</v>
      </c>
      <c r="N105" s="26">
        <v>6</v>
      </c>
      <c r="O105" s="26">
        <v>2</v>
      </c>
      <c r="P105" s="26" t="s">
        <v>149</v>
      </c>
      <c r="Q105" s="26" t="s">
        <v>222</v>
      </c>
      <c r="R105" s="27" t="s">
        <v>264</v>
      </c>
      <c r="S105" s="28">
        <v>498995403</v>
      </c>
    </row>
    <row r="106" spans="1:19" hidden="1" x14ac:dyDescent="0.2">
      <c r="A106" s="29" t="str">
        <f t="shared" si="6"/>
        <v>1.502</v>
      </c>
      <c r="B106" s="29" t="str">
        <f t="shared" si="7"/>
        <v>1.5.</v>
      </c>
      <c r="C106" s="29" t="str">
        <f t="shared" si="5"/>
        <v>3</v>
      </c>
      <c r="D106" s="33" t="str">
        <f t="shared" si="8"/>
        <v>16 1 3 33 1 502 6 3 0 3301065</v>
      </c>
      <c r="E106" s="34">
        <v>13162</v>
      </c>
      <c r="F106" s="33" t="s">
        <v>1322</v>
      </c>
      <c r="G106" s="26">
        <v>0</v>
      </c>
      <c r="H106" s="26">
        <v>16</v>
      </c>
      <c r="I106" s="26">
        <v>1</v>
      </c>
      <c r="J106" s="26">
        <v>3</v>
      </c>
      <c r="K106" s="26">
        <v>33</v>
      </c>
      <c r="L106" s="26">
        <v>1</v>
      </c>
      <c r="M106" s="26">
        <v>502</v>
      </c>
      <c r="N106" s="26">
        <v>6</v>
      </c>
      <c r="O106" s="26">
        <v>3</v>
      </c>
      <c r="P106" s="26" t="s">
        <v>149</v>
      </c>
      <c r="Q106" s="26" t="s">
        <v>226</v>
      </c>
      <c r="R106" s="27" t="s">
        <v>227</v>
      </c>
      <c r="S106" s="28">
        <v>422400000</v>
      </c>
    </row>
    <row r="107" spans="1:19" hidden="1" x14ac:dyDescent="0.2">
      <c r="A107" s="29" t="str">
        <f t="shared" si="6"/>
        <v>1.502</v>
      </c>
      <c r="B107" s="29" t="str">
        <f t="shared" si="7"/>
        <v>1.5.</v>
      </c>
      <c r="C107" s="29" t="str">
        <f t="shared" si="5"/>
        <v>3</v>
      </c>
      <c r="D107" s="33" t="str">
        <f t="shared" si="8"/>
        <v>16 1 3 33 1 502 6 4 0 3301126</v>
      </c>
      <c r="E107" s="34">
        <v>13162</v>
      </c>
      <c r="F107" s="33" t="s">
        <v>1322</v>
      </c>
      <c r="G107" s="26">
        <v>0</v>
      </c>
      <c r="H107" s="26">
        <v>16</v>
      </c>
      <c r="I107" s="26">
        <v>1</v>
      </c>
      <c r="J107" s="26">
        <v>3</v>
      </c>
      <c r="K107" s="26">
        <v>33</v>
      </c>
      <c r="L107" s="26">
        <v>1</v>
      </c>
      <c r="M107" s="26">
        <v>502</v>
      </c>
      <c r="N107" s="26">
        <v>6</v>
      </c>
      <c r="O107" s="26">
        <v>4</v>
      </c>
      <c r="P107" s="26" t="s">
        <v>149</v>
      </c>
      <c r="Q107" s="26" t="s">
        <v>222</v>
      </c>
      <c r="R107" s="27" t="s">
        <v>223</v>
      </c>
      <c r="S107" s="28">
        <v>58630000</v>
      </c>
    </row>
    <row r="108" spans="1:19" hidden="1" x14ac:dyDescent="0.2">
      <c r="A108" s="29" t="str">
        <f t="shared" si="6"/>
        <v>1.502</v>
      </c>
      <c r="B108" s="29" t="str">
        <f t="shared" si="7"/>
        <v>1.5.</v>
      </c>
      <c r="C108" s="29" t="str">
        <f t="shared" si="5"/>
        <v>3</v>
      </c>
      <c r="D108" s="33" t="str">
        <f t="shared" si="8"/>
        <v>16 1 3 33 1 502 6 5 0 3301122</v>
      </c>
      <c r="E108" s="34">
        <v>13162</v>
      </c>
      <c r="F108" s="33" t="s">
        <v>1322</v>
      </c>
      <c r="G108" s="26">
        <v>0</v>
      </c>
      <c r="H108" s="26">
        <v>16</v>
      </c>
      <c r="I108" s="26">
        <v>1</v>
      </c>
      <c r="J108" s="26">
        <v>3</v>
      </c>
      <c r="K108" s="26">
        <v>33</v>
      </c>
      <c r="L108" s="26">
        <v>1</v>
      </c>
      <c r="M108" s="26">
        <v>502</v>
      </c>
      <c r="N108" s="26">
        <v>6</v>
      </c>
      <c r="O108" s="26">
        <v>5</v>
      </c>
      <c r="P108" s="26" t="s">
        <v>149</v>
      </c>
      <c r="Q108" s="26" t="s">
        <v>245</v>
      </c>
      <c r="R108" s="27" t="s">
        <v>265</v>
      </c>
      <c r="S108" s="28">
        <v>58630000</v>
      </c>
    </row>
    <row r="109" spans="1:19" hidden="1" x14ac:dyDescent="0.2">
      <c r="A109" s="29" t="str">
        <f t="shared" si="6"/>
        <v>1.502</v>
      </c>
      <c r="B109" s="29" t="str">
        <f t="shared" si="7"/>
        <v>1.5.</v>
      </c>
      <c r="C109" s="29" t="str">
        <f t="shared" si="5"/>
        <v>3</v>
      </c>
      <c r="D109" s="33" t="str">
        <f t="shared" si="8"/>
        <v>16 1 3 33 1 502 6 80 0 3301126</v>
      </c>
      <c r="E109" s="34">
        <v>13162</v>
      </c>
      <c r="F109" s="33" t="s">
        <v>1322</v>
      </c>
      <c r="G109" s="26">
        <v>0</v>
      </c>
      <c r="H109" s="26">
        <v>16</v>
      </c>
      <c r="I109" s="26">
        <v>1</v>
      </c>
      <c r="J109" s="26">
        <v>3</v>
      </c>
      <c r="K109" s="26">
        <v>33</v>
      </c>
      <c r="L109" s="26">
        <v>1</v>
      </c>
      <c r="M109" s="26">
        <v>502</v>
      </c>
      <c r="N109" s="26">
        <v>6</v>
      </c>
      <c r="O109" s="26">
        <v>80</v>
      </c>
      <c r="P109" s="26" t="s">
        <v>149</v>
      </c>
      <c r="Q109" s="26" t="s">
        <v>222</v>
      </c>
      <c r="R109" s="27" t="s">
        <v>266</v>
      </c>
      <c r="S109" s="28">
        <v>38604597</v>
      </c>
    </row>
    <row r="110" spans="1:19" hidden="1" x14ac:dyDescent="0.2">
      <c r="A110" s="29" t="str">
        <f t="shared" si="6"/>
        <v>1.502</v>
      </c>
      <c r="B110" s="29" t="str">
        <f t="shared" si="7"/>
        <v>1.5.</v>
      </c>
      <c r="C110" s="29" t="str">
        <f t="shared" si="5"/>
        <v>4</v>
      </c>
      <c r="D110" s="33" t="str">
        <f t="shared" si="8"/>
        <v>16 1 3 44 1 502 6 0 0 3301122</v>
      </c>
      <c r="E110" s="34">
        <v>42101</v>
      </c>
      <c r="F110" s="33" t="s">
        <v>1446</v>
      </c>
      <c r="G110" s="26">
        <v>0</v>
      </c>
      <c r="H110" s="26">
        <v>16</v>
      </c>
      <c r="I110" s="26">
        <v>1</v>
      </c>
      <c r="J110" s="26">
        <v>3</v>
      </c>
      <c r="K110" s="26">
        <v>44</v>
      </c>
      <c r="L110" s="26">
        <v>1</v>
      </c>
      <c r="M110" s="26">
        <v>502</v>
      </c>
      <c r="N110" s="26">
        <v>6</v>
      </c>
      <c r="O110" s="26">
        <v>0</v>
      </c>
      <c r="P110" s="26" t="s">
        <v>149</v>
      </c>
      <c r="Q110" s="26" t="s">
        <v>245</v>
      </c>
      <c r="R110" s="27" t="s">
        <v>267</v>
      </c>
      <c r="S110" s="28">
        <v>350000000</v>
      </c>
    </row>
    <row r="111" spans="1:19" hidden="1" x14ac:dyDescent="0.2">
      <c r="A111" s="29" t="str">
        <f t="shared" si="6"/>
        <v>1.502</v>
      </c>
      <c r="B111" s="29" t="str">
        <f t="shared" si="7"/>
        <v>1.5.</v>
      </c>
      <c r="C111" s="29" t="str">
        <f t="shared" si="5"/>
        <v>4</v>
      </c>
      <c r="D111" s="33" t="str">
        <f t="shared" si="8"/>
        <v>16 1 3 44 1 502 6 1 0 3301122</v>
      </c>
      <c r="E111" s="34">
        <v>42101</v>
      </c>
      <c r="F111" s="33" t="s">
        <v>1446</v>
      </c>
      <c r="G111" s="26">
        <v>0</v>
      </c>
      <c r="H111" s="26">
        <v>16</v>
      </c>
      <c r="I111" s="26">
        <v>1</v>
      </c>
      <c r="J111" s="26">
        <v>3</v>
      </c>
      <c r="K111" s="26">
        <v>44</v>
      </c>
      <c r="L111" s="26">
        <v>1</v>
      </c>
      <c r="M111" s="26">
        <v>502</v>
      </c>
      <c r="N111" s="26">
        <v>6</v>
      </c>
      <c r="O111" s="26">
        <v>1</v>
      </c>
      <c r="P111" s="26" t="s">
        <v>149</v>
      </c>
      <c r="Q111" s="26" t="s">
        <v>245</v>
      </c>
      <c r="R111" s="27" t="s">
        <v>268</v>
      </c>
      <c r="S111" s="28">
        <v>1000000000</v>
      </c>
    </row>
    <row r="112" spans="1:19" hidden="1" x14ac:dyDescent="0.2">
      <c r="A112" s="29" t="str">
        <f t="shared" si="6"/>
        <v>1.502</v>
      </c>
      <c r="B112" s="29" t="str">
        <f t="shared" si="7"/>
        <v>1.5.</v>
      </c>
      <c r="C112" s="29" t="str">
        <f t="shared" si="5"/>
        <v>4</v>
      </c>
      <c r="D112" s="33" t="str">
        <f t="shared" si="8"/>
        <v>16 1 3 44 1 502 6 2 0 3301122</v>
      </c>
      <c r="E112" s="34">
        <v>42101</v>
      </c>
      <c r="F112" s="33" t="s">
        <v>1446</v>
      </c>
      <c r="G112" s="26">
        <v>0</v>
      </c>
      <c r="H112" s="26">
        <v>16</v>
      </c>
      <c r="I112" s="26">
        <v>1</v>
      </c>
      <c r="J112" s="26">
        <v>3</v>
      </c>
      <c r="K112" s="26">
        <v>44</v>
      </c>
      <c r="L112" s="26">
        <v>1</v>
      </c>
      <c r="M112" s="26">
        <v>502</v>
      </c>
      <c r="N112" s="26">
        <v>6</v>
      </c>
      <c r="O112" s="26">
        <v>2</v>
      </c>
      <c r="P112" s="26" t="s">
        <v>149</v>
      </c>
      <c r="Q112" s="26" t="s">
        <v>245</v>
      </c>
      <c r="R112" s="27" t="s">
        <v>269</v>
      </c>
      <c r="S112" s="28">
        <v>1000000000</v>
      </c>
    </row>
    <row r="113" spans="1:19" hidden="1" x14ac:dyDescent="0.2">
      <c r="A113" s="29" t="str">
        <f t="shared" si="6"/>
        <v>1.502</v>
      </c>
      <c r="B113" s="29" t="str">
        <f t="shared" si="7"/>
        <v>1.5.</v>
      </c>
      <c r="C113" s="29" t="str">
        <f t="shared" si="5"/>
        <v>4</v>
      </c>
      <c r="D113" s="33" t="str">
        <f t="shared" si="8"/>
        <v>16 1 3 44 1 502 6 3 0 3301122</v>
      </c>
      <c r="E113" s="34">
        <v>42101</v>
      </c>
      <c r="F113" s="33" t="s">
        <v>1446</v>
      </c>
      <c r="G113" s="26">
        <v>0</v>
      </c>
      <c r="H113" s="26">
        <v>16</v>
      </c>
      <c r="I113" s="26">
        <v>1</v>
      </c>
      <c r="J113" s="26">
        <v>3</v>
      </c>
      <c r="K113" s="26">
        <v>44</v>
      </c>
      <c r="L113" s="26">
        <v>1</v>
      </c>
      <c r="M113" s="26">
        <v>502</v>
      </c>
      <c r="N113" s="26">
        <v>6</v>
      </c>
      <c r="O113" s="26">
        <v>3</v>
      </c>
      <c r="P113" s="26" t="s">
        <v>149</v>
      </c>
      <c r="Q113" s="26" t="s">
        <v>245</v>
      </c>
      <c r="R113" s="27" t="s">
        <v>270</v>
      </c>
      <c r="S113" s="28">
        <v>1500000000</v>
      </c>
    </row>
    <row r="114" spans="1:19" hidden="1" x14ac:dyDescent="0.2">
      <c r="A114" s="29" t="str">
        <f t="shared" si="6"/>
        <v>1.502</v>
      </c>
      <c r="B114" s="29" t="str">
        <f t="shared" si="7"/>
        <v>1.5.</v>
      </c>
      <c r="C114" s="29" t="str">
        <f t="shared" si="5"/>
        <v>4</v>
      </c>
      <c r="D114" s="33" t="str">
        <f t="shared" si="8"/>
        <v>16 1 3 44 1 502 6 5 0 3301122</v>
      </c>
      <c r="E114" s="34">
        <v>42201</v>
      </c>
      <c r="F114" s="33" t="s">
        <v>1365</v>
      </c>
      <c r="G114" s="26">
        <v>0</v>
      </c>
      <c r="H114" s="26">
        <v>16</v>
      </c>
      <c r="I114" s="26">
        <v>1</v>
      </c>
      <c r="J114" s="26">
        <v>3</v>
      </c>
      <c r="K114" s="26">
        <v>44</v>
      </c>
      <c r="L114" s="26">
        <v>1</v>
      </c>
      <c r="M114" s="26">
        <v>502</v>
      </c>
      <c r="N114" s="26">
        <v>6</v>
      </c>
      <c r="O114" s="26">
        <v>5</v>
      </c>
      <c r="P114" s="26" t="s">
        <v>149</v>
      </c>
      <c r="Q114" s="26" t="s">
        <v>245</v>
      </c>
      <c r="R114" s="27" t="s">
        <v>271</v>
      </c>
      <c r="S114" s="28">
        <v>150000000</v>
      </c>
    </row>
    <row r="115" spans="1:19" hidden="1" x14ac:dyDescent="0.2">
      <c r="A115" s="29" t="str">
        <f t="shared" si="6"/>
        <v>1.502</v>
      </c>
      <c r="B115" s="29" t="str">
        <f t="shared" si="7"/>
        <v>1.5.</v>
      </c>
      <c r="C115" s="29" t="str">
        <f t="shared" si="5"/>
        <v>4</v>
      </c>
      <c r="D115" s="33" t="str">
        <f t="shared" si="8"/>
        <v>16 1 3 44 1 502 6 6 0 3301122</v>
      </c>
      <c r="E115" s="34">
        <v>42201</v>
      </c>
      <c r="F115" s="33" t="s">
        <v>1365</v>
      </c>
      <c r="G115" s="26">
        <v>0</v>
      </c>
      <c r="H115" s="26">
        <v>16</v>
      </c>
      <c r="I115" s="26">
        <v>1</v>
      </c>
      <c r="J115" s="26">
        <v>3</v>
      </c>
      <c r="K115" s="26">
        <v>44</v>
      </c>
      <c r="L115" s="26">
        <v>1</v>
      </c>
      <c r="M115" s="26">
        <v>502</v>
      </c>
      <c r="N115" s="26">
        <v>6</v>
      </c>
      <c r="O115" s="26">
        <v>6</v>
      </c>
      <c r="P115" s="26" t="s">
        <v>149</v>
      </c>
      <c r="Q115" s="26" t="s">
        <v>245</v>
      </c>
      <c r="R115" s="27" t="s">
        <v>272</v>
      </c>
      <c r="S115" s="28">
        <v>300000000</v>
      </c>
    </row>
    <row r="116" spans="1:19" hidden="1" x14ac:dyDescent="0.2">
      <c r="A116" s="29" t="str">
        <f t="shared" si="6"/>
        <v>1.502</v>
      </c>
      <c r="B116" s="29" t="str">
        <f t="shared" si="7"/>
        <v>1.5.</v>
      </c>
      <c r="C116" s="29" t="str">
        <f t="shared" si="5"/>
        <v>4</v>
      </c>
      <c r="D116" s="33" t="str">
        <f t="shared" si="8"/>
        <v>16 1 3 44 1 502 6 7 0 3301122</v>
      </c>
      <c r="E116" s="34">
        <v>42201</v>
      </c>
      <c r="F116" s="33" t="s">
        <v>1365</v>
      </c>
      <c r="G116" s="26">
        <v>0</v>
      </c>
      <c r="H116" s="26">
        <v>16</v>
      </c>
      <c r="I116" s="26">
        <v>1</v>
      </c>
      <c r="J116" s="26">
        <v>3</v>
      </c>
      <c r="K116" s="26">
        <v>44</v>
      </c>
      <c r="L116" s="26">
        <v>1</v>
      </c>
      <c r="M116" s="26">
        <v>502</v>
      </c>
      <c r="N116" s="26">
        <v>6</v>
      </c>
      <c r="O116" s="26">
        <v>7</v>
      </c>
      <c r="P116" s="26" t="s">
        <v>149</v>
      </c>
      <c r="Q116" s="26" t="s">
        <v>245</v>
      </c>
      <c r="R116" s="27" t="s">
        <v>273</v>
      </c>
      <c r="S116" s="28">
        <v>300000000</v>
      </c>
    </row>
    <row r="117" spans="1:19" hidden="1" x14ac:dyDescent="0.2">
      <c r="A117" s="29" t="str">
        <f t="shared" si="6"/>
        <v>1.502</v>
      </c>
      <c r="B117" s="29" t="str">
        <f t="shared" si="7"/>
        <v>1.5.</v>
      </c>
      <c r="C117" s="29" t="str">
        <f t="shared" si="5"/>
        <v>4</v>
      </c>
      <c r="D117" s="33" t="str">
        <f t="shared" si="8"/>
        <v>16 1 3 44 1 502 6 8 0 3301122</v>
      </c>
      <c r="E117" s="34">
        <v>42201</v>
      </c>
      <c r="F117" s="33" t="s">
        <v>1365</v>
      </c>
      <c r="G117" s="26">
        <v>0</v>
      </c>
      <c r="H117" s="26">
        <v>16</v>
      </c>
      <c r="I117" s="26">
        <v>1</v>
      </c>
      <c r="J117" s="26">
        <v>3</v>
      </c>
      <c r="K117" s="26">
        <v>44</v>
      </c>
      <c r="L117" s="26">
        <v>1</v>
      </c>
      <c r="M117" s="26">
        <v>502</v>
      </c>
      <c r="N117" s="26">
        <v>6</v>
      </c>
      <c r="O117" s="26">
        <v>8</v>
      </c>
      <c r="P117" s="26" t="s">
        <v>149</v>
      </c>
      <c r="Q117" s="26" t="s">
        <v>245</v>
      </c>
      <c r="R117" s="27" t="s">
        <v>274</v>
      </c>
      <c r="S117" s="28">
        <v>100000000</v>
      </c>
    </row>
    <row r="118" spans="1:19" hidden="1" x14ac:dyDescent="0.2">
      <c r="A118" s="29" t="str">
        <f t="shared" si="6"/>
        <v>1.502</v>
      </c>
      <c r="B118" s="29" t="str">
        <f t="shared" si="7"/>
        <v>1.5.</v>
      </c>
      <c r="C118" s="29" t="str">
        <f t="shared" si="5"/>
        <v>4</v>
      </c>
      <c r="D118" s="33" t="str">
        <f t="shared" si="8"/>
        <v>16 1 3 44 1 502 6 14 0 3301122</v>
      </c>
      <c r="E118" s="34">
        <v>42201</v>
      </c>
      <c r="F118" s="33" t="s">
        <v>1365</v>
      </c>
      <c r="G118" s="26">
        <v>0</v>
      </c>
      <c r="H118" s="26">
        <v>16</v>
      </c>
      <c r="I118" s="26">
        <v>1</v>
      </c>
      <c r="J118" s="26">
        <v>3</v>
      </c>
      <c r="K118" s="26">
        <v>44</v>
      </c>
      <c r="L118" s="26">
        <v>1</v>
      </c>
      <c r="M118" s="26">
        <v>502</v>
      </c>
      <c r="N118" s="26">
        <v>6</v>
      </c>
      <c r="O118" s="26">
        <v>14</v>
      </c>
      <c r="P118" s="26" t="s">
        <v>149</v>
      </c>
      <c r="Q118" s="26" t="s">
        <v>245</v>
      </c>
      <c r="R118" s="27" t="s">
        <v>275</v>
      </c>
      <c r="S118" s="28">
        <v>2500000000</v>
      </c>
    </row>
    <row r="119" spans="1:19" hidden="1" x14ac:dyDescent="0.2">
      <c r="A119" s="29" t="str">
        <f t="shared" si="6"/>
        <v>1.502</v>
      </c>
      <c r="B119" s="29" t="str">
        <f t="shared" si="7"/>
        <v>1.5.</v>
      </c>
      <c r="C119" s="29" t="str">
        <f t="shared" si="5"/>
        <v>4</v>
      </c>
      <c r="D119" s="33" t="str">
        <f t="shared" si="8"/>
        <v>16 1 3 44 1 502 6 80 0 3301122</v>
      </c>
      <c r="E119" s="34">
        <v>42201</v>
      </c>
      <c r="F119" s="33" t="s">
        <v>1365</v>
      </c>
      <c r="G119" s="26">
        <v>0</v>
      </c>
      <c r="H119" s="26">
        <v>16</v>
      </c>
      <c r="I119" s="26">
        <v>1</v>
      </c>
      <c r="J119" s="26">
        <v>3</v>
      </c>
      <c r="K119" s="26">
        <v>44</v>
      </c>
      <c r="L119" s="26">
        <v>1</v>
      </c>
      <c r="M119" s="26">
        <v>502</v>
      </c>
      <c r="N119" s="26">
        <v>6</v>
      </c>
      <c r="O119" s="26">
        <v>80</v>
      </c>
      <c r="P119" s="26" t="s">
        <v>149</v>
      </c>
      <c r="Q119" s="26" t="s">
        <v>245</v>
      </c>
      <c r="R119" s="27" t="s">
        <v>276</v>
      </c>
      <c r="S119" s="28">
        <v>1300000000</v>
      </c>
    </row>
    <row r="120" spans="1:19" hidden="1" x14ac:dyDescent="0.2">
      <c r="A120" s="29" t="str">
        <f t="shared" si="6"/>
        <v>1.502</v>
      </c>
      <c r="B120" s="29" t="str">
        <f t="shared" si="7"/>
        <v>1.5.</v>
      </c>
      <c r="C120" s="29" t="str">
        <f t="shared" si="5"/>
        <v>4</v>
      </c>
      <c r="D120" s="33" t="str">
        <f t="shared" si="8"/>
        <v>16 1 3 44 1 502 6 81 0 3301122</v>
      </c>
      <c r="E120" s="34">
        <v>42101</v>
      </c>
      <c r="F120" s="33" t="s">
        <v>1446</v>
      </c>
      <c r="G120" s="26">
        <v>0</v>
      </c>
      <c r="H120" s="26">
        <v>16</v>
      </c>
      <c r="I120" s="26">
        <v>1</v>
      </c>
      <c r="J120" s="26">
        <v>3</v>
      </c>
      <c r="K120" s="26">
        <v>44</v>
      </c>
      <c r="L120" s="26">
        <v>1</v>
      </c>
      <c r="M120" s="26">
        <v>502</v>
      </c>
      <c r="N120" s="26">
        <v>6</v>
      </c>
      <c r="O120" s="26">
        <v>81</v>
      </c>
      <c r="P120" s="26" t="s">
        <v>149</v>
      </c>
      <c r="Q120" s="26" t="s">
        <v>245</v>
      </c>
      <c r="R120" s="27" t="s">
        <v>277</v>
      </c>
      <c r="S120" s="28">
        <v>1700000000</v>
      </c>
    </row>
    <row r="121" spans="1:19" hidden="1" x14ac:dyDescent="0.2">
      <c r="A121" s="29" t="str">
        <f t="shared" si="6"/>
        <v>1.501</v>
      </c>
      <c r="B121" s="29" t="str">
        <f t="shared" si="7"/>
        <v>1.5.</v>
      </c>
      <c r="C121" s="29" t="str">
        <f t="shared" si="5"/>
        <v>1</v>
      </c>
      <c r="D121" s="33" t="str">
        <f t="shared" si="8"/>
        <v>16 1 3 81 1 501 25 0 0 3301068</v>
      </c>
      <c r="E121" s="34">
        <v>25101</v>
      </c>
      <c r="F121" s="33" t="s">
        <v>1424</v>
      </c>
      <c r="G121" s="26">
        <v>0</v>
      </c>
      <c r="H121" s="26">
        <v>16</v>
      </c>
      <c r="I121" s="26">
        <v>1</v>
      </c>
      <c r="J121" s="26">
        <v>3</v>
      </c>
      <c r="K121" s="26">
        <v>81</v>
      </c>
      <c r="L121" s="26">
        <v>1</v>
      </c>
      <c r="M121" s="26">
        <v>501</v>
      </c>
      <c r="N121" s="26">
        <v>25</v>
      </c>
      <c r="O121" s="26">
        <v>0</v>
      </c>
      <c r="P121" s="26" t="s">
        <v>149</v>
      </c>
      <c r="Q121" s="26" t="s">
        <v>218</v>
      </c>
      <c r="R121" s="27" t="s">
        <v>219</v>
      </c>
      <c r="S121" s="28">
        <v>89281416</v>
      </c>
    </row>
    <row r="122" spans="1:19" hidden="1" x14ac:dyDescent="0.2">
      <c r="C122" s="29" t="str">
        <f t="shared" si="5"/>
        <v>1</v>
      </c>
      <c r="D122" s="33" t="str">
        <f t="shared" si="8"/>
        <v>20 11 1 11 1 2 2 0 211020100101 0</v>
      </c>
      <c r="E122" s="34">
        <v>11101</v>
      </c>
      <c r="F122" s="33" t="s">
        <v>1175</v>
      </c>
      <c r="G122" s="26">
        <v>0</v>
      </c>
      <c r="H122" s="26">
        <v>20</v>
      </c>
      <c r="I122" s="26">
        <v>11</v>
      </c>
      <c r="J122" s="26">
        <v>1</v>
      </c>
      <c r="K122" s="26">
        <v>11</v>
      </c>
      <c r="L122" s="26">
        <v>1</v>
      </c>
      <c r="M122" s="26">
        <v>2</v>
      </c>
      <c r="N122" s="26">
        <v>2</v>
      </c>
      <c r="O122" s="26">
        <v>0</v>
      </c>
      <c r="P122" s="26" t="s">
        <v>318</v>
      </c>
      <c r="Q122" s="26" t="s">
        <v>149</v>
      </c>
      <c r="R122" s="27" t="s">
        <v>319</v>
      </c>
      <c r="S122" s="28">
        <v>92149557</v>
      </c>
    </row>
    <row r="123" spans="1:19" hidden="1" x14ac:dyDescent="0.2">
      <c r="C123" s="29" t="str">
        <f t="shared" si="5"/>
        <v>1</v>
      </c>
      <c r="D123" s="33" t="str">
        <f t="shared" si="8"/>
        <v>20 11 1 11 2 1 29 0 2120202010 0</v>
      </c>
      <c r="E123" s="34">
        <v>11101</v>
      </c>
      <c r="F123" s="33" t="s">
        <v>1175</v>
      </c>
      <c r="G123" s="26">
        <v>0</v>
      </c>
      <c r="H123" s="26">
        <v>20</v>
      </c>
      <c r="I123" s="26">
        <v>11</v>
      </c>
      <c r="J123" s="26">
        <v>1</v>
      </c>
      <c r="K123" s="26">
        <v>11</v>
      </c>
      <c r="L123" s="26">
        <v>2</v>
      </c>
      <c r="M123" s="26">
        <v>1</v>
      </c>
      <c r="N123" s="26">
        <v>29</v>
      </c>
      <c r="O123" s="26">
        <v>0</v>
      </c>
      <c r="P123" s="26" t="s">
        <v>320</v>
      </c>
      <c r="Q123" s="26" t="s">
        <v>149</v>
      </c>
      <c r="R123" s="27" t="s">
        <v>321</v>
      </c>
      <c r="S123" s="28">
        <v>425824383</v>
      </c>
    </row>
    <row r="124" spans="1:19" hidden="1" x14ac:dyDescent="0.2">
      <c r="C124" s="29" t="str">
        <f t="shared" si="5"/>
        <v>1</v>
      </c>
      <c r="D124" s="33" t="str">
        <f t="shared" si="8"/>
        <v>20 11 1 11 2 2 3 0 2120202009 0</v>
      </c>
      <c r="E124" s="34">
        <v>11101</v>
      </c>
      <c r="F124" s="33" t="s">
        <v>1175</v>
      </c>
      <c r="G124" s="26">
        <v>0</v>
      </c>
      <c r="H124" s="26">
        <v>20</v>
      </c>
      <c r="I124" s="26">
        <v>11</v>
      </c>
      <c r="J124" s="26">
        <v>1</v>
      </c>
      <c r="K124" s="26">
        <v>11</v>
      </c>
      <c r="L124" s="26">
        <v>2</v>
      </c>
      <c r="M124" s="26">
        <v>2</v>
      </c>
      <c r="N124" s="26">
        <v>3</v>
      </c>
      <c r="O124" s="26">
        <v>0</v>
      </c>
      <c r="P124" s="26" t="s">
        <v>214</v>
      </c>
      <c r="Q124" s="26" t="s">
        <v>149</v>
      </c>
      <c r="R124" s="27" t="s">
        <v>215</v>
      </c>
      <c r="S124" s="28">
        <v>315439502</v>
      </c>
    </row>
    <row r="125" spans="1:19" hidden="1" x14ac:dyDescent="0.2">
      <c r="A125" s="29" t="str">
        <f t="shared" ref="A125:A155" si="9">+CONCATENATE(L125,".",M125)</f>
        <v>1.302</v>
      </c>
      <c r="B125" s="29" t="str">
        <f t="shared" ref="B125:B155" si="10">+CONCATENATE(L125,".",MID(M125,1,1),".")</f>
        <v>1.3.</v>
      </c>
      <c r="C125" s="29" t="str">
        <f t="shared" si="5"/>
        <v>1</v>
      </c>
      <c r="D125" s="33" t="str">
        <f t="shared" si="8"/>
        <v>20 1 3 11 1 302 7 0 0 4102052</v>
      </c>
      <c r="E125" s="34">
        <v>11101</v>
      </c>
      <c r="F125" s="33" t="s">
        <v>1175</v>
      </c>
      <c r="G125" s="26">
        <v>0</v>
      </c>
      <c r="H125" s="26">
        <v>20</v>
      </c>
      <c r="I125" s="26">
        <v>1</v>
      </c>
      <c r="J125" s="26">
        <v>3</v>
      </c>
      <c r="K125" s="26">
        <v>11</v>
      </c>
      <c r="L125" s="26">
        <v>1</v>
      </c>
      <c r="M125" s="26">
        <v>302</v>
      </c>
      <c r="N125" s="26">
        <v>7</v>
      </c>
      <c r="O125" s="26">
        <v>0</v>
      </c>
      <c r="P125" s="26" t="s">
        <v>149</v>
      </c>
      <c r="Q125" s="26" t="s">
        <v>279</v>
      </c>
      <c r="R125" s="27" t="s">
        <v>280</v>
      </c>
      <c r="S125" s="28">
        <v>800000000</v>
      </c>
    </row>
    <row r="126" spans="1:19" hidden="1" x14ac:dyDescent="0.2">
      <c r="A126" s="29" t="str">
        <f t="shared" si="9"/>
        <v>1.302</v>
      </c>
      <c r="B126" s="29" t="str">
        <f t="shared" si="10"/>
        <v>1.3.</v>
      </c>
      <c r="C126" s="29" t="str">
        <f t="shared" si="5"/>
        <v>1</v>
      </c>
      <c r="D126" s="33" t="str">
        <f t="shared" si="8"/>
        <v>20 1 3 11 1 302 7 1 0 4102052</v>
      </c>
      <c r="E126" s="34">
        <v>11101</v>
      </c>
      <c r="F126" s="33" t="s">
        <v>1175</v>
      </c>
      <c r="G126" s="26">
        <v>0</v>
      </c>
      <c r="H126" s="26">
        <v>20</v>
      </c>
      <c r="I126" s="26">
        <v>1</v>
      </c>
      <c r="J126" s="26">
        <v>3</v>
      </c>
      <c r="K126" s="26">
        <v>11</v>
      </c>
      <c r="L126" s="26">
        <v>1</v>
      </c>
      <c r="M126" s="26">
        <v>302</v>
      </c>
      <c r="N126" s="26">
        <v>7</v>
      </c>
      <c r="O126" s="26">
        <v>1</v>
      </c>
      <c r="P126" s="26" t="s">
        <v>149</v>
      </c>
      <c r="Q126" s="26" t="s">
        <v>279</v>
      </c>
      <c r="R126" s="27" t="s">
        <v>281</v>
      </c>
      <c r="S126" s="28">
        <v>50000000</v>
      </c>
    </row>
    <row r="127" spans="1:19" hidden="1" x14ac:dyDescent="0.2">
      <c r="A127" s="29" t="str">
        <f t="shared" si="9"/>
        <v>1.302</v>
      </c>
      <c r="B127" s="29" t="str">
        <f t="shared" si="10"/>
        <v>1.3.</v>
      </c>
      <c r="C127" s="29" t="str">
        <f t="shared" si="5"/>
        <v>1</v>
      </c>
      <c r="D127" s="33" t="str">
        <f t="shared" si="8"/>
        <v>20 1 3 11 1 302 7 2 0 4102052</v>
      </c>
      <c r="E127" s="34">
        <v>11101</v>
      </c>
      <c r="F127" s="33" t="s">
        <v>1175</v>
      </c>
      <c r="G127" s="26">
        <v>0</v>
      </c>
      <c r="H127" s="26">
        <v>20</v>
      </c>
      <c r="I127" s="26">
        <v>1</v>
      </c>
      <c r="J127" s="26">
        <v>3</v>
      </c>
      <c r="K127" s="26">
        <v>11</v>
      </c>
      <c r="L127" s="26">
        <v>1</v>
      </c>
      <c r="M127" s="26">
        <v>302</v>
      </c>
      <c r="N127" s="26">
        <v>7</v>
      </c>
      <c r="O127" s="26">
        <v>2</v>
      </c>
      <c r="P127" s="26" t="s">
        <v>149</v>
      </c>
      <c r="Q127" s="26" t="s">
        <v>279</v>
      </c>
      <c r="R127" s="27" t="s">
        <v>282</v>
      </c>
      <c r="S127" s="28">
        <v>80000000</v>
      </c>
    </row>
    <row r="128" spans="1:19" hidden="1" x14ac:dyDescent="0.2">
      <c r="A128" s="29" t="str">
        <f t="shared" si="9"/>
        <v>1.302</v>
      </c>
      <c r="B128" s="29" t="str">
        <f t="shared" si="10"/>
        <v>1.3.</v>
      </c>
      <c r="C128" s="29" t="str">
        <f t="shared" si="5"/>
        <v>1</v>
      </c>
      <c r="D128" s="33" t="str">
        <f t="shared" si="8"/>
        <v>20 1 3 11 1 302 7 3 0 4102038</v>
      </c>
      <c r="E128" s="34">
        <v>11101</v>
      </c>
      <c r="F128" s="33" t="s">
        <v>1175</v>
      </c>
      <c r="G128" s="26">
        <v>0</v>
      </c>
      <c r="H128" s="26">
        <v>20</v>
      </c>
      <c r="I128" s="26">
        <v>1</v>
      </c>
      <c r="J128" s="26">
        <v>3</v>
      </c>
      <c r="K128" s="26">
        <v>11</v>
      </c>
      <c r="L128" s="26">
        <v>1</v>
      </c>
      <c r="M128" s="26">
        <v>302</v>
      </c>
      <c r="N128" s="26">
        <v>7</v>
      </c>
      <c r="O128" s="26">
        <v>3</v>
      </c>
      <c r="P128" s="26" t="s">
        <v>149</v>
      </c>
      <c r="Q128" s="26" t="s">
        <v>283</v>
      </c>
      <c r="R128" s="27" t="s">
        <v>284</v>
      </c>
      <c r="S128" s="28">
        <v>30000000</v>
      </c>
    </row>
    <row r="129" spans="1:19" hidden="1" x14ac:dyDescent="0.2">
      <c r="A129" s="29" t="str">
        <f t="shared" si="9"/>
        <v>1.302</v>
      </c>
      <c r="B129" s="29" t="str">
        <f t="shared" si="10"/>
        <v>1.3.</v>
      </c>
      <c r="C129" s="29" t="str">
        <f t="shared" si="5"/>
        <v>1</v>
      </c>
      <c r="D129" s="33" t="str">
        <f t="shared" si="8"/>
        <v>20 1 3 11 1 302 7 4 0 4102038</v>
      </c>
      <c r="E129" s="34">
        <v>11101</v>
      </c>
      <c r="F129" s="33" t="s">
        <v>1175</v>
      </c>
      <c r="G129" s="26">
        <v>0</v>
      </c>
      <c r="H129" s="26">
        <v>20</v>
      </c>
      <c r="I129" s="26">
        <v>1</v>
      </c>
      <c r="J129" s="26">
        <v>3</v>
      </c>
      <c r="K129" s="26">
        <v>11</v>
      </c>
      <c r="L129" s="26">
        <v>1</v>
      </c>
      <c r="M129" s="26">
        <v>302</v>
      </c>
      <c r="N129" s="26">
        <v>7</v>
      </c>
      <c r="O129" s="26">
        <v>4</v>
      </c>
      <c r="P129" s="26" t="s">
        <v>149</v>
      </c>
      <c r="Q129" s="26" t="s">
        <v>283</v>
      </c>
      <c r="R129" s="27" t="s">
        <v>285</v>
      </c>
      <c r="S129" s="28">
        <v>80000000</v>
      </c>
    </row>
    <row r="130" spans="1:19" hidden="1" x14ac:dyDescent="0.2">
      <c r="A130" s="29" t="str">
        <f t="shared" si="9"/>
        <v>1.302</v>
      </c>
      <c r="B130" s="29" t="str">
        <f t="shared" si="10"/>
        <v>1.3.</v>
      </c>
      <c r="C130" s="29" t="str">
        <f t="shared" si="5"/>
        <v>1</v>
      </c>
      <c r="D130" s="33" t="str">
        <f t="shared" si="8"/>
        <v>20 1 3 11 1 302 7 5 0 4102038</v>
      </c>
      <c r="E130" s="34">
        <v>11101</v>
      </c>
      <c r="F130" s="33" t="s">
        <v>1175</v>
      </c>
      <c r="G130" s="26">
        <v>0</v>
      </c>
      <c r="H130" s="26">
        <v>20</v>
      </c>
      <c r="I130" s="26">
        <v>1</v>
      </c>
      <c r="J130" s="26">
        <v>3</v>
      </c>
      <c r="K130" s="26">
        <v>11</v>
      </c>
      <c r="L130" s="26">
        <v>1</v>
      </c>
      <c r="M130" s="26">
        <v>302</v>
      </c>
      <c r="N130" s="26">
        <v>7</v>
      </c>
      <c r="O130" s="26">
        <v>5</v>
      </c>
      <c r="P130" s="26" t="s">
        <v>149</v>
      </c>
      <c r="Q130" s="26" t="s">
        <v>283</v>
      </c>
      <c r="R130" s="27" t="s">
        <v>286</v>
      </c>
      <c r="S130" s="28">
        <v>50000000</v>
      </c>
    </row>
    <row r="131" spans="1:19" hidden="1" x14ac:dyDescent="0.2">
      <c r="A131" s="29" t="str">
        <f t="shared" si="9"/>
        <v>1.302</v>
      </c>
      <c r="B131" s="29" t="str">
        <f t="shared" si="10"/>
        <v>1.3.</v>
      </c>
      <c r="C131" s="29" t="str">
        <f t="shared" ref="C131:C194" si="11">+MID(K131,2,1)</f>
        <v>1</v>
      </c>
      <c r="D131" s="33" t="str">
        <f t="shared" si="8"/>
        <v>20 1 3 11 1 302 7 6 0 4102038</v>
      </c>
      <c r="E131" s="34">
        <v>11101</v>
      </c>
      <c r="F131" s="33" t="s">
        <v>1175</v>
      </c>
      <c r="G131" s="26">
        <v>0</v>
      </c>
      <c r="H131" s="26">
        <v>20</v>
      </c>
      <c r="I131" s="26">
        <v>1</v>
      </c>
      <c r="J131" s="26">
        <v>3</v>
      </c>
      <c r="K131" s="26">
        <v>11</v>
      </c>
      <c r="L131" s="26">
        <v>1</v>
      </c>
      <c r="M131" s="26">
        <v>302</v>
      </c>
      <c r="N131" s="26">
        <v>7</v>
      </c>
      <c r="O131" s="26">
        <v>6</v>
      </c>
      <c r="P131" s="26" t="s">
        <v>149</v>
      </c>
      <c r="Q131" s="26" t="s">
        <v>283</v>
      </c>
      <c r="R131" s="27" t="s">
        <v>287</v>
      </c>
      <c r="S131" s="28">
        <v>232800000</v>
      </c>
    </row>
    <row r="132" spans="1:19" hidden="1" x14ac:dyDescent="0.2">
      <c r="A132" s="29" t="str">
        <f t="shared" si="9"/>
        <v>1.302</v>
      </c>
      <c r="B132" s="29" t="str">
        <f t="shared" si="10"/>
        <v>1.3.</v>
      </c>
      <c r="C132" s="29" t="str">
        <f t="shared" si="11"/>
        <v>1</v>
      </c>
      <c r="D132" s="33" t="str">
        <f t="shared" si="8"/>
        <v>20 1 3 11 1 302 7 7 0 4102038</v>
      </c>
      <c r="E132" s="34">
        <v>11101</v>
      </c>
      <c r="F132" s="33" t="s">
        <v>1175</v>
      </c>
      <c r="G132" s="26">
        <v>0</v>
      </c>
      <c r="H132" s="26">
        <v>20</v>
      </c>
      <c r="I132" s="26">
        <v>1</v>
      </c>
      <c r="J132" s="26">
        <v>3</v>
      </c>
      <c r="K132" s="26">
        <v>11</v>
      </c>
      <c r="L132" s="26">
        <v>1</v>
      </c>
      <c r="M132" s="26">
        <v>302</v>
      </c>
      <c r="N132" s="26">
        <v>7</v>
      </c>
      <c r="O132" s="26">
        <v>7</v>
      </c>
      <c r="P132" s="26" t="s">
        <v>149</v>
      </c>
      <c r="Q132" s="26" t="s">
        <v>283</v>
      </c>
      <c r="R132" s="27" t="s">
        <v>288</v>
      </c>
      <c r="S132" s="28">
        <v>50000000</v>
      </c>
    </row>
    <row r="133" spans="1:19" hidden="1" x14ac:dyDescent="0.2">
      <c r="A133" s="29" t="str">
        <f t="shared" si="9"/>
        <v>1.302</v>
      </c>
      <c r="B133" s="29" t="str">
        <f t="shared" si="10"/>
        <v>1.3.</v>
      </c>
      <c r="C133" s="29" t="str">
        <f t="shared" si="11"/>
        <v>1</v>
      </c>
      <c r="D133" s="33" t="str">
        <f t="shared" si="8"/>
        <v>20 1 3 11 1 302 7 8 0 4102001</v>
      </c>
      <c r="E133" s="34">
        <v>11101</v>
      </c>
      <c r="F133" s="33" t="s">
        <v>1175</v>
      </c>
      <c r="G133" s="26">
        <v>0</v>
      </c>
      <c r="H133" s="26">
        <v>20</v>
      </c>
      <c r="I133" s="26">
        <v>1</v>
      </c>
      <c r="J133" s="26">
        <v>3</v>
      </c>
      <c r="K133" s="26">
        <v>11</v>
      </c>
      <c r="L133" s="26">
        <v>1</v>
      </c>
      <c r="M133" s="26">
        <v>302</v>
      </c>
      <c r="N133" s="26">
        <v>7</v>
      </c>
      <c r="O133" s="26">
        <v>8</v>
      </c>
      <c r="P133" s="26" t="s">
        <v>149</v>
      </c>
      <c r="Q133" s="26" t="s">
        <v>289</v>
      </c>
      <c r="R133" s="27" t="s">
        <v>290</v>
      </c>
      <c r="S133" s="28">
        <v>100000000</v>
      </c>
    </row>
    <row r="134" spans="1:19" hidden="1" x14ac:dyDescent="0.2">
      <c r="A134" s="29" t="str">
        <f t="shared" si="9"/>
        <v>1.303</v>
      </c>
      <c r="B134" s="29" t="str">
        <f t="shared" si="10"/>
        <v>1.3.</v>
      </c>
      <c r="C134" s="29" t="str">
        <f t="shared" si="11"/>
        <v>1</v>
      </c>
      <c r="D134" s="33" t="str">
        <f t="shared" ref="D134:D181" si="12">+CONCATENATE(H134," ",I134," ",J134," ",K134," ",L134," ",M134," ",N134," ",O134," ",P134," ",Q134)</f>
        <v>20 1 3 11 1 303 9 1 0 4103009</v>
      </c>
      <c r="E134" s="34">
        <v>11101</v>
      </c>
      <c r="F134" s="33" t="s">
        <v>1175</v>
      </c>
      <c r="G134" s="26">
        <v>0</v>
      </c>
      <c r="H134" s="26">
        <v>20</v>
      </c>
      <c r="I134" s="26">
        <v>1</v>
      </c>
      <c r="J134" s="26">
        <v>3</v>
      </c>
      <c r="K134" s="26">
        <v>11</v>
      </c>
      <c r="L134" s="26">
        <v>1</v>
      </c>
      <c r="M134" s="26">
        <v>303</v>
      </c>
      <c r="N134" s="26">
        <v>9</v>
      </c>
      <c r="O134" s="26">
        <v>1</v>
      </c>
      <c r="P134" s="26" t="s">
        <v>149</v>
      </c>
      <c r="Q134" s="26" t="s">
        <v>291</v>
      </c>
      <c r="R134" s="27" t="s">
        <v>292</v>
      </c>
      <c r="S134" s="28">
        <v>30800000</v>
      </c>
    </row>
    <row r="135" spans="1:19" hidden="1" x14ac:dyDescent="0.2">
      <c r="A135" s="29" t="str">
        <f t="shared" si="9"/>
        <v>1.303</v>
      </c>
      <c r="B135" s="29" t="str">
        <f t="shared" si="10"/>
        <v>1.3.</v>
      </c>
      <c r="C135" s="29" t="str">
        <f t="shared" si="11"/>
        <v>1</v>
      </c>
      <c r="D135" s="33" t="str">
        <f t="shared" si="12"/>
        <v>20 1 3 11 1 303 9 2 0 4103009</v>
      </c>
      <c r="E135" s="34">
        <v>11101</v>
      </c>
      <c r="F135" s="33" t="s">
        <v>1175</v>
      </c>
      <c r="G135" s="26">
        <v>0</v>
      </c>
      <c r="H135" s="26">
        <v>20</v>
      </c>
      <c r="I135" s="26">
        <v>1</v>
      </c>
      <c r="J135" s="26">
        <v>3</v>
      </c>
      <c r="K135" s="26">
        <v>11</v>
      </c>
      <c r="L135" s="26">
        <v>1</v>
      </c>
      <c r="M135" s="26">
        <v>303</v>
      </c>
      <c r="N135" s="26">
        <v>9</v>
      </c>
      <c r="O135" s="26">
        <v>2</v>
      </c>
      <c r="P135" s="26" t="s">
        <v>149</v>
      </c>
      <c r="Q135" s="26" t="s">
        <v>291</v>
      </c>
      <c r="R135" s="27" t="s">
        <v>293</v>
      </c>
      <c r="S135" s="28">
        <v>21280000</v>
      </c>
    </row>
    <row r="136" spans="1:19" hidden="1" x14ac:dyDescent="0.2">
      <c r="A136" s="29" t="str">
        <f t="shared" si="9"/>
        <v>1.303</v>
      </c>
      <c r="B136" s="29" t="str">
        <f t="shared" si="10"/>
        <v>1.3.</v>
      </c>
      <c r="C136" s="29" t="str">
        <f t="shared" si="11"/>
        <v>1</v>
      </c>
      <c r="D136" s="33" t="str">
        <f t="shared" si="12"/>
        <v>20 1 3 11 1 303 9 3 0 4103009</v>
      </c>
      <c r="E136" s="34">
        <v>11101</v>
      </c>
      <c r="F136" s="33" t="s">
        <v>1175</v>
      </c>
      <c r="G136" s="26">
        <v>0</v>
      </c>
      <c r="H136" s="26">
        <v>20</v>
      </c>
      <c r="I136" s="26">
        <v>1</v>
      </c>
      <c r="J136" s="26">
        <v>3</v>
      </c>
      <c r="K136" s="26">
        <v>11</v>
      </c>
      <c r="L136" s="26">
        <v>1</v>
      </c>
      <c r="M136" s="26">
        <v>303</v>
      </c>
      <c r="N136" s="26">
        <v>9</v>
      </c>
      <c r="O136" s="26">
        <v>3</v>
      </c>
      <c r="P136" s="26" t="s">
        <v>149</v>
      </c>
      <c r="Q136" s="26" t="s">
        <v>291</v>
      </c>
      <c r="R136" s="27" t="s">
        <v>294</v>
      </c>
      <c r="S136" s="28">
        <v>10000000</v>
      </c>
    </row>
    <row r="137" spans="1:19" hidden="1" x14ac:dyDescent="0.2">
      <c r="A137" s="29" t="str">
        <f t="shared" si="9"/>
        <v>1.303</v>
      </c>
      <c r="B137" s="29" t="str">
        <f t="shared" si="10"/>
        <v>1.3.</v>
      </c>
      <c r="C137" s="29" t="str">
        <f t="shared" si="11"/>
        <v>1</v>
      </c>
      <c r="D137" s="33" t="str">
        <f t="shared" si="12"/>
        <v>20 1 3 11 1 303 9 4 0 4103009</v>
      </c>
      <c r="E137" s="34">
        <v>11101</v>
      </c>
      <c r="F137" s="33" t="s">
        <v>1175</v>
      </c>
      <c r="G137" s="26">
        <v>0</v>
      </c>
      <c r="H137" s="26">
        <v>20</v>
      </c>
      <c r="I137" s="26">
        <v>1</v>
      </c>
      <c r="J137" s="26">
        <v>3</v>
      </c>
      <c r="K137" s="26">
        <v>11</v>
      </c>
      <c r="L137" s="26">
        <v>1</v>
      </c>
      <c r="M137" s="26">
        <v>303</v>
      </c>
      <c r="N137" s="26">
        <v>9</v>
      </c>
      <c r="O137" s="26">
        <v>4</v>
      </c>
      <c r="P137" s="26" t="s">
        <v>149</v>
      </c>
      <c r="Q137" s="26" t="s">
        <v>291</v>
      </c>
      <c r="R137" s="27" t="s">
        <v>295</v>
      </c>
      <c r="S137" s="28">
        <v>420000000</v>
      </c>
    </row>
    <row r="138" spans="1:19" hidden="1" x14ac:dyDescent="0.2">
      <c r="A138" s="29" t="str">
        <f t="shared" si="9"/>
        <v>1.303</v>
      </c>
      <c r="B138" s="29" t="str">
        <f t="shared" si="10"/>
        <v>1.3.</v>
      </c>
      <c r="C138" s="29" t="str">
        <f t="shared" si="11"/>
        <v>1</v>
      </c>
      <c r="D138" s="33" t="str">
        <f t="shared" si="12"/>
        <v>20 1 3 11 1 303 9 5 0 4103009</v>
      </c>
      <c r="E138" s="34">
        <v>11101</v>
      </c>
      <c r="F138" s="33" t="s">
        <v>1175</v>
      </c>
      <c r="G138" s="26">
        <v>0</v>
      </c>
      <c r="H138" s="26">
        <v>20</v>
      </c>
      <c r="I138" s="26">
        <v>1</v>
      </c>
      <c r="J138" s="26">
        <v>3</v>
      </c>
      <c r="K138" s="26">
        <v>11</v>
      </c>
      <c r="L138" s="26">
        <v>1</v>
      </c>
      <c r="M138" s="26">
        <v>303</v>
      </c>
      <c r="N138" s="26">
        <v>9</v>
      </c>
      <c r="O138" s="26">
        <v>5</v>
      </c>
      <c r="P138" s="26" t="s">
        <v>149</v>
      </c>
      <c r="Q138" s="26" t="s">
        <v>291</v>
      </c>
      <c r="R138" s="27" t="s">
        <v>296</v>
      </c>
      <c r="S138" s="28">
        <v>25000000</v>
      </c>
    </row>
    <row r="139" spans="1:19" hidden="1" x14ac:dyDescent="0.2">
      <c r="A139" s="29" t="str">
        <f t="shared" si="9"/>
        <v>1.303</v>
      </c>
      <c r="B139" s="29" t="str">
        <f t="shared" si="10"/>
        <v>1.3.</v>
      </c>
      <c r="C139" s="29" t="str">
        <f t="shared" si="11"/>
        <v>1</v>
      </c>
      <c r="D139" s="33" t="str">
        <f t="shared" si="12"/>
        <v>20 1 3 11 1 303 9 6 0 4103009</v>
      </c>
      <c r="E139" s="34">
        <v>11101</v>
      </c>
      <c r="F139" s="33" t="s">
        <v>1175</v>
      </c>
      <c r="G139" s="26">
        <v>0</v>
      </c>
      <c r="H139" s="26">
        <v>20</v>
      </c>
      <c r="I139" s="26">
        <v>1</v>
      </c>
      <c r="J139" s="26">
        <v>3</v>
      </c>
      <c r="K139" s="26">
        <v>11</v>
      </c>
      <c r="L139" s="26">
        <v>1</v>
      </c>
      <c r="M139" s="26">
        <v>303</v>
      </c>
      <c r="N139" s="26">
        <v>9</v>
      </c>
      <c r="O139" s="26">
        <v>6</v>
      </c>
      <c r="P139" s="26" t="s">
        <v>149</v>
      </c>
      <c r="Q139" s="26" t="s">
        <v>291</v>
      </c>
      <c r="R139" s="27" t="s">
        <v>297</v>
      </c>
      <c r="S139" s="28">
        <v>100000000</v>
      </c>
    </row>
    <row r="140" spans="1:19" hidden="1" x14ac:dyDescent="0.2">
      <c r="A140" s="29" t="str">
        <f t="shared" si="9"/>
        <v>1.303</v>
      </c>
      <c r="B140" s="29" t="str">
        <f t="shared" si="10"/>
        <v>1.3.</v>
      </c>
      <c r="C140" s="29" t="str">
        <f t="shared" si="11"/>
        <v>1</v>
      </c>
      <c r="D140" s="33" t="str">
        <f t="shared" si="12"/>
        <v>20 1 3 11 1 303 9 7 0 4103005</v>
      </c>
      <c r="E140" s="34">
        <v>11101</v>
      </c>
      <c r="F140" s="33" t="s">
        <v>1175</v>
      </c>
      <c r="G140" s="26">
        <v>0</v>
      </c>
      <c r="H140" s="26">
        <v>20</v>
      </c>
      <c r="I140" s="26">
        <v>1</v>
      </c>
      <c r="J140" s="26">
        <v>3</v>
      </c>
      <c r="K140" s="26">
        <v>11</v>
      </c>
      <c r="L140" s="26">
        <v>1</v>
      </c>
      <c r="M140" s="26">
        <v>303</v>
      </c>
      <c r="N140" s="26">
        <v>9</v>
      </c>
      <c r="O140" s="26">
        <v>7</v>
      </c>
      <c r="P140" s="26" t="s">
        <v>149</v>
      </c>
      <c r="Q140" s="26" t="s">
        <v>298</v>
      </c>
      <c r="R140" s="27" t="s">
        <v>299</v>
      </c>
      <c r="S140" s="28">
        <v>50000000</v>
      </c>
    </row>
    <row r="141" spans="1:19" hidden="1" x14ac:dyDescent="0.2">
      <c r="A141" s="29" t="str">
        <f t="shared" si="9"/>
        <v>1.303</v>
      </c>
      <c r="B141" s="29" t="str">
        <f t="shared" si="10"/>
        <v>1.3.</v>
      </c>
      <c r="C141" s="29" t="str">
        <f t="shared" si="11"/>
        <v>1</v>
      </c>
      <c r="D141" s="33" t="str">
        <f t="shared" si="12"/>
        <v>20 1 3 11 1 303 9 8 0 4103005</v>
      </c>
      <c r="E141" s="34">
        <v>11101</v>
      </c>
      <c r="F141" s="33" t="s">
        <v>1175</v>
      </c>
      <c r="G141" s="26">
        <v>0</v>
      </c>
      <c r="H141" s="26">
        <v>20</v>
      </c>
      <c r="I141" s="26">
        <v>1</v>
      </c>
      <c r="J141" s="26">
        <v>3</v>
      </c>
      <c r="K141" s="26">
        <v>11</v>
      </c>
      <c r="L141" s="26">
        <v>1</v>
      </c>
      <c r="M141" s="26">
        <v>303</v>
      </c>
      <c r="N141" s="26">
        <v>9</v>
      </c>
      <c r="O141" s="26">
        <v>8</v>
      </c>
      <c r="P141" s="26" t="s">
        <v>149</v>
      </c>
      <c r="Q141" s="26" t="s">
        <v>298</v>
      </c>
      <c r="R141" s="27" t="s">
        <v>300</v>
      </c>
      <c r="S141" s="28">
        <v>150000000</v>
      </c>
    </row>
    <row r="142" spans="1:19" hidden="1" x14ac:dyDescent="0.2">
      <c r="A142" s="29" t="str">
        <f t="shared" si="9"/>
        <v>1.303</v>
      </c>
      <c r="B142" s="29" t="str">
        <f t="shared" si="10"/>
        <v>1.3.</v>
      </c>
      <c r="C142" s="29" t="str">
        <f t="shared" si="11"/>
        <v>1</v>
      </c>
      <c r="D142" s="33" t="str">
        <f t="shared" si="12"/>
        <v>20 1 3 11 1 303 9 9 0 4103005</v>
      </c>
      <c r="E142" s="34">
        <v>11101</v>
      </c>
      <c r="F142" s="33" t="s">
        <v>1175</v>
      </c>
      <c r="G142" s="26">
        <v>0</v>
      </c>
      <c r="H142" s="26">
        <v>20</v>
      </c>
      <c r="I142" s="26">
        <v>1</v>
      </c>
      <c r="J142" s="26">
        <v>3</v>
      </c>
      <c r="K142" s="26">
        <v>11</v>
      </c>
      <c r="L142" s="26">
        <v>1</v>
      </c>
      <c r="M142" s="26">
        <v>303</v>
      </c>
      <c r="N142" s="26">
        <v>9</v>
      </c>
      <c r="O142" s="26">
        <v>9</v>
      </c>
      <c r="P142" s="26" t="s">
        <v>149</v>
      </c>
      <c r="Q142" s="26" t="s">
        <v>298</v>
      </c>
      <c r="R142" s="27" t="s">
        <v>301</v>
      </c>
      <c r="S142" s="28">
        <v>16200000</v>
      </c>
    </row>
    <row r="143" spans="1:19" hidden="1" x14ac:dyDescent="0.2">
      <c r="A143" s="29" t="str">
        <f t="shared" si="9"/>
        <v>1.303</v>
      </c>
      <c r="B143" s="29" t="str">
        <f t="shared" si="10"/>
        <v>1.3.</v>
      </c>
      <c r="C143" s="29" t="str">
        <f t="shared" si="11"/>
        <v>1</v>
      </c>
      <c r="D143" s="33" t="str">
        <f t="shared" si="12"/>
        <v>20 1 3 11 1 303 9 10 0 4103052</v>
      </c>
      <c r="E143" s="34">
        <v>11101</v>
      </c>
      <c r="F143" s="33" t="s">
        <v>1175</v>
      </c>
      <c r="G143" s="26">
        <v>0</v>
      </c>
      <c r="H143" s="26">
        <v>20</v>
      </c>
      <c r="I143" s="26">
        <v>1</v>
      </c>
      <c r="J143" s="26">
        <v>3</v>
      </c>
      <c r="K143" s="26">
        <v>11</v>
      </c>
      <c r="L143" s="26">
        <v>1</v>
      </c>
      <c r="M143" s="26">
        <v>303</v>
      </c>
      <c r="N143" s="26">
        <v>9</v>
      </c>
      <c r="O143" s="26">
        <v>10</v>
      </c>
      <c r="P143" s="26" t="s">
        <v>149</v>
      </c>
      <c r="Q143" s="26" t="s">
        <v>302</v>
      </c>
      <c r="R143" s="27" t="s">
        <v>303</v>
      </c>
      <c r="S143" s="28">
        <v>20000000</v>
      </c>
    </row>
    <row r="144" spans="1:19" hidden="1" x14ac:dyDescent="0.2">
      <c r="A144" s="29" t="str">
        <f t="shared" si="9"/>
        <v>1.303</v>
      </c>
      <c r="B144" s="29" t="str">
        <f t="shared" si="10"/>
        <v>1.3.</v>
      </c>
      <c r="C144" s="29" t="str">
        <f t="shared" si="11"/>
        <v>1</v>
      </c>
      <c r="D144" s="33" t="str">
        <f t="shared" si="12"/>
        <v>20 1 3 11 1 303 9 11 0 4103052</v>
      </c>
      <c r="E144" s="34">
        <v>11101</v>
      </c>
      <c r="F144" s="33" t="s">
        <v>1175</v>
      </c>
      <c r="G144" s="26">
        <v>0</v>
      </c>
      <c r="H144" s="26">
        <v>20</v>
      </c>
      <c r="I144" s="26">
        <v>1</v>
      </c>
      <c r="J144" s="26">
        <v>3</v>
      </c>
      <c r="K144" s="26">
        <v>11</v>
      </c>
      <c r="L144" s="26">
        <v>1</v>
      </c>
      <c r="M144" s="26">
        <v>303</v>
      </c>
      <c r="N144" s="26">
        <v>9</v>
      </c>
      <c r="O144" s="26">
        <v>11</v>
      </c>
      <c r="P144" s="26" t="s">
        <v>149</v>
      </c>
      <c r="Q144" s="26" t="s">
        <v>302</v>
      </c>
      <c r="R144" s="27" t="s">
        <v>304</v>
      </c>
      <c r="S144" s="28">
        <v>50000000</v>
      </c>
    </row>
    <row r="145" spans="1:32" hidden="1" x14ac:dyDescent="0.2">
      <c r="A145" s="29" t="str">
        <f t="shared" si="9"/>
        <v>1.303</v>
      </c>
      <c r="B145" s="29" t="str">
        <f t="shared" si="10"/>
        <v>1.3.</v>
      </c>
      <c r="C145" s="29" t="str">
        <f t="shared" si="11"/>
        <v>1</v>
      </c>
      <c r="D145" s="33" t="str">
        <f t="shared" si="12"/>
        <v>20 1 3 11 1 303 9 12 0 4103006</v>
      </c>
      <c r="E145" s="34">
        <v>11101</v>
      </c>
      <c r="F145" s="33" t="s">
        <v>1175</v>
      </c>
      <c r="G145" s="26">
        <v>0</v>
      </c>
      <c r="H145" s="26">
        <v>20</v>
      </c>
      <c r="I145" s="26">
        <v>1</v>
      </c>
      <c r="J145" s="26">
        <v>3</v>
      </c>
      <c r="K145" s="26">
        <v>11</v>
      </c>
      <c r="L145" s="26">
        <v>1</v>
      </c>
      <c r="M145" s="26">
        <v>303</v>
      </c>
      <c r="N145" s="26">
        <v>9</v>
      </c>
      <c r="O145" s="26">
        <v>12</v>
      </c>
      <c r="P145" s="26" t="s">
        <v>149</v>
      </c>
      <c r="Q145" s="36" t="s">
        <v>1490</v>
      </c>
      <c r="R145" s="27" t="s">
        <v>305</v>
      </c>
      <c r="S145" s="28">
        <v>100000000</v>
      </c>
      <c r="T145" s="26">
        <v>20</v>
      </c>
      <c r="U145" s="26">
        <v>1</v>
      </c>
      <c r="V145" s="26">
        <v>3</v>
      </c>
      <c r="W145" s="26">
        <v>11</v>
      </c>
      <c r="X145" s="26">
        <v>1</v>
      </c>
      <c r="Y145" s="26">
        <v>303</v>
      </c>
      <c r="Z145" s="26">
        <v>9</v>
      </c>
      <c r="AA145" s="26">
        <v>12</v>
      </c>
      <c r="AB145" s="26" t="s">
        <v>149</v>
      </c>
      <c r="AC145" s="26" t="s">
        <v>291</v>
      </c>
      <c r="AD145" s="27" t="s">
        <v>305</v>
      </c>
      <c r="AE145" s="28">
        <v>100000000</v>
      </c>
      <c r="AF145" s="29" t="s">
        <v>1486</v>
      </c>
    </row>
    <row r="146" spans="1:32" hidden="1" x14ac:dyDescent="0.2">
      <c r="A146" s="29" t="str">
        <f t="shared" si="9"/>
        <v>4.202</v>
      </c>
      <c r="B146" s="29" t="str">
        <f t="shared" si="10"/>
        <v>4.2.</v>
      </c>
      <c r="C146" s="29" t="str">
        <f t="shared" si="11"/>
        <v>1</v>
      </c>
      <c r="D146" s="33" t="str">
        <f t="shared" si="12"/>
        <v>20 1 3 11 4 202 8 0 0 2302041</v>
      </c>
      <c r="E146" s="34">
        <v>11101</v>
      </c>
      <c r="F146" s="33" t="s">
        <v>1175</v>
      </c>
      <c r="G146" s="26">
        <v>0</v>
      </c>
      <c r="H146" s="26">
        <v>20</v>
      </c>
      <c r="I146" s="26">
        <v>1</v>
      </c>
      <c r="J146" s="26">
        <v>3</v>
      </c>
      <c r="K146" s="26">
        <v>11</v>
      </c>
      <c r="L146" s="26">
        <v>4</v>
      </c>
      <c r="M146" s="26">
        <v>202</v>
      </c>
      <c r="N146" s="26">
        <v>8</v>
      </c>
      <c r="O146" s="26">
        <v>0</v>
      </c>
      <c r="P146" s="26" t="s">
        <v>149</v>
      </c>
      <c r="Q146" s="26" t="s">
        <v>306</v>
      </c>
      <c r="R146" s="27" t="s">
        <v>307</v>
      </c>
      <c r="S146" s="28">
        <v>1000000000</v>
      </c>
    </row>
    <row r="147" spans="1:32" hidden="1" x14ac:dyDescent="0.2">
      <c r="A147" s="29" t="str">
        <f t="shared" si="9"/>
        <v>4.202</v>
      </c>
      <c r="B147" s="29" t="str">
        <f t="shared" si="10"/>
        <v>4.2.</v>
      </c>
      <c r="C147" s="29" t="str">
        <f t="shared" si="11"/>
        <v>1</v>
      </c>
      <c r="D147" s="33" t="str">
        <f t="shared" si="12"/>
        <v>20 1 3 11 4 202 8 1 0 2302002</v>
      </c>
      <c r="E147" s="34">
        <v>11101</v>
      </c>
      <c r="F147" s="33" t="s">
        <v>1175</v>
      </c>
      <c r="G147" s="26">
        <v>0</v>
      </c>
      <c r="H147" s="26">
        <v>20</v>
      </c>
      <c r="I147" s="26">
        <v>1</v>
      </c>
      <c r="J147" s="26">
        <v>3</v>
      </c>
      <c r="K147" s="26">
        <v>11</v>
      </c>
      <c r="L147" s="26">
        <v>4</v>
      </c>
      <c r="M147" s="26">
        <v>202</v>
      </c>
      <c r="N147" s="26">
        <v>8</v>
      </c>
      <c r="O147" s="26">
        <v>1</v>
      </c>
      <c r="P147" s="26" t="s">
        <v>149</v>
      </c>
      <c r="Q147" s="26" t="s">
        <v>308</v>
      </c>
      <c r="R147" s="27" t="s">
        <v>309</v>
      </c>
      <c r="S147" s="28">
        <v>1092000000</v>
      </c>
    </row>
    <row r="148" spans="1:32" hidden="1" x14ac:dyDescent="0.2">
      <c r="A148" s="29" t="str">
        <f t="shared" si="9"/>
        <v>4.202</v>
      </c>
      <c r="B148" s="29" t="str">
        <f t="shared" si="10"/>
        <v>4.2.</v>
      </c>
      <c r="C148" s="29" t="str">
        <f t="shared" si="11"/>
        <v>1</v>
      </c>
      <c r="D148" s="33" t="str">
        <f t="shared" si="12"/>
        <v>20 1 3 11 4 202 8 2 0 2302002</v>
      </c>
      <c r="E148" s="34">
        <v>11101</v>
      </c>
      <c r="F148" s="33" t="s">
        <v>1175</v>
      </c>
      <c r="G148" s="26">
        <v>0</v>
      </c>
      <c r="H148" s="26">
        <v>20</v>
      </c>
      <c r="I148" s="26">
        <v>1</v>
      </c>
      <c r="J148" s="26">
        <v>3</v>
      </c>
      <c r="K148" s="26">
        <v>11</v>
      </c>
      <c r="L148" s="26">
        <v>4</v>
      </c>
      <c r="M148" s="26">
        <v>202</v>
      </c>
      <c r="N148" s="26">
        <v>8</v>
      </c>
      <c r="O148" s="26">
        <v>2</v>
      </c>
      <c r="P148" s="26" t="s">
        <v>149</v>
      </c>
      <c r="Q148" s="26" t="s">
        <v>308</v>
      </c>
      <c r="R148" s="27" t="s">
        <v>310</v>
      </c>
      <c r="S148" s="28">
        <v>1120000000</v>
      </c>
    </row>
    <row r="149" spans="1:32" hidden="1" x14ac:dyDescent="0.2">
      <c r="A149" s="29" t="str">
        <f t="shared" si="9"/>
        <v>4.202</v>
      </c>
      <c r="B149" s="29" t="str">
        <f t="shared" si="10"/>
        <v>4.2.</v>
      </c>
      <c r="C149" s="29" t="str">
        <f t="shared" si="11"/>
        <v>1</v>
      </c>
      <c r="D149" s="33" t="str">
        <f t="shared" si="12"/>
        <v>20 1 3 11 4 202 8 3 0 2302002</v>
      </c>
      <c r="E149" s="34">
        <v>11101</v>
      </c>
      <c r="F149" s="33" t="s">
        <v>1175</v>
      </c>
      <c r="G149" s="26">
        <v>0</v>
      </c>
      <c r="H149" s="26">
        <v>20</v>
      </c>
      <c r="I149" s="26">
        <v>1</v>
      </c>
      <c r="J149" s="26">
        <v>3</v>
      </c>
      <c r="K149" s="26">
        <v>11</v>
      </c>
      <c r="L149" s="26">
        <v>4</v>
      </c>
      <c r="M149" s="26">
        <v>202</v>
      </c>
      <c r="N149" s="26">
        <v>8</v>
      </c>
      <c r="O149" s="26">
        <v>3</v>
      </c>
      <c r="P149" s="26" t="s">
        <v>149</v>
      </c>
      <c r="Q149" s="26" t="s">
        <v>308</v>
      </c>
      <c r="R149" s="27" t="s">
        <v>311</v>
      </c>
      <c r="S149" s="28">
        <v>100000000</v>
      </c>
    </row>
    <row r="150" spans="1:32" hidden="1" x14ac:dyDescent="0.2">
      <c r="A150" s="29" t="str">
        <f t="shared" si="9"/>
        <v>4.202</v>
      </c>
      <c r="B150" s="29" t="str">
        <f t="shared" si="10"/>
        <v>4.2.</v>
      </c>
      <c r="C150" s="29" t="str">
        <f t="shared" si="11"/>
        <v>1</v>
      </c>
      <c r="D150" s="33" t="str">
        <f t="shared" si="12"/>
        <v>20 1 3 11 4 202 8 4 0 2302002</v>
      </c>
      <c r="E150" s="34">
        <v>11101</v>
      </c>
      <c r="F150" s="33" t="s">
        <v>1175</v>
      </c>
      <c r="G150" s="26">
        <v>0</v>
      </c>
      <c r="H150" s="26">
        <v>20</v>
      </c>
      <c r="I150" s="26">
        <v>1</v>
      </c>
      <c r="J150" s="26">
        <v>3</v>
      </c>
      <c r="K150" s="26">
        <v>11</v>
      </c>
      <c r="L150" s="26">
        <v>4</v>
      </c>
      <c r="M150" s="26">
        <v>202</v>
      </c>
      <c r="N150" s="26">
        <v>8</v>
      </c>
      <c r="O150" s="26">
        <v>4</v>
      </c>
      <c r="P150" s="26" t="s">
        <v>149</v>
      </c>
      <c r="Q150" s="26" t="s">
        <v>308</v>
      </c>
      <c r="R150" s="27" t="s">
        <v>312</v>
      </c>
      <c r="S150" s="28">
        <v>376970090</v>
      </c>
    </row>
    <row r="151" spans="1:32" hidden="1" x14ac:dyDescent="0.2">
      <c r="A151" s="29" t="str">
        <f t="shared" si="9"/>
        <v>4.202</v>
      </c>
      <c r="B151" s="29" t="str">
        <f t="shared" si="10"/>
        <v>4.2.</v>
      </c>
      <c r="C151" s="29" t="str">
        <f t="shared" si="11"/>
        <v>1</v>
      </c>
      <c r="D151" s="33" t="str">
        <f t="shared" si="12"/>
        <v>20 1 3 11 4 202 8 5 0 2302002</v>
      </c>
      <c r="E151" s="34">
        <v>11101</v>
      </c>
      <c r="F151" s="33" t="s">
        <v>1175</v>
      </c>
      <c r="G151" s="26">
        <v>0</v>
      </c>
      <c r="H151" s="26">
        <v>20</v>
      </c>
      <c r="I151" s="26">
        <v>1</v>
      </c>
      <c r="J151" s="26">
        <v>3</v>
      </c>
      <c r="K151" s="26">
        <v>11</v>
      </c>
      <c r="L151" s="26">
        <v>4</v>
      </c>
      <c r="M151" s="26">
        <v>202</v>
      </c>
      <c r="N151" s="26">
        <v>8</v>
      </c>
      <c r="O151" s="26">
        <v>5</v>
      </c>
      <c r="P151" s="26" t="s">
        <v>149</v>
      </c>
      <c r="Q151" s="26" t="s">
        <v>308</v>
      </c>
      <c r="R151" s="27" t="s">
        <v>313</v>
      </c>
      <c r="S151" s="28">
        <v>219912000</v>
      </c>
    </row>
    <row r="152" spans="1:32" hidden="1" x14ac:dyDescent="0.2">
      <c r="A152" s="29" t="str">
        <f t="shared" si="9"/>
        <v>1.303</v>
      </c>
      <c r="B152" s="29" t="str">
        <f t="shared" si="10"/>
        <v>1.3.</v>
      </c>
      <c r="C152" s="29" t="str">
        <f t="shared" si="11"/>
        <v>2</v>
      </c>
      <c r="D152" s="33" t="str">
        <f t="shared" si="12"/>
        <v>20 1 3 22 1 303 9 0 0 4103006</v>
      </c>
      <c r="E152" s="34">
        <v>12114</v>
      </c>
      <c r="F152" s="33" t="s">
        <v>314</v>
      </c>
      <c r="G152" s="26">
        <v>0</v>
      </c>
      <c r="H152" s="26">
        <v>20</v>
      </c>
      <c r="I152" s="26">
        <v>1</v>
      </c>
      <c r="J152" s="26">
        <v>3</v>
      </c>
      <c r="K152" s="26">
        <v>22</v>
      </c>
      <c r="L152" s="26">
        <v>1</v>
      </c>
      <c r="M152" s="26">
        <v>303</v>
      </c>
      <c r="N152" s="26">
        <v>9</v>
      </c>
      <c r="O152" s="26">
        <v>0</v>
      </c>
      <c r="P152" s="26" t="s">
        <v>149</v>
      </c>
      <c r="Q152" s="36" t="s">
        <v>1490</v>
      </c>
      <c r="R152" s="27" t="s">
        <v>314</v>
      </c>
      <c r="S152" s="28">
        <v>50040965</v>
      </c>
      <c r="T152" s="26">
        <v>20</v>
      </c>
      <c r="U152" s="26">
        <v>1</v>
      </c>
      <c r="V152" s="26">
        <v>3</v>
      </c>
      <c r="W152" s="26">
        <v>22</v>
      </c>
      <c r="X152" s="26">
        <v>1</v>
      </c>
      <c r="Y152" s="26">
        <v>303</v>
      </c>
      <c r="Z152" s="26">
        <v>9</v>
      </c>
      <c r="AA152" s="26">
        <v>0</v>
      </c>
      <c r="AB152" s="26" t="s">
        <v>149</v>
      </c>
      <c r="AC152" s="26" t="s">
        <v>291</v>
      </c>
      <c r="AD152" s="27" t="s">
        <v>314</v>
      </c>
      <c r="AE152" s="28">
        <v>50040965</v>
      </c>
      <c r="AF152" s="29" t="s">
        <v>1486</v>
      </c>
    </row>
    <row r="153" spans="1:32" hidden="1" x14ac:dyDescent="0.2">
      <c r="A153" s="29" t="str">
        <f t="shared" si="9"/>
        <v>1.303</v>
      </c>
      <c r="B153" s="29" t="str">
        <f t="shared" si="10"/>
        <v>1.3.</v>
      </c>
      <c r="C153" s="29" t="str">
        <f t="shared" si="11"/>
        <v>2</v>
      </c>
      <c r="D153" s="33" t="str">
        <f t="shared" si="12"/>
        <v>20 1 3 22 1 303 9 1 0 4103006</v>
      </c>
      <c r="E153" s="34">
        <v>22305</v>
      </c>
      <c r="F153" s="33" t="s">
        <v>1382</v>
      </c>
      <c r="G153" s="26">
        <v>0</v>
      </c>
      <c r="H153" s="26">
        <v>20</v>
      </c>
      <c r="I153" s="26">
        <v>1</v>
      </c>
      <c r="J153" s="26">
        <v>3</v>
      </c>
      <c r="K153" s="26">
        <v>22</v>
      </c>
      <c r="L153" s="26">
        <v>1</v>
      </c>
      <c r="M153" s="26">
        <v>303</v>
      </c>
      <c r="N153" s="26">
        <v>9</v>
      </c>
      <c r="O153" s="26">
        <v>1</v>
      </c>
      <c r="P153" s="26" t="s">
        <v>149</v>
      </c>
      <c r="Q153" s="36" t="s">
        <v>1490</v>
      </c>
      <c r="R153" s="27" t="s">
        <v>315</v>
      </c>
      <c r="S153" s="28">
        <v>106000</v>
      </c>
      <c r="T153" s="26">
        <v>20</v>
      </c>
      <c r="U153" s="26">
        <v>1</v>
      </c>
      <c r="V153" s="26">
        <v>3</v>
      </c>
      <c r="W153" s="26">
        <v>22</v>
      </c>
      <c r="X153" s="26">
        <v>1</v>
      </c>
      <c r="Y153" s="26">
        <v>303</v>
      </c>
      <c r="Z153" s="26">
        <v>9</v>
      </c>
      <c r="AA153" s="26">
        <v>1</v>
      </c>
      <c r="AB153" s="26" t="s">
        <v>149</v>
      </c>
      <c r="AC153" s="26" t="s">
        <v>291</v>
      </c>
      <c r="AD153" s="27" t="s">
        <v>315</v>
      </c>
      <c r="AE153" s="28">
        <v>106000</v>
      </c>
      <c r="AF153" s="29" t="s">
        <v>1486</v>
      </c>
    </row>
    <row r="154" spans="1:32" hidden="1" x14ac:dyDescent="0.2">
      <c r="A154" s="29" t="str">
        <f t="shared" si="9"/>
        <v>1.302</v>
      </c>
      <c r="B154" s="29" t="str">
        <f t="shared" si="10"/>
        <v>1.3.</v>
      </c>
      <c r="C154" s="29" t="str">
        <f t="shared" si="11"/>
        <v>1</v>
      </c>
      <c r="D154" s="33" t="str">
        <f t="shared" si="12"/>
        <v>20 1 3 81 1 302 7 1 0 4102038</v>
      </c>
      <c r="E154" s="34">
        <v>25101</v>
      </c>
      <c r="F154" s="33" t="s">
        <v>1424</v>
      </c>
      <c r="G154" s="26">
        <v>0</v>
      </c>
      <c r="H154" s="26">
        <v>20</v>
      </c>
      <c r="I154" s="26">
        <v>1</v>
      </c>
      <c r="J154" s="26">
        <v>3</v>
      </c>
      <c r="K154" s="26">
        <v>81</v>
      </c>
      <c r="L154" s="26">
        <v>1</v>
      </c>
      <c r="M154" s="26">
        <v>302</v>
      </c>
      <c r="N154" s="26">
        <v>7</v>
      </c>
      <c r="O154" s="26">
        <v>1</v>
      </c>
      <c r="P154" s="26" t="s">
        <v>149</v>
      </c>
      <c r="Q154" s="26" t="s">
        <v>283</v>
      </c>
      <c r="R154" s="27" t="s">
        <v>316</v>
      </c>
      <c r="S154" s="28">
        <v>200000000</v>
      </c>
    </row>
    <row r="155" spans="1:32" hidden="1" x14ac:dyDescent="0.2">
      <c r="A155" s="29" t="str">
        <f t="shared" si="9"/>
        <v>1.302</v>
      </c>
      <c r="B155" s="29" t="str">
        <f t="shared" si="10"/>
        <v>1.3.</v>
      </c>
      <c r="C155" s="29" t="str">
        <f t="shared" si="11"/>
        <v>1</v>
      </c>
      <c r="D155" s="33" t="str">
        <f t="shared" si="12"/>
        <v>20 1 3 81 1 302 7 2 0 4102038</v>
      </c>
      <c r="E155" s="34">
        <v>25101</v>
      </c>
      <c r="F155" s="33" t="s">
        <v>1424</v>
      </c>
      <c r="G155" s="26">
        <v>0</v>
      </c>
      <c r="H155" s="26">
        <v>20</v>
      </c>
      <c r="I155" s="26">
        <v>1</v>
      </c>
      <c r="J155" s="26">
        <v>3</v>
      </c>
      <c r="K155" s="26">
        <v>81</v>
      </c>
      <c r="L155" s="26">
        <v>1</v>
      </c>
      <c r="M155" s="26">
        <v>302</v>
      </c>
      <c r="N155" s="26">
        <v>7</v>
      </c>
      <c r="O155" s="26">
        <v>2</v>
      </c>
      <c r="P155" s="26" t="s">
        <v>149</v>
      </c>
      <c r="Q155" s="26" t="s">
        <v>283</v>
      </c>
      <c r="R155" s="27" t="s">
        <v>317</v>
      </c>
      <c r="S155" s="28">
        <v>800000000</v>
      </c>
    </row>
    <row r="156" spans="1:32" hidden="1" x14ac:dyDescent="0.2">
      <c r="C156" s="29" t="str">
        <f t="shared" si="11"/>
        <v>1</v>
      </c>
      <c r="D156" s="33" t="str">
        <f t="shared" si="12"/>
        <v>21 11 1 11 1 1 1 0 211010100101 0</v>
      </c>
      <c r="E156" s="34">
        <v>11101</v>
      </c>
      <c r="F156" s="33" t="s">
        <v>1175</v>
      </c>
      <c r="G156" s="26">
        <v>0</v>
      </c>
      <c r="H156" s="26">
        <v>21</v>
      </c>
      <c r="I156" s="26">
        <v>11</v>
      </c>
      <c r="J156" s="26">
        <v>1</v>
      </c>
      <c r="K156" s="26">
        <v>11</v>
      </c>
      <c r="L156" s="26">
        <v>1</v>
      </c>
      <c r="M156" s="26">
        <v>1</v>
      </c>
      <c r="N156" s="26">
        <v>1</v>
      </c>
      <c r="O156" s="26">
        <v>0</v>
      </c>
      <c r="P156" s="26" t="s">
        <v>356</v>
      </c>
      <c r="Q156" s="26" t="s">
        <v>149</v>
      </c>
      <c r="R156" s="27" t="s">
        <v>357</v>
      </c>
      <c r="S156" s="28">
        <v>36937840923</v>
      </c>
    </row>
    <row r="157" spans="1:32" hidden="1" x14ac:dyDescent="0.2">
      <c r="C157" s="29" t="str">
        <f t="shared" si="11"/>
        <v>1</v>
      </c>
      <c r="D157" s="33" t="str">
        <f t="shared" si="12"/>
        <v>21 11 1 11 1 1 2 0 211010300103 0</v>
      </c>
      <c r="E157" s="34">
        <v>11101</v>
      </c>
      <c r="F157" s="33" t="s">
        <v>1175</v>
      </c>
      <c r="G157" s="26">
        <v>0</v>
      </c>
      <c r="H157" s="26">
        <v>21</v>
      </c>
      <c r="I157" s="26">
        <v>11</v>
      </c>
      <c r="J157" s="26">
        <v>1</v>
      </c>
      <c r="K157" s="26">
        <v>11</v>
      </c>
      <c r="L157" s="26">
        <v>1</v>
      </c>
      <c r="M157" s="26">
        <v>1</v>
      </c>
      <c r="N157" s="26">
        <v>2</v>
      </c>
      <c r="O157" s="26">
        <v>0</v>
      </c>
      <c r="P157" s="26" t="s">
        <v>358</v>
      </c>
      <c r="Q157" s="26" t="s">
        <v>149</v>
      </c>
      <c r="R157" s="27" t="s">
        <v>359</v>
      </c>
      <c r="S157" s="28">
        <v>234980210</v>
      </c>
    </row>
    <row r="158" spans="1:32" hidden="1" x14ac:dyDescent="0.2">
      <c r="C158" s="29" t="str">
        <f t="shared" si="11"/>
        <v>1</v>
      </c>
      <c r="D158" s="33" t="str">
        <f t="shared" si="12"/>
        <v>21 11 1 11 1 1 3 0 211010100102 0</v>
      </c>
      <c r="E158" s="34">
        <v>11101</v>
      </c>
      <c r="F158" s="33" t="s">
        <v>1175</v>
      </c>
      <c r="G158" s="26">
        <v>0</v>
      </c>
      <c r="H158" s="26">
        <v>21</v>
      </c>
      <c r="I158" s="26">
        <v>11</v>
      </c>
      <c r="J158" s="26">
        <v>1</v>
      </c>
      <c r="K158" s="26">
        <v>11</v>
      </c>
      <c r="L158" s="26">
        <v>1</v>
      </c>
      <c r="M158" s="26">
        <v>1</v>
      </c>
      <c r="N158" s="26">
        <v>3</v>
      </c>
      <c r="O158" s="26">
        <v>0</v>
      </c>
      <c r="P158" s="26" t="s">
        <v>360</v>
      </c>
      <c r="Q158" s="26" t="s">
        <v>149</v>
      </c>
      <c r="R158" s="27" t="s">
        <v>361</v>
      </c>
      <c r="S158" s="28">
        <v>2765093140</v>
      </c>
    </row>
    <row r="159" spans="1:32" hidden="1" x14ac:dyDescent="0.2">
      <c r="C159" s="29" t="str">
        <f t="shared" si="11"/>
        <v>1</v>
      </c>
      <c r="D159" s="33" t="str">
        <f t="shared" si="12"/>
        <v>21 11 1 11 1 1 4 0 21101010010801 0</v>
      </c>
      <c r="E159" s="34">
        <v>11101</v>
      </c>
      <c r="F159" s="33" t="s">
        <v>1175</v>
      </c>
      <c r="G159" s="26">
        <v>0</v>
      </c>
      <c r="H159" s="26">
        <v>21</v>
      </c>
      <c r="I159" s="26">
        <v>11</v>
      </c>
      <c r="J159" s="26">
        <v>1</v>
      </c>
      <c r="K159" s="26">
        <v>11</v>
      </c>
      <c r="L159" s="26">
        <v>1</v>
      </c>
      <c r="M159" s="26">
        <v>1</v>
      </c>
      <c r="N159" s="26">
        <v>4</v>
      </c>
      <c r="O159" s="26">
        <v>0</v>
      </c>
      <c r="P159" s="26" t="s">
        <v>362</v>
      </c>
      <c r="Q159" s="26" t="s">
        <v>149</v>
      </c>
      <c r="R159" s="27" t="s">
        <v>363</v>
      </c>
      <c r="S159" s="28">
        <v>4391121851</v>
      </c>
    </row>
    <row r="160" spans="1:32" hidden="1" x14ac:dyDescent="0.2">
      <c r="C160" s="29" t="str">
        <f t="shared" si="11"/>
        <v>1</v>
      </c>
      <c r="D160" s="33" t="str">
        <f t="shared" si="12"/>
        <v>21 11 1 11 1 1 5 0 211010100106 0</v>
      </c>
      <c r="E160" s="34">
        <v>11101</v>
      </c>
      <c r="F160" s="33" t="s">
        <v>1175</v>
      </c>
      <c r="G160" s="26">
        <v>0</v>
      </c>
      <c r="H160" s="26">
        <v>21</v>
      </c>
      <c r="I160" s="26">
        <v>11</v>
      </c>
      <c r="J160" s="26">
        <v>1</v>
      </c>
      <c r="K160" s="26">
        <v>11</v>
      </c>
      <c r="L160" s="26">
        <v>1</v>
      </c>
      <c r="M160" s="26">
        <v>1</v>
      </c>
      <c r="N160" s="26">
        <v>5</v>
      </c>
      <c r="O160" s="26">
        <v>0</v>
      </c>
      <c r="P160" s="26" t="s">
        <v>364</v>
      </c>
      <c r="Q160" s="26" t="s">
        <v>149</v>
      </c>
      <c r="R160" s="27" t="s">
        <v>365</v>
      </c>
      <c r="S160" s="28">
        <v>5408379034</v>
      </c>
    </row>
    <row r="161" spans="3:33" hidden="1" x14ac:dyDescent="0.2">
      <c r="C161" s="29" t="str">
        <f t="shared" si="11"/>
        <v>1</v>
      </c>
      <c r="D161" s="33" t="str">
        <f t="shared" si="12"/>
        <v>21 11 1 11 1 1 6 0 21101010021201 0</v>
      </c>
      <c r="E161" s="34">
        <v>11101</v>
      </c>
      <c r="F161" s="33" t="s">
        <v>1175</v>
      </c>
      <c r="G161" s="26">
        <v>0</v>
      </c>
      <c r="H161" s="26">
        <v>21</v>
      </c>
      <c r="I161" s="26">
        <v>11</v>
      </c>
      <c r="J161" s="26">
        <v>1</v>
      </c>
      <c r="K161" s="26">
        <v>11</v>
      </c>
      <c r="L161" s="26">
        <v>1</v>
      </c>
      <c r="M161" s="26">
        <v>1</v>
      </c>
      <c r="N161" s="26">
        <v>6</v>
      </c>
      <c r="O161" s="26">
        <v>0</v>
      </c>
      <c r="P161" s="26" t="s">
        <v>366</v>
      </c>
      <c r="Q161" s="26" t="s">
        <v>149</v>
      </c>
      <c r="R161" s="27" t="s">
        <v>367</v>
      </c>
      <c r="S161" s="28">
        <v>21311653</v>
      </c>
    </row>
    <row r="162" spans="3:33" hidden="1" x14ac:dyDescent="0.2">
      <c r="C162" s="29" t="str">
        <f t="shared" si="11"/>
        <v>1</v>
      </c>
      <c r="D162" s="33" t="str">
        <f t="shared" si="12"/>
        <v>21 11 1 11 1 1 7 0 21101010010802 0</v>
      </c>
      <c r="E162" s="34">
        <v>11101</v>
      </c>
      <c r="F162" s="33" t="s">
        <v>1175</v>
      </c>
      <c r="G162" s="26">
        <v>0</v>
      </c>
      <c r="H162" s="26">
        <v>21</v>
      </c>
      <c r="I162" s="26">
        <v>11</v>
      </c>
      <c r="J162" s="26">
        <v>1</v>
      </c>
      <c r="K162" s="26">
        <v>11</v>
      </c>
      <c r="L162" s="26">
        <v>1</v>
      </c>
      <c r="M162" s="26">
        <v>1</v>
      </c>
      <c r="N162" s="26">
        <v>7</v>
      </c>
      <c r="O162" s="26">
        <v>0</v>
      </c>
      <c r="P162" s="26" t="s">
        <v>368</v>
      </c>
      <c r="Q162" s="26" t="s">
        <v>149</v>
      </c>
      <c r="R162" s="27" t="s">
        <v>369</v>
      </c>
      <c r="S162" s="28">
        <v>2604747178</v>
      </c>
    </row>
    <row r="163" spans="3:33" hidden="1" x14ac:dyDescent="0.2">
      <c r="C163" s="29" t="str">
        <f t="shared" si="11"/>
        <v>1</v>
      </c>
      <c r="D163" s="33" t="str">
        <f t="shared" si="12"/>
        <v>21 11 1 11 1 1 8 0 2110103003 0</v>
      </c>
      <c r="E163" s="34">
        <v>11101</v>
      </c>
      <c r="F163" s="33" t="s">
        <v>1175</v>
      </c>
      <c r="G163" s="26">
        <v>0</v>
      </c>
      <c r="H163" s="26">
        <v>21</v>
      </c>
      <c r="I163" s="26">
        <v>11</v>
      </c>
      <c r="J163" s="26">
        <v>1</v>
      </c>
      <c r="K163" s="26">
        <v>11</v>
      </c>
      <c r="L163" s="26">
        <v>1</v>
      </c>
      <c r="M163" s="26">
        <v>1</v>
      </c>
      <c r="N163" s="26">
        <v>8</v>
      </c>
      <c r="O163" s="26">
        <v>0</v>
      </c>
      <c r="P163" s="26" t="s">
        <v>370</v>
      </c>
      <c r="Q163" s="26" t="s">
        <v>149</v>
      </c>
      <c r="R163" s="27" t="s">
        <v>371</v>
      </c>
      <c r="S163" s="28">
        <v>84825791</v>
      </c>
    </row>
    <row r="164" spans="3:33" hidden="1" x14ac:dyDescent="0.2">
      <c r="C164" s="29" t="str">
        <f t="shared" si="11"/>
        <v>1</v>
      </c>
      <c r="D164" s="33" t="str">
        <f t="shared" si="12"/>
        <v>21 11 1 11 1 1 9 0 211010100105 0</v>
      </c>
      <c r="E164" s="34">
        <v>11101</v>
      </c>
      <c r="F164" s="33" t="s">
        <v>1175</v>
      </c>
      <c r="G164" s="26">
        <v>0</v>
      </c>
      <c r="H164" s="26">
        <v>21</v>
      </c>
      <c r="I164" s="26">
        <v>11</v>
      </c>
      <c r="J164" s="26">
        <v>1</v>
      </c>
      <c r="K164" s="26">
        <v>11</v>
      </c>
      <c r="L164" s="26">
        <v>1</v>
      </c>
      <c r="M164" s="26">
        <v>1</v>
      </c>
      <c r="N164" s="26">
        <v>9</v>
      </c>
      <c r="O164" s="26">
        <v>0</v>
      </c>
      <c r="P164" s="26" t="s">
        <v>372</v>
      </c>
      <c r="Q164" s="26" t="s">
        <v>149</v>
      </c>
      <c r="R164" s="27" t="s">
        <v>373</v>
      </c>
      <c r="S164" s="28">
        <v>588060000</v>
      </c>
    </row>
    <row r="165" spans="3:33" hidden="1" x14ac:dyDescent="0.2">
      <c r="C165" s="29" t="str">
        <f t="shared" si="11"/>
        <v>1</v>
      </c>
      <c r="D165" s="33" t="str">
        <f t="shared" si="12"/>
        <v>21 11 1 11 1 1 10 0 211010300102 0</v>
      </c>
      <c r="E165" s="34">
        <v>11101</v>
      </c>
      <c r="F165" s="33" t="s">
        <v>1175</v>
      </c>
      <c r="G165" s="26">
        <v>0</v>
      </c>
      <c r="H165" s="26">
        <v>21</v>
      </c>
      <c r="I165" s="26">
        <v>11</v>
      </c>
      <c r="J165" s="26">
        <v>1</v>
      </c>
      <c r="K165" s="26">
        <v>11</v>
      </c>
      <c r="L165" s="26">
        <v>1</v>
      </c>
      <c r="M165" s="26">
        <v>1</v>
      </c>
      <c r="N165" s="26">
        <v>10</v>
      </c>
      <c r="O165" s="26">
        <v>0</v>
      </c>
      <c r="P165" s="26" t="s">
        <v>374</v>
      </c>
      <c r="Q165" s="26" t="s">
        <v>149</v>
      </c>
      <c r="R165" s="27" t="s">
        <v>375</v>
      </c>
      <c r="S165" s="28">
        <v>631257530</v>
      </c>
    </row>
    <row r="166" spans="3:33" hidden="1" x14ac:dyDescent="0.2">
      <c r="C166" s="29" t="str">
        <f t="shared" si="11"/>
        <v>1</v>
      </c>
      <c r="D166" s="33" t="str">
        <f t="shared" si="12"/>
        <v>21 11 1 11 1 1 11 0 2110103004 0</v>
      </c>
      <c r="E166" s="34">
        <v>11101</v>
      </c>
      <c r="F166" s="33" t="s">
        <v>1175</v>
      </c>
      <c r="G166" s="26">
        <v>0</v>
      </c>
      <c r="H166" s="26">
        <v>21</v>
      </c>
      <c r="I166" s="26">
        <v>11</v>
      </c>
      <c r="J166" s="26">
        <v>1</v>
      </c>
      <c r="K166" s="26">
        <v>11</v>
      </c>
      <c r="L166" s="26">
        <v>1</v>
      </c>
      <c r="M166" s="26">
        <v>1</v>
      </c>
      <c r="N166" s="26">
        <v>11</v>
      </c>
      <c r="O166" s="26">
        <v>0</v>
      </c>
      <c r="P166" s="26" t="s">
        <v>376</v>
      </c>
      <c r="Q166" s="26" t="s">
        <v>149</v>
      </c>
      <c r="R166" s="27" t="s">
        <v>377</v>
      </c>
      <c r="S166" s="28">
        <v>21206448</v>
      </c>
    </row>
    <row r="167" spans="3:33" hidden="1" x14ac:dyDescent="0.2">
      <c r="C167" s="29" t="str">
        <f t="shared" si="11"/>
        <v>1</v>
      </c>
      <c r="D167" s="33" t="str">
        <f t="shared" si="12"/>
        <v>21 11 1 11 1 1 12 0 211010100107 0</v>
      </c>
      <c r="E167" s="34">
        <v>11101</v>
      </c>
      <c r="F167" s="33" t="s">
        <v>1175</v>
      </c>
      <c r="G167" s="26">
        <v>0</v>
      </c>
      <c r="H167" s="26">
        <v>21</v>
      </c>
      <c r="I167" s="26">
        <v>11</v>
      </c>
      <c r="J167" s="26">
        <v>1</v>
      </c>
      <c r="K167" s="26">
        <v>11</v>
      </c>
      <c r="L167" s="26">
        <v>1</v>
      </c>
      <c r="M167" s="26">
        <v>1</v>
      </c>
      <c r="N167" s="26">
        <v>12</v>
      </c>
      <c r="O167" s="26">
        <v>0</v>
      </c>
      <c r="P167" s="26" t="s">
        <v>378</v>
      </c>
      <c r="Q167" s="26" t="s">
        <v>149</v>
      </c>
      <c r="R167" s="27" t="s">
        <v>379</v>
      </c>
      <c r="S167" s="28">
        <v>1254232997</v>
      </c>
    </row>
    <row r="168" spans="3:33" hidden="1" x14ac:dyDescent="0.2">
      <c r="C168" s="29" t="str">
        <f t="shared" si="11"/>
        <v>1</v>
      </c>
      <c r="D168" s="33" t="str">
        <f t="shared" si="12"/>
        <v>21 11 1 11 1 1 13 0 2120201002 0</v>
      </c>
      <c r="E168" s="34">
        <v>11101</v>
      </c>
      <c r="F168" s="33" t="s">
        <v>1175</v>
      </c>
      <c r="G168" s="26">
        <v>0</v>
      </c>
      <c r="H168" s="26">
        <v>21</v>
      </c>
      <c r="I168" s="26">
        <v>11</v>
      </c>
      <c r="J168" s="26">
        <v>1</v>
      </c>
      <c r="K168" s="26">
        <v>11</v>
      </c>
      <c r="L168" s="26">
        <v>1</v>
      </c>
      <c r="M168" s="26">
        <v>1</v>
      </c>
      <c r="N168" s="26">
        <v>13</v>
      </c>
      <c r="O168" s="26">
        <v>0</v>
      </c>
      <c r="P168" s="26" t="s">
        <v>380</v>
      </c>
      <c r="Q168" s="26" t="s">
        <v>149</v>
      </c>
      <c r="R168" s="27" t="s">
        <v>381</v>
      </c>
      <c r="S168" s="28">
        <v>503739000</v>
      </c>
    </row>
    <row r="169" spans="3:33" hidden="1" x14ac:dyDescent="0.2">
      <c r="C169" s="29" t="str">
        <f t="shared" si="11"/>
        <v>1</v>
      </c>
      <c r="D169" s="33" t="str">
        <f t="shared" si="12"/>
        <v>21 11 1 11 1 1 14 0 21101010021201 0</v>
      </c>
      <c r="E169" s="34">
        <v>11101</v>
      </c>
      <c r="F169" s="33" t="s">
        <v>1175</v>
      </c>
      <c r="G169" s="26">
        <v>0</v>
      </c>
      <c r="H169" s="26">
        <v>21</v>
      </c>
      <c r="I169" s="26">
        <v>11</v>
      </c>
      <c r="J169" s="26">
        <v>1</v>
      </c>
      <c r="K169" s="26">
        <v>11</v>
      </c>
      <c r="L169" s="26">
        <v>1</v>
      </c>
      <c r="M169" s="26">
        <v>1</v>
      </c>
      <c r="N169" s="26">
        <v>14</v>
      </c>
      <c r="O169" s="26">
        <v>0</v>
      </c>
      <c r="P169" s="26" t="s">
        <v>366</v>
      </c>
      <c r="Q169" s="26" t="s">
        <v>149</v>
      </c>
      <c r="R169" s="27" t="s">
        <v>382</v>
      </c>
      <c r="S169" s="28">
        <v>71135235</v>
      </c>
    </row>
    <row r="170" spans="3:33" hidden="1" x14ac:dyDescent="0.2">
      <c r="C170" s="29" t="str">
        <f t="shared" si="11"/>
        <v>1</v>
      </c>
      <c r="D170" s="33" t="str">
        <f t="shared" si="12"/>
        <v>21 11 1 11 1 1 15 0 211010100104 0</v>
      </c>
      <c r="E170" s="34">
        <v>11101</v>
      </c>
      <c r="F170" s="33" t="s">
        <v>1175</v>
      </c>
      <c r="G170" s="26">
        <v>0</v>
      </c>
      <c r="H170" s="26">
        <v>21</v>
      </c>
      <c r="I170" s="26">
        <v>11</v>
      </c>
      <c r="J170" s="26">
        <v>1</v>
      </c>
      <c r="K170" s="26">
        <v>11</v>
      </c>
      <c r="L170" s="26">
        <v>1</v>
      </c>
      <c r="M170" s="26">
        <v>1</v>
      </c>
      <c r="N170" s="26">
        <v>15</v>
      </c>
      <c r="O170" s="26">
        <v>0</v>
      </c>
      <c r="P170" s="26" t="s">
        <v>383</v>
      </c>
      <c r="Q170" s="26" t="s">
        <v>149</v>
      </c>
      <c r="R170" s="40" t="s">
        <v>1496</v>
      </c>
      <c r="S170" s="28">
        <v>319872000</v>
      </c>
      <c r="T170" s="26">
        <v>21</v>
      </c>
      <c r="U170" s="26">
        <v>11</v>
      </c>
      <c r="V170" s="26">
        <v>1</v>
      </c>
      <c r="W170" s="26">
        <v>11</v>
      </c>
      <c r="X170" s="26">
        <v>1</v>
      </c>
      <c r="Y170" s="26">
        <v>1</v>
      </c>
      <c r="Z170" s="26">
        <v>15</v>
      </c>
      <c r="AA170" s="26">
        <v>0</v>
      </c>
      <c r="AB170" s="26" t="s">
        <v>383</v>
      </c>
      <c r="AC170" s="26" t="s">
        <v>149</v>
      </c>
      <c r="AD170" s="40" t="s">
        <v>382</v>
      </c>
      <c r="AE170" s="28">
        <v>319872000</v>
      </c>
      <c r="AG170" s="29" t="s">
        <v>1487</v>
      </c>
    </row>
    <row r="171" spans="3:33" hidden="1" x14ac:dyDescent="0.2">
      <c r="C171" s="29" t="str">
        <f t="shared" si="11"/>
        <v>1</v>
      </c>
      <c r="D171" s="33" t="str">
        <f t="shared" si="12"/>
        <v>21 11 1 11 1 1 16 0 2120202009 0</v>
      </c>
      <c r="E171" s="34">
        <v>11101</v>
      </c>
      <c r="F171" s="33" t="s">
        <v>1175</v>
      </c>
      <c r="G171" s="26">
        <v>0</v>
      </c>
      <c r="H171" s="26">
        <v>21</v>
      </c>
      <c r="I171" s="26">
        <v>11</v>
      </c>
      <c r="J171" s="26">
        <v>1</v>
      </c>
      <c r="K171" s="26">
        <v>11</v>
      </c>
      <c r="L171" s="26">
        <v>1</v>
      </c>
      <c r="M171" s="26">
        <v>1</v>
      </c>
      <c r="N171" s="26">
        <v>16</v>
      </c>
      <c r="O171" s="26">
        <v>0</v>
      </c>
      <c r="P171" s="26" t="s">
        <v>214</v>
      </c>
      <c r="Q171" s="26" t="s">
        <v>149</v>
      </c>
      <c r="R171" s="27" t="s">
        <v>384</v>
      </c>
      <c r="S171" s="28">
        <v>359802000</v>
      </c>
    </row>
    <row r="172" spans="3:33" hidden="1" x14ac:dyDescent="0.2">
      <c r="C172" s="29" t="str">
        <f t="shared" si="11"/>
        <v>1</v>
      </c>
      <c r="D172" s="33" t="str">
        <f t="shared" si="12"/>
        <v>21 11 1 11 1 1 17 0 2131301001 0</v>
      </c>
      <c r="E172" s="34">
        <v>11101</v>
      </c>
      <c r="F172" s="33" t="s">
        <v>1175</v>
      </c>
      <c r="G172" s="26">
        <v>0</v>
      </c>
      <c r="H172" s="26">
        <v>21</v>
      </c>
      <c r="I172" s="26">
        <v>11</v>
      </c>
      <c r="J172" s="26">
        <v>1</v>
      </c>
      <c r="K172" s="26">
        <v>11</v>
      </c>
      <c r="L172" s="26">
        <v>1</v>
      </c>
      <c r="M172" s="26">
        <v>1</v>
      </c>
      <c r="N172" s="26">
        <v>17</v>
      </c>
      <c r="O172" s="26">
        <v>0</v>
      </c>
      <c r="P172" s="26" t="s">
        <v>385</v>
      </c>
      <c r="Q172" s="26" t="s">
        <v>149</v>
      </c>
      <c r="R172" s="27" t="s">
        <v>386</v>
      </c>
      <c r="S172" s="28">
        <v>150000000</v>
      </c>
    </row>
    <row r="173" spans="3:33" hidden="1" x14ac:dyDescent="0.2">
      <c r="C173" s="29" t="str">
        <f t="shared" si="11"/>
        <v>1</v>
      </c>
      <c r="D173" s="33" t="str">
        <f t="shared" si="12"/>
        <v>21 11 1 11 1 2 1 0 211020100101 0</v>
      </c>
      <c r="E173" s="34">
        <v>11101</v>
      </c>
      <c r="F173" s="33" t="s">
        <v>1175</v>
      </c>
      <c r="G173" s="26">
        <v>0</v>
      </c>
      <c r="H173" s="26">
        <v>21</v>
      </c>
      <c r="I173" s="26">
        <v>11</v>
      </c>
      <c r="J173" s="26">
        <v>1</v>
      </c>
      <c r="K173" s="26">
        <v>11</v>
      </c>
      <c r="L173" s="26">
        <v>1</v>
      </c>
      <c r="M173" s="26">
        <v>2</v>
      </c>
      <c r="N173" s="26">
        <v>1</v>
      </c>
      <c r="O173" s="26">
        <v>0</v>
      </c>
      <c r="P173" s="26" t="s">
        <v>318</v>
      </c>
      <c r="Q173" s="26" t="s">
        <v>149</v>
      </c>
      <c r="R173" s="27" t="s">
        <v>387</v>
      </c>
      <c r="S173" s="28">
        <v>855112500</v>
      </c>
    </row>
    <row r="174" spans="3:33" hidden="1" x14ac:dyDescent="0.2">
      <c r="C174" s="29" t="str">
        <f t="shared" si="11"/>
        <v>1</v>
      </c>
      <c r="D174" s="33" t="str">
        <f t="shared" si="12"/>
        <v>21 11 1 11 1 2 1 1 211020100101 0</v>
      </c>
      <c r="E174" s="34">
        <v>11101</v>
      </c>
      <c r="F174" s="33" t="s">
        <v>1175</v>
      </c>
      <c r="G174" s="26">
        <v>0</v>
      </c>
      <c r="H174" s="26">
        <v>21</v>
      </c>
      <c r="I174" s="26">
        <v>11</v>
      </c>
      <c r="J174" s="26">
        <v>1</v>
      </c>
      <c r="K174" s="26">
        <v>11</v>
      </c>
      <c r="L174" s="26">
        <v>1</v>
      </c>
      <c r="M174" s="26">
        <v>2</v>
      </c>
      <c r="N174" s="26">
        <v>1</v>
      </c>
      <c r="O174" s="26">
        <v>1</v>
      </c>
      <c r="P174" s="26" t="s">
        <v>318</v>
      </c>
      <c r="Q174" s="26" t="s">
        <v>149</v>
      </c>
      <c r="R174" s="27" t="s">
        <v>388</v>
      </c>
      <c r="S174" s="28">
        <v>498052500</v>
      </c>
    </row>
    <row r="175" spans="3:33" hidden="1" x14ac:dyDescent="0.2">
      <c r="C175" s="29" t="str">
        <f t="shared" si="11"/>
        <v>1</v>
      </c>
      <c r="D175" s="33" t="str">
        <f t="shared" si="12"/>
        <v>21 11 1 11 1 3 2 0 2110102001 0</v>
      </c>
      <c r="E175" s="34">
        <v>11101</v>
      </c>
      <c r="F175" s="33" t="s">
        <v>1175</v>
      </c>
      <c r="G175" s="26">
        <v>0</v>
      </c>
      <c r="H175" s="26">
        <v>21</v>
      </c>
      <c r="I175" s="26">
        <v>11</v>
      </c>
      <c r="J175" s="26">
        <v>1</v>
      </c>
      <c r="K175" s="26">
        <v>11</v>
      </c>
      <c r="L175" s="26">
        <v>1</v>
      </c>
      <c r="M175" s="26">
        <v>3</v>
      </c>
      <c r="N175" s="26">
        <v>2</v>
      </c>
      <c r="O175" s="26">
        <v>0</v>
      </c>
      <c r="P175" s="26" t="s">
        <v>389</v>
      </c>
      <c r="Q175" s="26" t="s">
        <v>149</v>
      </c>
      <c r="R175" s="27" t="s">
        <v>390</v>
      </c>
      <c r="S175" s="28">
        <v>6223487103</v>
      </c>
    </row>
    <row r="176" spans="3:33" hidden="1" x14ac:dyDescent="0.2">
      <c r="C176" s="29" t="str">
        <f t="shared" si="11"/>
        <v>1</v>
      </c>
      <c r="D176" s="33" t="str">
        <f t="shared" si="12"/>
        <v>21 11 1 11 1 3 3 0 21101010021201 0</v>
      </c>
      <c r="E176" s="34">
        <v>11101</v>
      </c>
      <c r="F176" s="33" t="s">
        <v>1175</v>
      </c>
      <c r="G176" s="26">
        <v>0</v>
      </c>
      <c r="H176" s="26">
        <v>21</v>
      </c>
      <c r="I176" s="26">
        <v>11</v>
      </c>
      <c r="J176" s="26">
        <v>1</v>
      </c>
      <c r="K176" s="26">
        <v>11</v>
      </c>
      <c r="L176" s="26">
        <v>1</v>
      </c>
      <c r="M176" s="26">
        <v>3</v>
      </c>
      <c r="N176" s="26">
        <v>3</v>
      </c>
      <c r="O176" s="26">
        <v>0</v>
      </c>
      <c r="P176" s="26" t="s">
        <v>366</v>
      </c>
      <c r="Q176" s="26" t="s">
        <v>149</v>
      </c>
      <c r="R176" s="27" t="s">
        <v>391</v>
      </c>
      <c r="S176" s="28">
        <v>33559038</v>
      </c>
    </row>
    <row r="177" spans="3:19" hidden="1" x14ac:dyDescent="0.2">
      <c r="C177" s="29" t="str">
        <f t="shared" si="11"/>
        <v>1</v>
      </c>
      <c r="D177" s="33" t="str">
        <f t="shared" si="12"/>
        <v>21 11 1 11 1 3 4 0 2110102007 0</v>
      </c>
      <c r="E177" s="34">
        <v>11101</v>
      </c>
      <c r="F177" s="33" t="s">
        <v>1175</v>
      </c>
      <c r="G177" s="26">
        <v>0</v>
      </c>
      <c r="H177" s="26">
        <v>21</v>
      </c>
      <c r="I177" s="26">
        <v>11</v>
      </c>
      <c r="J177" s="26">
        <v>1</v>
      </c>
      <c r="K177" s="26">
        <v>11</v>
      </c>
      <c r="L177" s="26">
        <v>1</v>
      </c>
      <c r="M177" s="26">
        <v>3</v>
      </c>
      <c r="N177" s="26">
        <v>4</v>
      </c>
      <c r="O177" s="26">
        <v>0</v>
      </c>
      <c r="P177" s="26" t="s">
        <v>392</v>
      </c>
      <c r="Q177" s="26" t="s">
        <v>149</v>
      </c>
      <c r="R177" s="27" t="s">
        <v>393</v>
      </c>
      <c r="S177" s="28">
        <v>278088993</v>
      </c>
    </row>
    <row r="178" spans="3:19" hidden="1" x14ac:dyDescent="0.2">
      <c r="C178" s="29" t="str">
        <f t="shared" si="11"/>
        <v>1</v>
      </c>
      <c r="D178" s="33" t="str">
        <f t="shared" si="12"/>
        <v>21 11 1 11 1 3 5 0 2110102006 0</v>
      </c>
      <c r="E178" s="34">
        <v>11101</v>
      </c>
      <c r="F178" s="33" t="s">
        <v>1175</v>
      </c>
      <c r="G178" s="26">
        <v>0</v>
      </c>
      <c r="H178" s="26">
        <v>21</v>
      </c>
      <c r="I178" s="26">
        <v>11</v>
      </c>
      <c r="J178" s="26">
        <v>1</v>
      </c>
      <c r="K178" s="26">
        <v>11</v>
      </c>
      <c r="L178" s="26">
        <v>1</v>
      </c>
      <c r="M178" s="26">
        <v>3</v>
      </c>
      <c r="N178" s="26">
        <v>5</v>
      </c>
      <c r="O178" s="26">
        <v>0</v>
      </c>
      <c r="P178" s="26" t="s">
        <v>394</v>
      </c>
      <c r="Q178" s="26" t="s">
        <v>149</v>
      </c>
      <c r="R178" s="27" t="s">
        <v>395</v>
      </c>
      <c r="S178" s="28">
        <v>1668567108</v>
      </c>
    </row>
    <row r="179" spans="3:19" hidden="1" x14ac:dyDescent="0.2">
      <c r="C179" s="29" t="str">
        <f t="shared" si="11"/>
        <v>1</v>
      </c>
      <c r="D179" s="33" t="str">
        <f t="shared" si="12"/>
        <v>21 11 1 11 1 3 6 0 2110102008 0</v>
      </c>
      <c r="E179" s="34">
        <v>11101</v>
      </c>
      <c r="F179" s="33" t="s">
        <v>1175</v>
      </c>
      <c r="G179" s="26">
        <v>0</v>
      </c>
      <c r="H179" s="26">
        <v>21</v>
      </c>
      <c r="I179" s="26">
        <v>11</v>
      </c>
      <c r="J179" s="26">
        <v>1</v>
      </c>
      <c r="K179" s="26">
        <v>11</v>
      </c>
      <c r="L179" s="26">
        <v>1</v>
      </c>
      <c r="M179" s="26">
        <v>3</v>
      </c>
      <c r="N179" s="26">
        <v>6</v>
      </c>
      <c r="O179" s="26">
        <v>0</v>
      </c>
      <c r="P179" s="26" t="s">
        <v>396</v>
      </c>
      <c r="Q179" s="26" t="s">
        <v>149</v>
      </c>
      <c r="R179" s="27" t="s">
        <v>397</v>
      </c>
      <c r="S179" s="28">
        <v>278088993</v>
      </c>
    </row>
    <row r="180" spans="3:19" hidden="1" x14ac:dyDescent="0.2">
      <c r="C180" s="29" t="str">
        <f t="shared" si="11"/>
        <v>1</v>
      </c>
      <c r="D180" s="33" t="str">
        <f t="shared" si="12"/>
        <v>21 11 1 11 1 3 7 0 2110102009 0</v>
      </c>
      <c r="E180" s="34">
        <v>11101</v>
      </c>
      <c r="F180" s="33" t="s">
        <v>1175</v>
      </c>
      <c r="G180" s="26">
        <v>0</v>
      </c>
      <c r="H180" s="26">
        <v>21</v>
      </c>
      <c r="I180" s="26">
        <v>11</v>
      </c>
      <c r="J180" s="26">
        <v>1</v>
      </c>
      <c r="K180" s="26">
        <v>11</v>
      </c>
      <c r="L180" s="26">
        <v>1</v>
      </c>
      <c r="M180" s="26">
        <v>3</v>
      </c>
      <c r="N180" s="26">
        <v>7</v>
      </c>
      <c r="O180" s="26">
        <v>0</v>
      </c>
      <c r="P180" s="26" t="s">
        <v>398</v>
      </c>
      <c r="Q180" s="26" t="s">
        <v>149</v>
      </c>
      <c r="R180" s="27" t="s">
        <v>399</v>
      </c>
      <c r="S180" s="28">
        <v>556184998</v>
      </c>
    </row>
    <row r="181" spans="3:19" hidden="1" x14ac:dyDescent="0.2">
      <c r="C181" s="29" t="str">
        <f t="shared" si="11"/>
        <v>1</v>
      </c>
      <c r="D181" s="33" t="str">
        <f t="shared" si="12"/>
        <v>21 11 1 11 1 3 8 0 2110102002 0</v>
      </c>
      <c r="E181" s="34">
        <v>11101</v>
      </c>
      <c r="F181" s="33" t="s">
        <v>1175</v>
      </c>
      <c r="G181" s="26">
        <v>0</v>
      </c>
      <c r="H181" s="26">
        <v>21</v>
      </c>
      <c r="I181" s="26">
        <v>11</v>
      </c>
      <c r="J181" s="26">
        <v>1</v>
      </c>
      <c r="K181" s="26">
        <v>11</v>
      </c>
      <c r="L181" s="26">
        <v>1</v>
      </c>
      <c r="M181" s="26">
        <v>3</v>
      </c>
      <c r="N181" s="26">
        <v>8</v>
      </c>
      <c r="O181" s="26">
        <v>0</v>
      </c>
      <c r="P181" s="26" t="s">
        <v>400</v>
      </c>
      <c r="Q181" s="26" t="s">
        <v>149</v>
      </c>
      <c r="R181" s="27" t="s">
        <v>401</v>
      </c>
      <c r="S181" s="28">
        <v>4019731373</v>
      </c>
    </row>
    <row r="182" spans="3:19" hidden="1" x14ac:dyDescent="0.2">
      <c r="C182" s="29" t="str">
        <f t="shared" si="11"/>
        <v>1</v>
      </c>
      <c r="D182" s="33" t="str">
        <f t="shared" ref="D182:D232" si="13">+CONCATENATE(H182," ",I182," ",J182," ",K182," ",L182," ",M182," ",N182," ",O182," ",P182," ",Q182)</f>
        <v>21 11 1 11 1 3 9 0 2110102001 0</v>
      </c>
      <c r="E182" s="34">
        <v>11101</v>
      </c>
      <c r="F182" s="33" t="s">
        <v>1175</v>
      </c>
      <c r="G182" s="26">
        <v>0</v>
      </c>
      <c r="H182" s="26">
        <v>21</v>
      </c>
      <c r="I182" s="26">
        <v>11</v>
      </c>
      <c r="J182" s="26">
        <v>1</v>
      </c>
      <c r="K182" s="26">
        <v>11</v>
      </c>
      <c r="L182" s="26">
        <v>1</v>
      </c>
      <c r="M182" s="26">
        <v>3</v>
      </c>
      <c r="N182" s="26">
        <v>9</v>
      </c>
      <c r="O182" s="26">
        <v>0</v>
      </c>
      <c r="P182" s="26" t="s">
        <v>389</v>
      </c>
      <c r="Q182" s="26" t="s">
        <v>149</v>
      </c>
      <c r="R182" s="27" t="s">
        <v>402</v>
      </c>
      <c r="S182" s="28">
        <v>0</v>
      </c>
    </row>
    <row r="183" spans="3:19" hidden="1" x14ac:dyDescent="0.2">
      <c r="C183" s="29" t="str">
        <f t="shared" si="11"/>
        <v>1</v>
      </c>
      <c r="D183" s="33" t="str">
        <f t="shared" si="13"/>
        <v>21 11 1 11 1 3 10 0 2110102005 0</v>
      </c>
      <c r="E183" s="34">
        <v>11101</v>
      </c>
      <c r="F183" s="33" t="s">
        <v>1175</v>
      </c>
      <c r="G183" s="26">
        <v>0</v>
      </c>
      <c r="H183" s="26">
        <v>21</v>
      </c>
      <c r="I183" s="26">
        <v>11</v>
      </c>
      <c r="J183" s="26">
        <v>1</v>
      </c>
      <c r="K183" s="26">
        <v>11</v>
      </c>
      <c r="L183" s="26">
        <v>1</v>
      </c>
      <c r="M183" s="26">
        <v>3</v>
      </c>
      <c r="N183" s="26">
        <v>10</v>
      </c>
      <c r="O183" s="26">
        <v>0</v>
      </c>
      <c r="P183" s="26" t="s">
        <v>403</v>
      </c>
      <c r="Q183" s="26" t="s">
        <v>149</v>
      </c>
      <c r="R183" s="27" t="s">
        <v>404</v>
      </c>
      <c r="S183" s="28">
        <v>639554524</v>
      </c>
    </row>
    <row r="184" spans="3:19" hidden="1" x14ac:dyDescent="0.2">
      <c r="C184" s="29" t="str">
        <f t="shared" si="11"/>
        <v>1</v>
      </c>
      <c r="D184" s="33" t="str">
        <f t="shared" si="13"/>
        <v>21 11 1 11 1 3 11 0 2110102003 0</v>
      </c>
      <c r="E184" s="34">
        <v>11101</v>
      </c>
      <c r="F184" s="33" t="s">
        <v>1175</v>
      </c>
      <c r="G184" s="26">
        <v>0</v>
      </c>
      <c r="H184" s="26">
        <v>21</v>
      </c>
      <c r="I184" s="26">
        <v>11</v>
      </c>
      <c r="J184" s="26">
        <v>1</v>
      </c>
      <c r="K184" s="26">
        <v>11</v>
      </c>
      <c r="L184" s="26">
        <v>1</v>
      </c>
      <c r="M184" s="26">
        <v>3</v>
      </c>
      <c r="N184" s="26">
        <v>11</v>
      </c>
      <c r="O184" s="26">
        <v>0</v>
      </c>
      <c r="P184" s="26" t="s">
        <v>405</v>
      </c>
      <c r="Q184" s="26" t="s">
        <v>149</v>
      </c>
      <c r="R184" s="27" t="s">
        <v>406</v>
      </c>
      <c r="S184" s="28">
        <v>4987828737</v>
      </c>
    </row>
    <row r="185" spans="3:19" hidden="1" x14ac:dyDescent="0.2">
      <c r="C185" s="29" t="str">
        <f t="shared" si="11"/>
        <v>1</v>
      </c>
      <c r="D185" s="33" t="str">
        <f t="shared" si="13"/>
        <v>21 11 1 11 1 3 12 0 2110102004 0</v>
      </c>
      <c r="E185" s="34">
        <v>11101</v>
      </c>
      <c r="F185" s="33" t="s">
        <v>1175</v>
      </c>
      <c r="G185" s="26">
        <v>0</v>
      </c>
      <c r="H185" s="26">
        <v>21</v>
      </c>
      <c r="I185" s="26">
        <v>11</v>
      </c>
      <c r="J185" s="26">
        <v>1</v>
      </c>
      <c r="K185" s="26">
        <v>11</v>
      </c>
      <c r="L185" s="26">
        <v>1</v>
      </c>
      <c r="M185" s="26">
        <v>3</v>
      </c>
      <c r="N185" s="26">
        <v>12</v>
      </c>
      <c r="O185" s="26">
        <v>0</v>
      </c>
      <c r="P185" s="26" t="s">
        <v>407</v>
      </c>
      <c r="Q185" s="26" t="s">
        <v>149</v>
      </c>
      <c r="R185" s="27" t="s">
        <v>408</v>
      </c>
      <c r="S185" s="28">
        <v>2224760967</v>
      </c>
    </row>
    <row r="186" spans="3:19" hidden="1" x14ac:dyDescent="0.2">
      <c r="C186" s="29" t="str">
        <f t="shared" si="11"/>
        <v>1</v>
      </c>
      <c r="D186" s="33" t="str">
        <f t="shared" si="13"/>
        <v>21 11 1 11 1 3 13 0 2110102003 0</v>
      </c>
      <c r="E186" s="34">
        <v>11101</v>
      </c>
      <c r="F186" s="33" t="s">
        <v>1175</v>
      </c>
      <c r="G186" s="26">
        <v>0</v>
      </c>
      <c r="H186" s="26">
        <v>21</v>
      </c>
      <c r="I186" s="26">
        <v>11</v>
      </c>
      <c r="J186" s="26">
        <v>1</v>
      </c>
      <c r="K186" s="26">
        <v>11</v>
      </c>
      <c r="L186" s="26">
        <v>1</v>
      </c>
      <c r="M186" s="26">
        <v>3</v>
      </c>
      <c r="N186" s="26">
        <v>13</v>
      </c>
      <c r="O186" s="26">
        <v>0</v>
      </c>
      <c r="P186" s="26" t="s">
        <v>405</v>
      </c>
      <c r="Q186" s="26" t="s">
        <v>149</v>
      </c>
      <c r="R186" s="27" t="s">
        <v>409</v>
      </c>
      <c r="S186" s="28">
        <v>604446564</v>
      </c>
    </row>
    <row r="187" spans="3:19" hidden="1" x14ac:dyDescent="0.2">
      <c r="C187" s="29" t="str">
        <f t="shared" si="11"/>
        <v>1</v>
      </c>
      <c r="D187" s="33" t="str">
        <f t="shared" si="13"/>
        <v>21 11 1 11 2 1 1 0 2120202008 0</v>
      </c>
      <c r="E187" s="34">
        <v>11101</v>
      </c>
      <c r="F187" s="33" t="s">
        <v>1175</v>
      </c>
      <c r="G187" s="26">
        <v>0</v>
      </c>
      <c r="H187" s="26">
        <v>21</v>
      </c>
      <c r="I187" s="26">
        <v>11</v>
      </c>
      <c r="J187" s="26">
        <v>1</v>
      </c>
      <c r="K187" s="26">
        <v>11</v>
      </c>
      <c r="L187" s="26">
        <v>2</v>
      </c>
      <c r="M187" s="26">
        <v>1</v>
      </c>
      <c r="N187" s="26">
        <v>1</v>
      </c>
      <c r="O187" s="26">
        <v>0</v>
      </c>
      <c r="P187" s="26" t="s">
        <v>410</v>
      </c>
      <c r="Q187" s="26" t="s">
        <v>149</v>
      </c>
      <c r="R187" s="27" t="s">
        <v>411</v>
      </c>
      <c r="S187" s="28">
        <v>223289849</v>
      </c>
    </row>
    <row r="188" spans="3:19" hidden="1" x14ac:dyDescent="0.2">
      <c r="C188" s="29" t="str">
        <f t="shared" si="11"/>
        <v>1</v>
      </c>
      <c r="D188" s="33" t="str">
        <f t="shared" si="13"/>
        <v>21 11 1 11 2 1 2 0 21201010030701 0</v>
      </c>
      <c r="E188" s="34">
        <v>11101</v>
      </c>
      <c r="F188" s="33" t="s">
        <v>1175</v>
      </c>
      <c r="G188" s="26">
        <v>0</v>
      </c>
      <c r="H188" s="26">
        <v>21</v>
      </c>
      <c r="I188" s="26">
        <v>11</v>
      </c>
      <c r="J188" s="26">
        <v>1</v>
      </c>
      <c r="K188" s="26">
        <v>11</v>
      </c>
      <c r="L188" s="26">
        <v>2</v>
      </c>
      <c r="M188" s="26">
        <v>1</v>
      </c>
      <c r="N188" s="26">
        <v>2</v>
      </c>
      <c r="O188" s="26">
        <v>0</v>
      </c>
      <c r="P188" s="26" t="s">
        <v>412</v>
      </c>
      <c r="Q188" s="26" t="s">
        <v>149</v>
      </c>
      <c r="R188" s="27" t="s">
        <v>413</v>
      </c>
      <c r="S188" s="28">
        <v>340000000</v>
      </c>
    </row>
    <row r="189" spans="3:19" hidden="1" x14ac:dyDescent="0.2">
      <c r="C189" s="29" t="str">
        <f t="shared" si="11"/>
        <v>1</v>
      </c>
      <c r="D189" s="33" t="str">
        <f t="shared" si="13"/>
        <v>21 11 1 11 2 1 3 0 2120202008 0</v>
      </c>
      <c r="E189" s="34">
        <v>11101</v>
      </c>
      <c r="F189" s="33" t="s">
        <v>1175</v>
      </c>
      <c r="G189" s="26">
        <v>0</v>
      </c>
      <c r="H189" s="26">
        <v>21</v>
      </c>
      <c r="I189" s="26">
        <v>11</v>
      </c>
      <c r="J189" s="26">
        <v>1</v>
      </c>
      <c r="K189" s="26">
        <v>11</v>
      </c>
      <c r="L189" s="26">
        <v>2</v>
      </c>
      <c r="M189" s="26">
        <v>1</v>
      </c>
      <c r="N189" s="26">
        <v>3</v>
      </c>
      <c r="O189" s="26">
        <v>0</v>
      </c>
      <c r="P189" s="26" t="s">
        <v>410</v>
      </c>
      <c r="Q189" s="26" t="s">
        <v>149</v>
      </c>
      <c r="R189" s="27" t="s">
        <v>414</v>
      </c>
      <c r="S189" s="28">
        <v>301000000</v>
      </c>
    </row>
    <row r="190" spans="3:19" hidden="1" x14ac:dyDescent="0.2">
      <c r="C190" s="29" t="str">
        <f t="shared" si="11"/>
        <v>1</v>
      </c>
      <c r="D190" s="33" t="str">
        <f t="shared" si="13"/>
        <v>21 11 1 11 2 1 4 0 2120202009 0</v>
      </c>
      <c r="E190" s="34">
        <v>11101</v>
      </c>
      <c r="F190" s="33" t="s">
        <v>1175</v>
      </c>
      <c r="G190" s="26">
        <v>0</v>
      </c>
      <c r="H190" s="26">
        <v>21</v>
      </c>
      <c r="I190" s="26">
        <v>11</v>
      </c>
      <c r="J190" s="26">
        <v>1</v>
      </c>
      <c r="K190" s="26">
        <v>11</v>
      </c>
      <c r="L190" s="26">
        <v>2</v>
      </c>
      <c r="M190" s="26">
        <v>1</v>
      </c>
      <c r="N190" s="26">
        <v>4</v>
      </c>
      <c r="O190" s="26">
        <v>0</v>
      </c>
      <c r="P190" s="26" t="s">
        <v>214</v>
      </c>
      <c r="Q190" s="26" t="s">
        <v>149</v>
      </c>
      <c r="R190" s="27" t="s">
        <v>415</v>
      </c>
      <c r="S190" s="28">
        <v>50000000</v>
      </c>
    </row>
    <row r="191" spans="3:19" hidden="1" x14ac:dyDescent="0.2">
      <c r="C191" s="29" t="str">
        <f t="shared" si="11"/>
        <v>1</v>
      </c>
      <c r="D191" s="33" t="str">
        <f t="shared" si="13"/>
        <v>21 11 1 11 2 1 5 0 2120202007 0</v>
      </c>
      <c r="E191" s="34">
        <v>11101</v>
      </c>
      <c r="F191" s="33" t="s">
        <v>1175</v>
      </c>
      <c r="G191" s="26">
        <v>0</v>
      </c>
      <c r="H191" s="26">
        <v>21</v>
      </c>
      <c r="I191" s="26">
        <v>11</v>
      </c>
      <c r="J191" s="26">
        <v>1</v>
      </c>
      <c r="K191" s="26">
        <v>11</v>
      </c>
      <c r="L191" s="26">
        <v>2</v>
      </c>
      <c r="M191" s="26">
        <v>1</v>
      </c>
      <c r="N191" s="26">
        <v>5</v>
      </c>
      <c r="O191" s="26">
        <v>0</v>
      </c>
      <c r="P191" s="26" t="s">
        <v>416</v>
      </c>
      <c r="Q191" s="26" t="s">
        <v>149</v>
      </c>
      <c r="R191" s="27" t="s">
        <v>417</v>
      </c>
      <c r="S191" s="28">
        <v>456539043</v>
      </c>
    </row>
    <row r="192" spans="3:19" hidden="1" x14ac:dyDescent="0.2">
      <c r="C192" s="29" t="str">
        <f t="shared" si="11"/>
        <v>1</v>
      </c>
      <c r="D192" s="33" t="str">
        <f t="shared" si="13"/>
        <v>21 11 1 11 2 1 5 80 2120202007 0</v>
      </c>
      <c r="E192" s="34">
        <v>11101</v>
      </c>
      <c r="F192" s="33" t="s">
        <v>1175</v>
      </c>
      <c r="G192" s="26">
        <v>0</v>
      </c>
      <c r="H192" s="26">
        <v>21</v>
      </c>
      <c r="I192" s="26">
        <v>11</v>
      </c>
      <c r="J192" s="26">
        <v>1</v>
      </c>
      <c r="K192" s="26">
        <v>11</v>
      </c>
      <c r="L192" s="26">
        <v>2</v>
      </c>
      <c r="M192" s="26">
        <v>1</v>
      </c>
      <c r="N192" s="26">
        <v>5</v>
      </c>
      <c r="O192" s="26">
        <v>80</v>
      </c>
      <c r="P192" s="26" t="s">
        <v>416</v>
      </c>
      <c r="Q192" s="26" t="s">
        <v>149</v>
      </c>
      <c r="R192" s="27" t="s">
        <v>418</v>
      </c>
      <c r="S192" s="28">
        <v>2120389953</v>
      </c>
    </row>
    <row r="193" spans="3:19" hidden="1" x14ac:dyDescent="0.2">
      <c r="C193" s="29" t="str">
        <f t="shared" si="11"/>
        <v>1</v>
      </c>
      <c r="D193" s="33" t="str">
        <f t="shared" si="13"/>
        <v>21 11 1 11 2 1 7 0 2120202008 0</v>
      </c>
      <c r="E193" s="34">
        <v>11101</v>
      </c>
      <c r="F193" s="33" t="s">
        <v>1175</v>
      </c>
      <c r="G193" s="26">
        <v>0</v>
      </c>
      <c r="H193" s="26">
        <v>21</v>
      </c>
      <c r="I193" s="26">
        <v>11</v>
      </c>
      <c r="J193" s="26">
        <v>1</v>
      </c>
      <c r="K193" s="26">
        <v>11</v>
      </c>
      <c r="L193" s="26">
        <v>2</v>
      </c>
      <c r="M193" s="26">
        <v>1</v>
      </c>
      <c r="N193" s="26">
        <v>7</v>
      </c>
      <c r="O193" s="26">
        <v>0</v>
      </c>
      <c r="P193" s="26" t="s">
        <v>410</v>
      </c>
      <c r="Q193" s="26" t="s">
        <v>149</v>
      </c>
      <c r="R193" s="27" t="s">
        <v>419</v>
      </c>
      <c r="S193" s="28">
        <v>175282920</v>
      </c>
    </row>
    <row r="194" spans="3:19" hidden="1" x14ac:dyDescent="0.2">
      <c r="C194" s="29" t="str">
        <f t="shared" si="11"/>
        <v>1</v>
      </c>
      <c r="D194" s="33" t="str">
        <f t="shared" si="13"/>
        <v>21 11 1 11 2 1 8 80 2120202008 0</v>
      </c>
      <c r="E194" s="34">
        <v>11101</v>
      </c>
      <c r="F194" s="33" t="s">
        <v>1175</v>
      </c>
      <c r="G194" s="26">
        <v>0</v>
      </c>
      <c r="H194" s="26">
        <v>21</v>
      </c>
      <c r="I194" s="26">
        <v>11</v>
      </c>
      <c r="J194" s="26">
        <v>1</v>
      </c>
      <c r="K194" s="26">
        <v>11</v>
      </c>
      <c r="L194" s="26">
        <v>2</v>
      </c>
      <c r="M194" s="26">
        <v>1</v>
      </c>
      <c r="N194" s="26">
        <v>8</v>
      </c>
      <c r="O194" s="26">
        <v>80</v>
      </c>
      <c r="P194" s="26" t="s">
        <v>410</v>
      </c>
      <c r="Q194" s="26" t="s">
        <v>149</v>
      </c>
      <c r="R194" s="27" t="s">
        <v>420</v>
      </c>
      <c r="S194" s="28">
        <v>380784250</v>
      </c>
    </row>
    <row r="195" spans="3:19" hidden="1" x14ac:dyDescent="0.2">
      <c r="C195" s="29" t="str">
        <f t="shared" ref="C195:C258" si="14">+MID(K195,2,1)</f>
        <v>1</v>
      </c>
      <c r="D195" s="33" t="str">
        <f t="shared" si="13"/>
        <v>21 11 1 11 2 1 11 0 2120101004010102 0</v>
      </c>
      <c r="E195" s="34">
        <v>11101</v>
      </c>
      <c r="F195" s="33" t="s">
        <v>1175</v>
      </c>
      <c r="G195" s="26">
        <v>0</v>
      </c>
      <c r="H195" s="26">
        <v>21</v>
      </c>
      <c r="I195" s="26">
        <v>11</v>
      </c>
      <c r="J195" s="26">
        <v>1</v>
      </c>
      <c r="K195" s="26">
        <v>11</v>
      </c>
      <c r="L195" s="26">
        <v>2</v>
      </c>
      <c r="M195" s="26">
        <v>1</v>
      </c>
      <c r="N195" s="26">
        <v>11</v>
      </c>
      <c r="O195" s="26">
        <v>0</v>
      </c>
      <c r="P195" s="26" t="s">
        <v>421</v>
      </c>
      <c r="Q195" s="26" t="s">
        <v>149</v>
      </c>
      <c r="R195" s="27" t="s">
        <v>422</v>
      </c>
      <c r="S195" s="28">
        <v>247247640</v>
      </c>
    </row>
    <row r="196" spans="3:19" hidden="1" x14ac:dyDescent="0.2">
      <c r="C196" s="29" t="str">
        <f t="shared" si="14"/>
        <v>1</v>
      </c>
      <c r="D196" s="33" t="str">
        <f t="shared" si="13"/>
        <v>21 11 1 11 2 1 12 0 2120202008 0</v>
      </c>
      <c r="E196" s="34">
        <v>11101</v>
      </c>
      <c r="F196" s="33" t="s">
        <v>1175</v>
      </c>
      <c r="G196" s="26">
        <v>0</v>
      </c>
      <c r="H196" s="26">
        <v>21</v>
      </c>
      <c r="I196" s="26">
        <v>11</v>
      </c>
      <c r="J196" s="26">
        <v>1</v>
      </c>
      <c r="K196" s="26">
        <v>11</v>
      </c>
      <c r="L196" s="26">
        <v>2</v>
      </c>
      <c r="M196" s="26">
        <v>1</v>
      </c>
      <c r="N196" s="26">
        <v>12</v>
      </c>
      <c r="O196" s="26">
        <v>0</v>
      </c>
      <c r="P196" s="26" t="s">
        <v>410</v>
      </c>
      <c r="Q196" s="26" t="s">
        <v>149</v>
      </c>
      <c r="R196" s="27" t="s">
        <v>423</v>
      </c>
      <c r="S196" s="28">
        <v>127031049</v>
      </c>
    </row>
    <row r="197" spans="3:19" hidden="1" x14ac:dyDescent="0.2">
      <c r="C197" s="29" t="str">
        <f t="shared" si="14"/>
        <v>1</v>
      </c>
      <c r="D197" s="33" t="str">
        <f t="shared" si="13"/>
        <v>21 11 1 11 2 1 13 0 2120202008 0</v>
      </c>
      <c r="E197" s="34">
        <v>11101</v>
      </c>
      <c r="F197" s="33" t="s">
        <v>1175</v>
      </c>
      <c r="G197" s="26">
        <v>0</v>
      </c>
      <c r="H197" s="26">
        <v>21</v>
      </c>
      <c r="I197" s="26">
        <v>11</v>
      </c>
      <c r="J197" s="26">
        <v>1</v>
      </c>
      <c r="K197" s="26">
        <v>11</v>
      </c>
      <c r="L197" s="26">
        <v>2</v>
      </c>
      <c r="M197" s="26">
        <v>1</v>
      </c>
      <c r="N197" s="26">
        <v>13</v>
      </c>
      <c r="O197" s="26">
        <v>0</v>
      </c>
      <c r="P197" s="26" t="s">
        <v>410</v>
      </c>
      <c r="Q197" s="26" t="s">
        <v>149</v>
      </c>
      <c r="R197" s="27" t="s">
        <v>424</v>
      </c>
      <c r="S197" s="28">
        <v>12516210</v>
      </c>
    </row>
    <row r="198" spans="3:19" hidden="1" x14ac:dyDescent="0.2">
      <c r="C198" s="29" t="str">
        <f t="shared" si="14"/>
        <v>1</v>
      </c>
      <c r="D198" s="33" t="str">
        <f t="shared" si="13"/>
        <v>21 11 1 11 2 1 17 0 2120202008 0</v>
      </c>
      <c r="E198" s="34">
        <v>11101</v>
      </c>
      <c r="F198" s="33" t="s">
        <v>1175</v>
      </c>
      <c r="G198" s="26">
        <v>0</v>
      </c>
      <c r="H198" s="26">
        <v>21</v>
      </c>
      <c r="I198" s="26">
        <v>11</v>
      </c>
      <c r="J198" s="26">
        <v>1</v>
      </c>
      <c r="K198" s="26">
        <v>11</v>
      </c>
      <c r="L198" s="26">
        <v>2</v>
      </c>
      <c r="M198" s="26">
        <v>1</v>
      </c>
      <c r="N198" s="26">
        <v>17</v>
      </c>
      <c r="O198" s="26">
        <v>0</v>
      </c>
      <c r="P198" s="26" t="s">
        <v>410</v>
      </c>
      <c r="Q198" s="26" t="s">
        <v>149</v>
      </c>
      <c r="R198" s="27" t="s">
        <v>425</v>
      </c>
      <c r="S198" s="28">
        <v>383628385</v>
      </c>
    </row>
    <row r="199" spans="3:19" hidden="1" x14ac:dyDescent="0.2">
      <c r="C199" s="29" t="str">
        <f t="shared" si="14"/>
        <v>1</v>
      </c>
      <c r="D199" s="33" t="str">
        <f t="shared" si="13"/>
        <v>21 11 1 11 2 1 18 0 2120202006 0</v>
      </c>
      <c r="E199" s="34">
        <v>11101</v>
      </c>
      <c r="F199" s="33" t="s">
        <v>1175</v>
      </c>
      <c r="G199" s="26">
        <v>0</v>
      </c>
      <c r="H199" s="26">
        <v>21</v>
      </c>
      <c r="I199" s="26">
        <v>11</v>
      </c>
      <c r="J199" s="26">
        <v>1</v>
      </c>
      <c r="K199" s="26">
        <v>11</v>
      </c>
      <c r="L199" s="26">
        <v>2</v>
      </c>
      <c r="M199" s="26">
        <v>1</v>
      </c>
      <c r="N199" s="26">
        <v>18</v>
      </c>
      <c r="O199" s="26">
        <v>0</v>
      </c>
      <c r="P199" s="26" t="s">
        <v>426</v>
      </c>
      <c r="Q199" s="26" t="s">
        <v>149</v>
      </c>
      <c r="R199" s="27" t="s">
        <v>427</v>
      </c>
      <c r="S199" s="28">
        <v>129981770</v>
      </c>
    </row>
    <row r="200" spans="3:19" hidden="1" x14ac:dyDescent="0.2">
      <c r="C200" s="29" t="str">
        <f t="shared" si="14"/>
        <v>1</v>
      </c>
      <c r="D200" s="33" t="str">
        <f t="shared" si="13"/>
        <v>21 11 1 11 2 1 19 80 2120202006 0</v>
      </c>
      <c r="E200" s="34">
        <v>11101</v>
      </c>
      <c r="F200" s="33" t="s">
        <v>1175</v>
      </c>
      <c r="G200" s="26">
        <v>0</v>
      </c>
      <c r="H200" s="26">
        <v>21</v>
      </c>
      <c r="I200" s="26">
        <v>11</v>
      </c>
      <c r="J200" s="26">
        <v>1</v>
      </c>
      <c r="K200" s="26">
        <v>11</v>
      </c>
      <c r="L200" s="26">
        <v>2</v>
      </c>
      <c r="M200" s="26">
        <v>1</v>
      </c>
      <c r="N200" s="26">
        <v>19</v>
      </c>
      <c r="O200" s="26">
        <v>80</v>
      </c>
      <c r="P200" s="26" t="s">
        <v>426</v>
      </c>
      <c r="Q200" s="26" t="s">
        <v>149</v>
      </c>
      <c r="R200" s="27" t="s">
        <v>428</v>
      </c>
      <c r="S200" s="28">
        <v>515941098</v>
      </c>
    </row>
    <row r="201" spans="3:19" hidden="1" x14ac:dyDescent="0.2">
      <c r="C201" s="29" t="str">
        <f t="shared" si="14"/>
        <v>1</v>
      </c>
      <c r="D201" s="33" t="str">
        <f t="shared" si="13"/>
        <v>21 11 1 11 2 1 22 80 2120202008 0</v>
      </c>
      <c r="E201" s="34">
        <v>11101</v>
      </c>
      <c r="F201" s="33" t="s">
        <v>1175</v>
      </c>
      <c r="G201" s="26">
        <v>0</v>
      </c>
      <c r="H201" s="26">
        <v>21</v>
      </c>
      <c r="I201" s="26">
        <v>11</v>
      </c>
      <c r="J201" s="26">
        <v>1</v>
      </c>
      <c r="K201" s="26">
        <v>11</v>
      </c>
      <c r="L201" s="26">
        <v>2</v>
      </c>
      <c r="M201" s="26">
        <v>1</v>
      </c>
      <c r="N201" s="26">
        <v>22</v>
      </c>
      <c r="O201" s="26">
        <v>80</v>
      </c>
      <c r="P201" s="26" t="s">
        <v>410</v>
      </c>
      <c r="Q201" s="26" t="s">
        <v>149</v>
      </c>
      <c r="R201" s="27" t="s">
        <v>429</v>
      </c>
      <c r="S201" s="28">
        <v>1055429207</v>
      </c>
    </row>
    <row r="202" spans="3:19" hidden="1" x14ac:dyDescent="0.2">
      <c r="C202" s="29" t="str">
        <f t="shared" si="14"/>
        <v>1</v>
      </c>
      <c r="D202" s="33" t="str">
        <f t="shared" si="13"/>
        <v>21 11 1 11 2 1 23 80 2120202006 0</v>
      </c>
      <c r="E202" s="34">
        <v>11101</v>
      </c>
      <c r="F202" s="33" t="s">
        <v>1175</v>
      </c>
      <c r="G202" s="26">
        <v>0</v>
      </c>
      <c r="H202" s="26">
        <v>21</v>
      </c>
      <c r="I202" s="26">
        <v>11</v>
      </c>
      <c r="J202" s="26">
        <v>1</v>
      </c>
      <c r="K202" s="26">
        <v>11</v>
      </c>
      <c r="L202" s="26">
        <v>2</v>
      </c>
      <c r="M202" s="26">
        <v>1</v>
      </c>
      <c r="N202" s="26">
        <v>23</v>
      </c>
      <c r="O202" s="26">
        <v>80</v>
      </c>
      <c r="P202" s="26" t="s">
        <v>426</v>
      </c>
      <c r="Q202" s="26" t="s">
        <v>149</v>
      </c>
      <c r="R202" s="27" t="s">
        <v>430</v>
      </c>
      <c r="S202" s="28">
        <v>752861137</v>
      </c>
    </row>
    <row r="203" spans="3:19" hidden="1" x14ac:dyDescent="0.2">
      <c r="C203" s="29" t="str">
        <f t="shared" si="14"/>
        <v>1</v>
      </c>
      <c r="D203" s="33" t="str">
        <f t="shared" si="13"/>
        <v>21 11 1 11 2 1 24 0 2120202008 0</v>
      </c>
      <c r="E203" s="34">
        <v>11101</v>
      </c>
      <c r="F203" s="33" t="s">
        <v>1175</v>
      </c>
      <c r="G203" s="26">
        <v>0</v>
      </c>
      <c r="H203" s="26">
        <v>21</v>
      </c>
      <c r="I203" s="26">
        <v>11</v>
      </c>
      <c r="J203" s="26">
        <v>1</v>
      </c>
      <c r="K203" s="26">
        <v>11</v>
      </c>
      <c r="L203" s="26">
        <v>2</v>
      </c>
      <c r="M203" s="26">
        <v>1</v>
      </c>
      <c r="N203" s="26">
        <v>24</v>
      </c>
      <c r="O203" s="26">
        <v>0</v>
      </c>
      <c r="P203" s="26" t="s">
        <v>410</v>
      </c>
      <c r="Q203" s="26" t="s">
        <v>149</v>
      </c>
      <c r="R203" s="27" t="s">
        <v>431</v>
      </c>
      <c r="S203" s="28">
        <v>366362187</v>
      </c>
    </row>
    <row r="204" spans="3:19" hidden="1" x14ac:dyDescent="0.2">
      <c r="C204" s="29" t="str">
        <f t="shared" si="14"/>
        <v>1</v>
      </c>
      <c r="D204" s="33" t="str">
        <f t="shared" si="13"/>
        <v>21 11 1 11 2 1 24 80 2120202008 0</v>
      </c>
      <c r="E204" s="34">
        <v>11101</v>
      </c>
      <c r="F204" s="33" t="s">
        <v>1175</v>
      </c>
      <c r="G204" s="26">
        <v>0</v>
      </c>
      <c r="H204" s="26">
        <v>21</v>
      </c>
      <c r="I204" s="26">
        <v>11</v>
      </c>
      <c r="J204" s="26">
        <v>1</v>
      </c>
      <c r="K204" s="26">
        <v>11</v>
      </c>
      <c r="L204" s="26">
        <v>2</v>
      </c>
      <c r="M204" s="26">
        <v>1</v>
      </c>
      <c r="N204" s="26">
        <v>24</v>
      </c>
      <c r="O204" s="26">
        <v>80</v>
      </c>
      <c r="P204" s="26" t="s">
        <v>410</v>
      </c>
      <c r="Q204" s="26" t="s">
        <v>149</v>
      </c>
      <c r="R204" s="27" t="s">
        <v>432</v>
      </c>
      <c r="S204" s="28">
        <v>1705019358</v>
      </c>
    </row>
    <row r="205" spans="3:19" hidden="1" x14ac:dyDescent="0.2">
      <c r="C205" s="29" t="str">
        <f t="shared" si="14"/>
        <v>1</v>
      </c>
      <c r="D205" s="33" t="str">
        <f t="shared" si="13"/>
        <v>21 11 1 11 2 1 26 0 2130405001 0</v>
      </c>
      <c r="E205" s="34">
        <v>11101</v>
      </c>
      <c r="F205" s="33" t="s">
        <v>1175</v>
      </c>
      <c r="G205" s="26">
        <v>0</v>
      </c>
      <c r="H205" s="26">
        <v>21</v>
      </c>
      <c r="I205" s="26">
        <v>11</v>
      </c>
      <c r="J205" s="26">
        <v>1</v>
      </c>
      <c r="K205" s="26">
        <v>11</v>
      </c>
      <c r="L205" s="26">
        <v>2</v>
      </c>
      <c r="M205" s="26">
        <v>1</v>
      </c>
      <c r="N205" s="26">
        <v>26</v>
      </c>
      <c r="O205" s="26">
        <v>0</v>
      </c>
      <c r="P205" s="26" t="s">
        <v>433</v>
      </c>
      <c r="Q205" s="26" t="s">
        <v>149</v>
      </c>
      <c r="R205" s="27" t="s">
        <v>434</v>
      </c>
      <c r="S205" s="28">
        <v>329652425</v>
      </c>
    </row>
    <row r="206" spans="3:19" hidden="1" x14ac:dyDescent="0.2">
      <c r="C206" s="29" t="str">
        <f t="shared" si="14"/>
        <v>1</v>
      </c>
      <c r="D206" s="33" t="str">
        <f t="shared" si="13"/>
        <v>21 11 1 11 2 1 27 0 2120202007 0</v>
      </c>
      <c r="E206" s="34">
        <v>11101</v>
      </c>
      <c r="F206" s="33" t="s">
        <v>1175</v>
      </c>
      <c r="G206" s="26">
        <v>0</v>
      </c>
      <c r="H206" s="26">
        <v>21</v>
      </c>
      <c r="I206" s="26">
        <v>11</v>
      </c>
      <c r="J206" s="26">
        <v>1</v>
      </c>
      <c r="K206" s="26">
        <v>11</v>
      </c>
      <c r="L206" s="26">
        <v>2</v>
      </c>
      <c r="M206" s="26">
        <v>1</v>
      </c>
      <c r="N206" s="26">
        <v>27</v>
      </c>
      <c r="O206" s="26">
        <v>0</v>
      </c>
      <c r="P206" s="26" t="s">
        <v>416</v>
      </c>
      <c r="Q206" s="26" t="s">
        <v>149</v>
      </c>
      <c r="R206" s="27" t="s">
        <v>435</v>
      </c>
      <c r="S206" s="28">
        <v>1333192357</v>
      </c>
    </row>
    <row r="207" spans="3:19" hidden="1" x14ac:dyDescent="0.2">
      <c r="C207" s="29" t="str">
        <f t="shared" si="14"/>
        <v>1</v>
      </c>
      <c r="D207" s="33" t="str">
        <f t="shared" si="13"/>
        <v>21 11 1 11 2 1 28 0 2120202007 0</v>
      </c>
      <c r="E207" s="34">
        <v>11101</v>
      </c>
      <c r="F207" s="33" t="s">
        <v>1175</v>
      </c>
      <c r="G207" s="26">
        <v>0</v>
      </c>
      <c r="H207" s="26">
        <v>21</v>
      </c>
      <c r="I207" s="26">
        <v>11</v>
      </c>
      <c r="J207" s="26">
        <v>1</v>
      </c>
      <c r="K207" s="26">
        <v>11</v>
      </c>
      <c r="L207" s="26">
        <v>2</v>
      </c>
      <c r="M207" s="26">
        <v>1</v>
      </c>
      <c r="N207" s="26">
        <v>28</v>
      </c>
      <c r="O207" s="26">
        <v>0</v>
      </c>
      <c r="P207" s="26" t="s">
        <v>416</v>
      </c>
      <c r="Q207" s="26" t="s">
        <v>149</v>
      </c>
      <c r="R207" s="27" t="s">
        <v>436</v>
      </c>
      <c r="S207" s="28">
        <v>983690776</v>
      </c>
    </row>
    <row r="208" spans="3:19" hidden="1" x14ac:dyDescent="0.2">
      <c r="C208" s="29" t="str">
        <f t="shared" si="14"/>
        <v>1</v>
      </c>
      <c r="D208" s="33" t="str">
        <f t="shared" si="13"/>
        <v>21 11 1 11 2 1 35 0 2120202006 0</v>
      </c>
      <c r="E208" s="34">
        <v>11101</v>
      </c>
      <c r="F208" s="33" t="s">
        <v>1175</v>
      </c>
      <c r="G208" s="26">
        <v>0</v>
      </c>
      <c r="H208" s="26">
        <v>21</v>
      </c>
      <c r="I208" s="26">
        <v>11</v>
      </c>
      <c r="J208" s="26">
        <v>1</v>
      </c>
      <c r="K208" s="26">
        <v>11</v>
      </c>
      <c r="L208" s="26">
        <v>2</v>
      </c>
      <c r="M208" s="26">
        <v>1</v>
      </c>
      <c r="N208" s="26">
        <v>35</v>
      </c>
      <c r="O208" s="26">
        <v>0</v>
      </c>
      <c r="P208" s="26" t="s">
        <v>426</v>
      </c>
      <c r="Q208" s="26" t="s">
        <v>149</v>
      </c>
      <c r="R208" s="27" t="s">
        <v>437</v>
      </c>
      <c r="S208" s="28">
        <v>571686099</v>
      </c>
    </row>
    <row r="209" spans="1:19" hidden="1" x14ac:dyDescent="0.2">
      <c r="C209" s="29" t="str">
        <f t="shared" si="14"/>
        <v>1</v>
      </c>
      <c r="D209" s="33" t="str">
        <f t="shared" si="13"/>
        <v>21 11 1 11 2 1 38 0 2120202008 0</v>
      </c>
      <c r="E209" s="34">
        <v>11101</v>
      </c>
      <c r="F209" s="33" t="s">
        <v>1175</v>
      </c>
      <c r="G209" s="26">
        <v>0</v>
      </c>
      <c r="H209" s="26">
        <v>21</v>
      </c>
      <c r="I209" s="26">
        <v>11</v>
      </c>
      <c r="J209" s="26">
        <v>1</v>
      </c>
      <c r="K209" s="26">
        <v>11</v>
      </c>
      <c r="L209" s="26">
        <v>2</v>
      </c>
      <c r="M209" s="26">
        <v>1</v>
      </c>
      <c r="N209" s="26">
        <v>38</v>
      </c>
      <c r="O209" s="26">
        <v>0</v>
      </c>
      <c r="P209" s="26" t="s">
        <v>410</v>
      </c>
      <c r="Q209" s="26" t="s">
        <v>149</v>
      </c>
      <c r="R209" s="27" t="s">
        <v>438</v>
      </c>
      <c r="S209" s="28">
        <v>10883230</v>
      </c>
    </row>
    <row r="210" spans="1:19" hidden="1" x14ac:dyDescent="0.2">
      <c r="C210" s="29" t="str">
        <f t="shared" si="14"/>
        <v>1</v>
      </c>
      <c r="D210" s="33" t="str">
        <f t="shared" si="13"/>
        <v>21 11 1 11 2 2 2 0 2120202008 0</v>
      </c>
      <c r="E210" s="34">
        <v>11101</v>
      </c>
      <c r="F210" s="33" t="s">
        <v>1175</v>
      </c>
      <c r="G210" s="26">
        <v>0</v>
      </c>
      <c r="H210" s="26">
        <v>21</v>
      </c>
      <c r="I210" s="26">
        <v>11</v>
      </c>
      <c r="J210" s="26">
        <v>1</v>
      </c>
      <c r="K210" s="26">
        <v>11</v>
      </c>
      <c r="L210" s="26">
        <v>2</v>
      </c>
      <c r="M210" s="26">
        <v>2</v>
      </c>
      <c r="N210" s="26">
        <v>2</v>
      </c>
      <c r="O210" s="26">
        <v>0</v>
      </c>
      <c r="P210" s="26" t="s">
        <v>410</v>
      </c>
      <c r="Q210" s="26" t="s">
        <v>149</v>
      </c>
      <c r="R210" s="27" t="s">
        <v>439</v>
      </c>
      <c r="S210" s="28">
        <v>346173642</v>
      </c>
    </row>
    <row r="211" spans="1:19" hidden="1" x14ac:dyDescent="0.2">
      <c r="C211" s="29" t="str">
        <f t="shared" si="14"/>
        <v>1</v>
      </c>
      <c r="D211" s="33" t="str">
        <f t="shared" si="13"/>
        <v>21 11 1 11 2 2 3 0 2120202008 0</v>
      </c>
      <c r="E211" s="34">
        <v>11101</v>
      </c>
      <c r="F211" s="33" t="s">
        <v>1175</v>
      </c>
      <c r="G211" s="26">
        <v>0</v>
      </c>
      <c r="H211" s="26">
        <v>21</v>
      </c>
      <c r="I211" s="26">
        <v>11</v>
      </c>
      <c r="J211" s="26">
        <v>1</v>
      </c>
      <c r="K211" s="26">
        <v>11</v>
      </c>
      <c r="L211" s="26">
        <v>2</v>
      </c>
      <c r="M211" s="26">
        <v>2</v>
      </c>
      <c r="N211" s="26">
        <v>3</v>
      </c>
      <c r="O211" s="26">
        <v>0</v>
      </c>
      <c r="P211" s="26" t="s">
        <v>410</v>
      </c>
      <c r="Q211" s="26" t="s">
        <v>149</v>
      </c>
      <c r="R211" s="27" t="s">
        <v>215</v>
      </c>
      <c r="S211" s="28">
        <v>5929200</v>
      </c>
    </row>
    <row r="212" spans="1:19" hidden="1" x14ac:dyDescent="0.2">
      <c r="C212" s="29" t="str">
        <f t="shared" si="14"/>
        <v>1</v>
      </c>
      <c r="D212" s="33" t="str">
        <f t="shared" si="13"/>
        <v>21 11 1 11 2 2 5 0 2120202008 0</v>
      </c>
      <c r="E212" s="34">
        <v>11101</v>
      </c>
      <c r="F212" s="33" t="s">
        <v>1175</v>
      </c>
      <c r="G212" s="26">
        <v>0</v>
      </c>
      <c r="H212" s="26">
        <v>21</v>
      </c>
      <c r="I212" s="26">
        <v>11</v>
      </c>
      <c r="J212" s="26">
        <v>1</v>
      </c>
      <c r="K212" s="26">
        <v>11</v>
      </c>
      <c r="L212" s="26">
        <v>2</v>
      </c>
      <c r="M212" s="26">
        <v>2</v>
      </c>
      <c r="N212" s="26">
        <v>5</v>
      </c>
      <c r="O212" s="26">
        <v>0</v>
      </c>
      <c r="P212" s="26" t="s">
        <v>410</v>
      </c>
      <c r="Q212" s="26" t="s">
        <v>149</v>
      </c>
      <c r="R212" s="27" t="s">
        <v>440</v>
      </c>
      <c r="S212" s="28">
        <v>25220724</v>
      </c>
    </row>
    <row r="213" spans="1:19" hidden="1" x14ac:dyDescent="0.2">
      <c r="C213" s="29" t="str">
        <f t="shared" si="14"/>
        <v>1</v>
      </c>
      <c r="D213" s="33" t="str">
        <f t="shared" si="13"/>
        <v>21 11 1 11 2 2 7 0 2120202008 0</v>
      </c>
      <c r="E213" s="34">
        <v>11101</v>
      </c>
      <c r="F213" s="33" t="s">
        <v>1175</v>
      </c>
      <c r="G213" s="26">
        <v>0</v>
      </c>
      <c r="H213" s="26">
        <v>21</v>
      </c>
      <c r="I213" s="26">
        <v>11</v>
      </c>
      <c r="J213" s="26">
        <v>1</v>
      </c>
      <c r="K213" s="26">
        <v>11</v>
      </c>
      <c r="L213" s="26">
        <v>2</v>
      </c>
      <c r="M213" s="26">
        <v>2</v>
      </c>
      <c r="N213" s="26">
        <v>7</v>
      </c>
      <c r="O213" s="26">
        <v>0</v>
      </c>
      <c r="P213" s="26" t="s">
        <v>410</v>
      </c>
      <c r="Q213" s="26" t="s">
        <v>149</v>
      </c>
      <c r="R213" s="27" t="s">
        <v>441</v>
      </c>
      <c r="S213" s="28">
        <v>276309188</v>
      </c>
    </row>
    <row r="214" spans="1:19" hidden="1" x14ac:dyDescent="0.2">
      <c r="C214" s="29" t="str">
        <f t="shared" si="14"/>
        <v>1</v>
      </c>
      <c r="D214" s="33" t="str">
        <f t="shared" si="13"/>
        <v>21 11 1 11 3 2 6 0 213110200102 0</v>
      </c>
      <c r="E214" s="34">
        <v>11101</v>
      </c>
      <c r="F214" s="33" t="s">
        <v>1175</v>
      </c>
      <c r="G214" s="26">
        <v>0</v>
      </c>
      <c r="H214" s="26">
        <v>21</v>
      </c>
      <c r="I214" s="26">
        <v>11</v>
      </c>
      <c r="J214" s="26">
        <v>1</v>
      </c>
      <c r="K214" s="26">
        <v>11</v>
      </c>
      <c r="L214" s="26">
        <v>3</v>
      </c>
      <c r="M214" s="26">
        <v>2</v>
      </c>
      <c r="N214" s="26">
        <v>6</v>
      </c>
      <c r="O214" s="26">
        <v>0</v>
      </c>
      <c r="P214" s="26" t="s">
        <v>442</v>
      </c>
      <c r="Q214" s="26" t="s">
        <v>149</v>
      </c>
      <c r="R214" s="27" t="s">
        <v>443</v>
      </c>
      <c r="S214" s="28">
        <v>36646500</v>
      </c>
    </row>
    <row r="215" spans="1:19" hidden="1" x14ac:dyDescent="0.2">
      <c r="C215" s="29" t="str">
        <f t="shared" si="14"/>
        <v>1</v>
      </c>
      <c r="D215" s="33" t="str">
        <f t="shared" si="13"/>
        <v>21 11 1 11 3 2 7 0 213110200102 0</v>
      </c>
      <c r="E215" s="34">
        <v>11101</v>
      </c>
      <c r="F215" s="33" t="s">
        <v>1175</v>
      </c>
      <c r="G215" s="26">
        <v>0</v>
      </c>
      <c r="H215" s="26">
        <v>21</v>
      </c>
      <c r="I215" s="26">
        <v>11</v>
      </c>
      <c r="J215" s="26">
        <v>1</v>
      </c>
      <c r="K215" s="26">
        <v>11</v>
      </c>
      <c r="L215" s="26">
        <v>3</v>
      </c>
      <c r="M215" s="26">
        <v>2</v>
      </c>
      <c r="N215" s="26">
        <v>7</v>
      </c>
      <c r="O215" s="26">
        <v>0</v>
      </c>
      <c r="P215" s="26" t="s">
        <v>442</v>
      </c>
      <c r="Q215" s="26" t="s">
        <v>149</v>
      </c>
      <c r="R215" s="27" t="s">
        <v>444</v>
      </c>
      <c r="S215" s="28">
        <v>85508500</v>
      </c>
    </row>
    <row r="216" spans="1:19" hidden="1" x14ac:dyDescent="0.2">
      <c r="C216" s="29" t="str">
        <f t="shared" si="14"/>
        <v>1</v>
      </c>
      <c r="D216" s="33" t="str">
        <f t="shared" si="13"/>
        <v>21 11 1 11 3 2 8 0 213110200102 0</v>
      </c>
      <c r="E216" s="34">
        <v>11101</v>
      </c>
      <c r="F216" s="33" t="s">
        <v>1175</v>
      </c>
      <c r="G216" s="26">
        <v>0</v>
      </c>
      <c r="H216" s="26">
        <v>21</v>
      </c>
      <c r="I216" s="26">
        <v>11</v>
      </c>
      <c r="J216" s="26">
        <v>1</v>
      </c>
      <c r="K216" s="26">
        <v>11</v>
      </c>
      <c r="L216" s="26">
        <v>3</v>
      </c>
      <c r="M216" s="26">
        <v>2</v>
      </c>
      <c r="N216" s="26">
        <v>8</v>
      </c>
      <c r="O216" s="26">
        <v>0</v>
      </c>
      <c r="P216" s="26" t="s">
        <v>442</v>
      </c>
      <c r="Q216" s="26" t="s">
        <v>149</v>
      </c>
      <c r="R216" s="27" t="s">
        <v>445</v>
      </c>
      <c r="S216" s="28">
        <v>8550850</v>
      </c>
    </row>
    <row r="217" spans="1:19" hidden="1" x14ac:dyDescent="0.2">
      <c r="C217" s="29" t="str">
        <f t="shared" si="14"/>
        <v>1</v>
      </c>
      <c r="D217" s="33" t="str">
        <f t="shared" si="13"/>
        <v>21 11 1 11 3 2 9 0 213110200102 0</v>
      </c>
      <c r="E217" s="34">
        <v>11101</v>
      </c>
      <c r="F217" s="33" t="s">
        <v>1175</v>
      </c>
      <c r="G217" s="26">
        <v>0</v>
      </c>
      <c r="H217" s="26">
        <v>21</v>
      </c>
      <c r="I217" s="26">
        <v>11</v>
      </c>
      <c r="J217" s="26">
        <v>1</v>
      </c>
      <c r="K217" s="26">
        <v>11</v>
      </c>
      <c r="L217" s="26">
        <v>3</v>
      </c>
      <c r="M217" s="26">
        <v>2</v>
      </c>
      <c r="N217" s="26">
        <v>9</v>
      </c>
      <c r="O217" s="26">
        <v>0</v>
      </c>
      <c r="P217" s="26" t="s">
        <v>442</v>
      </c>
      <c r="Q217" s="26" t="s">
        <v>149</v>
      </c>
      <c r="R217" s="27" t="s">
        <v>446</v>
      </c>
      <c r="S217" s="28">
        <v>18323250</v>
      </c>
    </row>
    <row r="218" spans="1:19" hidden="1" x14ac:dyDescent="0.2">
      <c r="C218" s="29" t="str">
        <f t="shared" si="14"/>
        <v>1</v>
      </c>
      <c r="D218" s="33" t="str">
        <f t="shared" si="13"/>
        <v>21 11 1 11 3 2 10 0 213110200102 0</v>
      </c>
      <c r="E218" s="34">
        <v>11101</v>
      </c>
      <c r="F218" s="33" t="s">
        <v>1175</v>
      </c>
      <c r="G218" s="26">
        <v>0</v>
      </c>
      <c r="H218" s="26">
        <v>21</v>
      </c>
      <c r="I218" s="26">
        <v>11</v>
      </c>
      <c r="J218" s="26">
        <v>1</v>
      </c>
      <c r="K218" s="26">
        <v>11</v>
      </c>
      <c r="L218" s="26">
        <v>3</v>
      </c>
      <c r="M218" s="26">
        <v>2</v>
      </c>
      <c r="N218" s="26">
        <v>10</v>
      </c>
      <c r="O218" s="26">
        <v>0</v>
      </c>
      <c r="P218" s="26" t="s">
        <v>442</v>
      </c>
      <c r="Q218" s="26" t="s">
        <v>149</v>
      </c>
      <c r="R218" s="27" t="s">
        <v>447</v>
      </c>
      <c r="S218" s="28">
        <v>12215500</v>
      </c>
    </row>
    <row r="219" spans="1:19" hidden="1" x14ac:dyDescent="0.2">
      <c r="C219" s="29" t="str">
        <f t="shared" si="14"/>
        <v>2</v>
      </c>
      <c r="D219" s="33" t="str">
        <f t="shared" si="13"/>
        <v>21 11 1 22 1 1 3 0 211010100101 0</v>
      </c>
      <c r="E219" s="34">
        <v>11229</v>
      </c>
      <c r="F219" s="33" t="s">
        <v>1222</v>
      </c>
      <c r="G219" s="26">
        <v>0</v>
      </c>
      <c r="H219" s="26">
        <v>21</v>
      </c>
      <c r="I219" s="26">
        <v>11</v>
      </c>
      <c r="J219" s="26">
        <v>1</v>
      </c>
      <c r="K219" s="26">
        <v>22</v>
      </c>
      <c r="L219" s="26">
        <v>1</v>
      </c>
      <c r="M219" s="26">
        <v>1</v>
      </c>
      <c r="N219" s="26">
        <v>3</v>
      </c>
      <c r="O219" s="26">
        <v>0</v>
      </c>
      <c r="P219" s="26" t="s">
        <v>356</v>
      </c>
      <c r="Q219" s="26" t="s">
        <v>149</v>
      </c>
      <c r="R219" s="27" t="s">
        <v>448</v>
      </c>
      <c r="S219" s="28">
        <v>1609179199</v>
      </c>
    </row>
    <row r="220" spans="1:19" hidden="1" x14ac:dyDescent="0.2">
      <c r="C220" s="29" t="str">
        <f t="shared" si="14"/>
        <v>2</v>
      </c>
      <c r="D220" s="33" t="str">
        <f t="shared" si="13"/>
        <v>21 11 1 22 1 1 3 1 211010100101 0</v>
      </c>
      <c r="E220" s="34">
        <v>23118</v>
      </c>
      <c r="F220" s="33" t="s">
        <v>1419</v>
      </c>
      <c r="G220" s="26">
        <v>0</v>
      </c>
      <c r="H220" s="26">
        <v>21</v>
      </c>
      <c r="I220" s="26">
        <v>11</v>
      </c>
      <c r="J220" s="26">
        <v>1</v>
      </c>
      <c r="K220" s="26">
        <v>22</v>
      </c>
      <c r="L220" s="26">
        <v>1</v>
      </c>
      <c r="M220" s="26">
        <v>1</v>
      </c>
      <c r="N220" s="26">
        <v>3</v>
      </c>
      <c r="O220" s="26">
        <v>1</v>
      </c>
      <c r="P220" s="26" t="s">
        <v>356</v>
      </c>
      <c r="Q220" s="26" t="s">
        <v>149</v>
      </c>
      <c r="R220" s="27" t="s">
        <v>449</v>
      </c>
      <c r="S220" s="28">
        <v>0</v>
      </c>
    </row>
    <row r="221" spans="1:19" hidden="1" x14ac:dyDescent="0.2">
      <c r="A221" s="29" t="str">
        <f t="shared" ref="A221:A245" si="15">+CONCATENATE(L221,".",M221)</f>
        <v>4.203</v>
      </c>
      <c r="B221" s="29" t="str">
        <f t="shared" ref="B221:B245" si="16">+CONCATENATE(L221,".",MID(M221,1,1),".")</f>
        <v>4.2.</v>
      </c>
      <c r="C221" s="29" t="str">
        <f t="shared" si="14"/>
        <v>1</v>
      </c>
      <c r="D221" s="33" t="str">
        <f t="shared" si="13"/>
        <v>21 1 3 11 4 203 11 0 0 4599023</v>
      </c>
      <c r="E221" s="34">
        <v>11101</v>
      </c>
      <c r="F221" s="33" t="s">
        <v>1175</v>
      </c>
      <c r="G221" s="26">
        <v>0</v>
      </c>
      <c r="H221" s="26">
        <v>21</v>
      </c>
      <c r="I221" s="26">
        <v>1</v>
      </c>
      <c r="J221" s="26">
        <v>3</v>
      </c>
      <c r="K221" s="26">
        <v>11</v>
      </c>
      <c r="L221" s="26">
        <v>4</v>
      </c>
      <c r="M221" s="26">
        <v>203</v>
      </c>
      <c r="N221" s="26">
        <v>11</v>
      </c>
      <c r="O221" s="26">
        <v>0</v>
      </c>
      <c r="P221" s="26" t="s">
        <v>149</v>
      </c>
      <c r="Q221" s="26" t="s">
        <v>324</v>
      </c>
      <c r="R221" s="27" t="s">
        <v>325</v>
      </c>
      <c r="S221" s="28">
        <v>600000000</v>
      </c>
    </row>
    <row r="222" spans="1:19" hidden="1" x14ac:dyDescent="0.2">
      <c r="A222" s="29" t="str">
        <f t="shared" si="15"/>
        <v>4.203</v>
      </c>
      <c r="B222" s="29" t="str">
        <f t="shared" si="16"/>
        <v>4.2.</v>
      </c>
      <c r="C222" s="29" t="str">
        <f t="shared" si="14"/>
        <v>1</v>
      </c>
      <c r="D222" s="33" t="str">
        <f t="shared" si="13"/>
        <v>21 1 3 11 4 203 11 2 0 4599020</v>
      </c>
      <c r="E222" s="34">
        <v>11101</v>
      </c>
      <c r="F222" s="33" t="s">
        <v>1175</v>
      </c>
      <c r="G222" s="26">
        <v>0</v>
      </c>
      <c r="H222" s="26">
        <v>21</v>
      </c>
      <c r="I222" s="26">
        <v>1</v>
      </c>
      <c r="J222" s="26">
        <v>3</v>
      </c>
      <c r="K222" s="26">
        <v>11</v>
      </c>
      <c r="L222" s="26">
        <v>4</v>
      </c>
      <c r="M222" s="26">
        <v>203</v>
      </c>
      <c r="N222" s="26">
        <v>11</v>
      </c>
      <c r="O222" s="26">
        <v>2</v>
      </c>
      <c r="P222" s="26" t="s">
        <v>149</v>
      </c>
      <c r="Q222" s="26" t="s">
        <v>326</v>
      </c>
      <c r="R222" s="27" t="s">
        <v>327</v>
      </c>
      <c r="S222" s="28">
        <v>100000000</v>
      </c>
    </row>
    <row r="223" spans="1:19" hidden="1" x14ac:dyDescent="0.2">
      <c r="A223" s="29" t="str">
        <f t="shared" si="15"/>
        <v>4.204</v>
      </c>
      <c r="B223" s="29" t="str">
        <f t="shared" si="16"/>
        <v>4.2.</v>
      </c>
      <c r="C223" s="29" t="str">
        <f t="shared" si="14"/>
        <v>1</v>
      </c>
      <c r="D223" s="33" t="str">
        <f t="shared" si="13"/>
        <v>21 1 3 11 4 204 10 1 0 4599036</v>
      </c>
      <c r="E223" s="34">
        <v>11101</v>
      </c>
      <c r="F223" s="33" t="s">
        <v>1175</v>
      </c>
      <c r="G223" s="26">
        <v>0</v>
      </c>
      <c r="H223" s="26">
        <v>21</v>
      </c>
      <c r="I223" s="26">
        <v>1</v>
      </c>
      <c r="J223" s="26">
        <v>3</v>
      </c>
      <c r="K223" s="26">
        <v>11</v>
      </c>
      <c r="L223" s="26">
        <v>4</v>
      </c>
      <c r="M223" s="26">
        <v>204</v>
      </c>
      <c r="N223" s="26">
        <v>10</v>
      </c>
      <c r="O223" s="26">
        <v>1</v>
      </c>
      <c r="P223" s="26" t="s">
        <v>149</v>
      </c>
      <c r="Q223" s="26" t="s">
        <v>328</v>
      </c>
      <c r="R223" s="27" t="s">
        <v>329</v>
      </c>
      <c r="S223" s="28">
        <v>90000000</v>
      </c>
    </row>
    <row r="224" spans="1:19" hidden="1" x14ac:dyDescent="0.2">
      <c r="A224" s="29" t="str">
        <f t="shared" si="15"/>
        <v>4.204</v>
      </c>
      <c r="B224" s="29" t="str">
        <f t="shared" si="16"/>
        <v>4.2.</v>
      </c>
      <c r="C224" s="29" t="str">
        <f t="shared" si="14"/>
        <v>1</v>
      </c>
      <c r="D224" s="33" t="str">
        <f t="shared" si="13"/>
        <v>21 1 3 11 4 204 10 2 0 4599036</v>
      </c>
      <c r="E224" s="34">
        <v>11101</v>
      </c>
      <c r="F224" s="33" t="s">
        <v>1175</v>
      </c>
      <c r="G224" s="26">
        <v>0</v>
      </c>
      <c r="H224" s="26">
        <v>21</v>
      </c>
      <c r="I224" s="26">
        <v>1</v>
      </c>
      <c r="J224" s="26">
        <v>3</v>
      </c>
      <c r="K224" s="26">
        <v>11</v>
      </c>
      <c r="L224" s="26">
        <v>4</v>
      </c>
      <c r="M224" s="26">
        <v>204</v>
      </c>
      <c r="N224" s="26">
        <v>10</v>
      </c>
      <c r="O224" s="26">
        <v>2</v>
      </c>
      <c r="P224" s="26" t="s">
        <v>149</v>
      </c>
      <c r="Q224" s="26" t="s">
        <v>328</v>
      </c>
      <c r="R224" s="27" t="s">
        <v>330</v>
      </c>
      <c r="S224" s="28">
        <v>1000000000</v>
      </c>
    </row>
    <row r="225" spans="1:19" hidden="1" x14ac:dyDescent="0.2">
      <c r="A225" s="29" t="str">
        <f t="shared" si="15"/>
        <v>4.204</v>
      </c>
      <c r="B225" s="29" t="str">
        <f t="shared" si="16"/>
        <v>4.2.</v>
      </c>
      <c r="C225" s="29" t="str">
        <f t="shared" si="14"/>
        <v>1</v>
      </c>
      <c r="D225" s="33" t="str">
        <f t="shared" si="13"/>
        <v>21 1 3 11 4 204 10 3 0 4599028</v>
      </c>
      <c r="E225" s="34">
        <v>11101</v>
      </c>
      <c r="F225" s="33" t="s">
        <v>1175</v>
      </c>
      <c r="G225" s="26">
        <v>0</v>
      </c>
      <c r="H225" s="26">
        <v>21</v>
      </c>
      <c r="I225" s="26">
        <v>1</v>
      </c>
      <c r="J225" s="26">
        <v>3</v>
      </c>
      <c r="K225" s="26">
        <v>11</v>
      </c>
      <c r="L225" s="26">
        <v>4</v>
      </c>
      <c r="M225" s="26">
        <v>204</v>
      </c>
      <c r="N225" s="26">
        <v>10</v>
      </c>
      <c r="O225" s="26">
        <v>3</v>
      </c>
      <c r="P225" s="26" t="s">
        <v>149</v>
      </c>
      <c r="Q225" s="26" t="s">
        <v>331</v>
      </c>
      <c r="R225" s="27" t="s">
        <v>332</v>
      </c>
      <c r="S225" s="28">
        <v>60480000</v>
      </c>
    </row>
    <row r="226" spans="1:19" hidden="1" x14ac:dyDescent="0.2">
      <c r="A226" s="29" t="str">
        <f t="shared" si="15"/>
        <v>4.204</v>
      </c>
      <c r="B226" s="29" t="str">
        <f t="shared" si="16"/>
        <v>4.2.</v>
      </c>
      <c r="C226" s="29" t="str">
        <f t="shared" si="14"/>
        <v>1</v>
      </c>
      <c r="D226" s="33" t="str">
        <f t="shared" si="13"/>
        <v>21 1 3 11 4 204 10 4 0 4599028</v>
      </c>
      <c r="E226" s="34">
        <v>11101</v>
      </c>
      <c r="F226" s="33" t="s">
        <v>1175</v>
      </c>
      <c r="G226" s="26">
        <v>0</v>
      </c>
      <c r="H226" s="26">
        <v>21</v>
      </c>
      <c r="I226" s="26">
        <v>1</v>
      </c>
      <c r="J226" s="26">
        <v>3</v>
      </c>
      <c r="K226" s="26">
        <v>11</v>
      </c>
      <c r="L226" s="26">
        <v>4</v>
      </c>
      <c r="M226" s="26">
        <v>204</v>
      </c>
      <c r="N226" s="26">
        <v>10</v>
      </c>
      <c r="O226" s="26">
        <v>4</v>
      </c>
      <c r="P226" s="26" t="s">
        <v>149</v>
      </c>
      <c r="Q226" s="26" t="s">
        <v>331</v>
      </c>
      <c r="R226" s="27" t="s">
        <v>333</v>
      </c>
      <c r="S226" s="28">
        <v>28000000</v>
      </c>
    </row>
    <row r="227" spans="1:19" hidden="1" x14ac:dyDescent="0.2">
      <c r="A227" s="29" t="str">
        <f t="shared" si="15"/>
        <v>4.204</v>
      </c>
      <c r="B227" s="29" t="str">
        <f t="shared" si="16"/>
        <v>4.2.</v>
      </c>
      <c r="C227" s="29" t="str">
        <f t="shared" si="14"/>
        <v>1</v>
      </c>
      <c r="D227" s="33" t="str">
        <f t="shared" si="13"/>
        <v>21 1 3 11 4 204 10 5 0 4599028</v>
      </c>
      <c r="E227" s="34">
        <v>11101</v>
      </c>
      <c r="F227" s="33" t="s">
        <v>1175</v>
      </c>
      <c r="G227" s="26">
        <v>0</v>
      </c>
      <c r="H227" s="26">
        <v>21</v>
      </c>
      <c r="I227" s="26">
        <v>1</v>
      </c>
      <c r="J227" s="26">
        <v>3</v>
      </c>
      <c r="K227" s="26">
        <v>11</v>
      </c>
      <c r="L227" s="26">
        <v>4</v>
      </c>
      <c r="M227" s="26">
        <v>204</v>
      </c>
      <c r="N227" s="26">
        <v>10</v>
      </c>
      <c r="O227" s="26">
        <v>5</v>
      </c>
      <c r="P227" s="26" t="s">
        <v>149</v>
      </c>
      <c r="Q227" s="26" t="s">
        <v>331</v>
      </c>
      <c r="R227" s="27" t="s">
        <v>334</v>
      </c>
      <c r="S227" s="28">
        <v>56000000</v>
      </c>
    </row>
    <row r="228" spans="1:19" hidden="1" x14ac:dyDescent="0.2">
      <c r="A228" s="29" t="str">
        <f t="shared" si="15"/>
        <v>4.204</v>
      </c>
      <c r="B228" s="29" t="str">
        <f t="shared" si="16"/>
        <v>4.2.</v>
      </c>
      <c r="C228" s="29" t="str">
        <f t="shared" si="14"/>
        <v>1</v>
      </c>
      <c r="D228" s="33" t="str">
        <f t="shared" si="13"/>
        <v>21 1 3 11 4 204 10 6 0 4599028</v>
      </c>
      <c r="E228" s="34">
        <v>11101</v>
      </c>
      <c r="F228" s="33" t="s">
        <v>1175</v>
      </c>
      <c r="G228" s="26">
        <v>0</v>
      </c>
      <c r="H228" s="26">
        <v>21</v>
      </c>
      <c r="I228" s="26">
        <v>1</v>
      </c>
      <c r="J228" s="26">
        <v>3</v>
      </c>
      <c r="K228" s="26">
        <v>11</v>
      </c>
      <c r="L228" s="26">
        <v>4</v>
      </c>
      <c r="M228" s="26">
        <v>204</v>
      </c>
      <c r="N228" s="26">
        <v>10</v>
      </c>
      <c r="O228" s="26">
        <v>6</v>
      </c>
      <c r="P228" s="26" t="s">
        <v>149</v>
      </c>
      <c r="Q228" s="26" t="s">
        <v>331</v>
      </c>
      <c r="R228" s="27" t="s">
        <v>335</v>
      </c>
      <c r="S228" s="28">
        <v>72800000</v>
      </c>
    </row>
    <row r="229" spans="1:19" hidden="1" x14ac:dyDescent="0.2">
      <c r="A229" s="29" t="str">
        <f t="shared" si="15"/>
        <v>4.204</v>
      </c>
      <c r="B229" s="29" t="str">
        <f t="shared" si="16"/>
        <v>4.2.</v>
      </c>
      <c r="C229" s="29" t="str">
        <f t="shared" si="14"/>
        <v>1</v>
      </c>
      <c r="D229" s="33" t="str">
        <f t="shared" si="13"/>
        <v>21 1 3 11 4 204 10 7 0 4599028</v>
      </c>
      <c r="E229" s="34">
        <v>11101</v>
      </c>
      <c r="F229" s="33" t="s">
        <v>1175</v>
      </c>
      <c r="G229" s="26">
        <v>0</v>
      </c>
      <c r="H229" s="26">
        <v>21</v>
      </c>
      <c r="I229" s="26">
        <v>1</v>
      </c>
      <c r="J229" s="26">
        <v>3</v>
      </c>
      <c r="K229" s="26">
        <v>11</v>
      </c>
      <c r="L229" s="26">
        <v>4</v>
      </c>
      <c r="M229" s="26">
        <v>204</v>
      </c>
      <c r="N229" s="26">
        <v>10</v>
      </c>
      <c r="O229" s="26">
        <v>7</v>
      </c>
      <c r="P229" s="26" t="s">
        <v>149</v>
      </c>
      <c r="Q229" s="26" t="s">
        <v>331</v>
      </c>
      <c r="R229" s="27" t="s">
        <v>336</v>
      </c>
      <c r="S229" s="28">
        <v>84000000</v>
      </c>
    </row>
    <row r="230" spans="1:19" hidden="1" x14ac:dyDescent="0.2">
      <c r="A230" s="29" t="str">
        <f t="shared" si="15"/>
        <v>4.204</v>
      </c>
      <c r="B230" s="29" t="str">
        <f t="shared" si="16"/>
        <v>4.2.</v>
      </c>
      <c r="C230" s="29" t="str">
        <f t="shared" si="14"/>
        <v>1</v>
      </c>
      <c r="D230" s="33" t="str">
        <f t="shared" si="13"/>
        <v>21 1 3 11 4 204 10 8 0 4599028</v>
      </c>
      <c r="E230" s="34">
        <v>11101</v>
      </c>
      <c r="F230" s="33" t="s">
        <v>1175</v>
      </c>
      <c r="G230" s="26">
        <v>0</v>
      </c>
      <c r="H230" s="26">
        <v>21</v>
      </c>
      <c r="I230" s="26">
        <v>1</v>
      </c>
      <c r="J230" s="26">
        <v>3</v>
      </c>
      <c r="K230" s="26">
        <v>11</v>
      </c>
      <c r="L230" s="26">
        <v>4</v>
      </c>
      <c r="M230" s="26">
        <v>204</v>
      </c>
      <c r="N230" s="26">
        <v>10</v>
      </c>
      <c r="O230" s="26">
        <v>8</v>
      </c>
      <c r="P230" s="26" t="s">
        <v>149</v>
      </c>
      <c r="Q230" s="26" t="s">
        <v>331</v>
      </c>
      <c r="R230" s="27" t="s">
        <v>337</v>
      </c>
      <c r="S230" s="28">
        <v>80640000</v>
      </c>
    </row>
    <row r="231" spans="1:19" hidden="1" x14ac:dyDescent="0.2">
      <c r="A231" s="29" t="str">
        <f t="shared" si="15"/>
        <v>4.204</v>
      </c>
      <c r="B231" s="29" t="str">
        <f t="shared" si="16"/>
        <v>4.2.</v>
      </c>
      <c r="C231" s="29" t="str">
        <f t="shared" si="14"/>
        <v>1</v>
      </c>
      <c r="D231" s="33" t="str">
        <f t="shared" si="13"/>
        <v>21 1 3 11 4 204 10 9 0 4599028</v>
      </c>
      <c r="E231" s="34">
        <v>11101</v>
      </c>
      <c r="F231" s="33" t="s">
        <v>1175</v>
      </c>
      <c r="G231" s="26">
        <v>0</v>
      </c>
      <c r="H231" s="26">
        <v>21</v>
      </c>
      <c r="I231" s="26">
        <v>1</v>
      </c>
      <c r="J231" s="26">
        <v>3</v>
      </c>
      <c r="K231" s="26">
        <v>11</v>
      </c>
      <c r="L231" s="26">
        <v>4</v>
      </c>
      <c r="M231" s="26">
        <v>204</v>
      </c>
      <c r="N231" s="26">
        <v>10</v>
      </c>
      <c r="O231" s="26">
        <v>9</v>
      </c>
      <c r="P231" s="26" t="s">
        <v>149</v>
      </c>
      <c r="Q231" s="26" t="s">
        <v>331</v>
      </c>
      <c r="R231" s="27" t="s">
        <v>338</v>
      </c>
      <c r="S231" s="28">
        <v>5600000</v>
      </c>
    </row>
    <row r="232" spans="1:19" hidden="1" x14ac:dyDescent="0.2">
      <c r="A232" s="29" t="str">
        <f t="shared" si="15"/>
        <v>4.204</v>
      </c>
      <c r="B232" s="29" t="str">
        <f t="shared" si="16"/>
        <v>4.2.</v>
      </c>
      <c r="C232" s="29" t="str">
        <f t="shared" si="14"/>
        <v>1</v>
      </c>
      <c r="D232" s="33" t="str">
        <f t="shared" si="13"/>
        <v>21 1 3 11 4 204 10 10 0 4599007</v>
      </c>
      <c r="E232" s="34">
        <v>11101</v>
      </c>
      <c r="F232" s="33" t="s">
        <v>1175</v>
      </c>
      <c r="G232" s="26">
        <v>0</v>
      </c>
      <c r="H232" s="26">
        <v>21</v>
      </c>
      <c r="I232" s="26">
        <v>1</v>
      </c>
      <c r="J232" s="26">
        <v>3</v>
      </c>
      <c r="K232" s="26">
        <v>11</v>
      </c>
      <c r="L232" s="26">
        <v>4</v>
      </c>
      <c r="M232" s="26">
        <v>204</v>
      </c>
      <c r="N232" s="26">
        <v>10</v>
      </c>
      <c r="O232" s="26">
        <v>10</v>
      </c>
      <c r="P232" s="26" t="s">
        <v>149</v>
      </c>
      <c r="Q232" s="26" t="s">
        <v>339</v>
      </c>
      <c r="R232" s="27" t="s">
        <v>340</v>
      </c>
      <c r="S232" s="28">
        <v>100000000</v>
      </c>
    </row>
    <row r="233" spans="1:19" hidden="1" x14ac:dyDescent="0.2">
      <c r="A233" s="29" t="str">
        <f t="shared" si="15"/>
        <v>4.204</v>
      </c>
      <c r="B233" s="29" t="str">
        <f t="shared" si="16"/>
        <v>4.2.</v>
      </c>
      <c r="C233" s="29" t="str">
        <f t="shared" si="14"/>
        <v>1</v>
      </c>
      <c r="D233" s="33" t="str">
        <f t="shared" ref="D233:D277" si="17">+CONCATENATE(H233," ",I233," ",J233," ",K233," ",L233," ",M233," ",N233," ",O233," ",P233," ",Q233)</f>
        <v>21 1 3 11 4 204 10 11 0 4599001</v>
      </c>
      <c r="E233" s="34">
        <v>11101</v>
      </c>
      <c r="F233" s="33" t="s">
        <v>1175</v>
      </c>
      <c r="G233" s="26">
        <v>0</v>
      </c>
      <c r="H233" s="26">
        <v>21</v>
      </c>
      <c r="I233" s="26">
        <v>1</v>
      </c>
      <c r="J233" s="26">
        <v>3</v>
      </c>
      <c r="K233" s="26">
        <v>11</v>
      </c>
      <c r="L233" s="26">
        <v>4</v>
      </c>
      <c r="M233" s="26">
        <v>204</v>
      </c>
      <c r="N233" s="26">
        <v>10</v>
      </c>
      <c r="O233" s="26">
        <v>11</v>
      </c>
      <c r="P233" s="26" t="s">
        <v>149</v>
      </c>
      <c r="Q233" s="26" t="s">
        <v>341</v>
      </c>
      <c r="R233" s="27" t="s">
        <v>342</v>
      </c>
      <c r="S233" s="28">
        <v>100000000</v>
      </c>
    </row>
    <row r="234" spans="1:19" hidden="1" x14ac:dyDescent="0.2">
      <c r="A234" s="29" t="str">
        <f t="shared" si="15"/>
        <v>4.204</v>
      </c>
      <c r="B234" s="29" t="str">
        <f t="shared" si="16"/>
        <v>4.2.</v>
      </c>
      <c r="C234" s="29" t="str">
        <f t="shared" si="14"/>
        <v>1</v>
      </c>
      <c r="D234" s="33" t="str">
        <f t="shared" si="17"/>
        <v>21 1 3 11 4 204 10 12 0 4599028</v>
      </c>
      <c r="E234" s="34">
        <v>11101</v>
      </c>
      <c r="F234" s="33" t="s">
        <v>1175</v>
      </c>
      <c r="G234" s="26">
        <v>0</v>
      </c>
      <c r="H234" s="26">
        <v>21</v>
      </c>
      <c r="I234" s="26">
        <v>1</v>
      </c>
      <c r="J234" s="26">
        <v>3</v>
      </c>
      <c r="K234" s="26">
        <v>11</v>
      </c>
      <c r="L234" s="26">
        <v>4</v>
      </c>
      <c r="M234" s="26">
        <v>204</v>
      </c>
      <c r="N234" s="26">
        <v>10</v>
      </c>
      <c r="O234" s="26">
        <v>12</v>
      </c>
      <c r="P234" s="26" t="s">
        <v>149</v>
      </c>
      <c r="Q234" s="26" t="s">
        <v>331</v>
      </c>
      <c r="R234" s="27" t="s">
        <v>343</v>
      </c>
      <c r="S234" s="28">
        <v>103040000</v>
      </c>
    </row>
    <row r="235" spans="1:19" hidden="1" x14ac:dyDescent="0.2">
      <c r="A235" s="29" t="str">
        <f t="shared" si="15"/>
        <v>4.204</v>
      </c>
      <c r="B235" s="29" t="str">
        <f t="shared" si="16"/>
        <v>4.2.</v>
      </c>
      <c r="C235" s="29" t="str">
        <f t="shared" si="14"/>
        <v>1</v>
      </c>
      <c r="D235" s="33" t="str">
        <f t="shared" si="17"/>
        <v>21 1 3 11 4 204 10 13 0 4599023</v>
      </c>
      <c r="E235" s="34">
        <v>11101</v>
      </c>
      <c r="F235" s="33" t="s">
        <v>1175</v>
      </c>
      <c r="G235" s="26">
        <v>0</v>
      </c>
      <c r="H235" s="26">
        <v>21</v>
      </c>
      <c r="I235" s="26">
        <v>1</v>
      </c>
      <c r="J235" s="26">
        <v>3</v>
      </c>
      <c r="K235" s="26">
        <v>11</v>
      </c>
      <c r="L235" s="26">
        <v>4</v>
      </c>
      <c r="M235" s="26">
        <v>204</v>
      </c>
      <c r="N235" s="26">
        <v>10</v>
      </c>
      <c r="O235" s="26">
        <v>13</v>
      </c>
      <c r="P235" s="26" t="s">
        <v>149</v>
      </c>
      <c r="Q235" s="26" t="s">
        <v>324</v>
      </c>
      <c r="R235" s="27" t="s">
        <v>344</v>
      </c>
      <c r="S235" s="28">
        <v>66000000</v>
      </c>
    </row>
    <row r="236" spans="1:19" hidden="1" x14ac:dyDescent="0.2">
      <c r="A236" s="29" t="str">
        <f t="shared" si="15"/>
        <v>4.204</v>
      </c>
      <c r="B236" s="29" t="str">
        <f t="shared" si="16"/>
        <v>4.2.</v>
      </c>
      <c r="C236" s="29" t="str">
        <f t="shared" si="14"/>
        <v>1</v>
      </c>
      <c r="D236" s="33" t="str">
        <f t="shared" si="17"/>
        <v>21 1 3 11 4 204 10 14 0 4599025</v>
      </c>
      <c r="E236" s="34">
        <v>11101</v>
      </c>
      <c r="F236" s="33" t="s">
        <v>1175</v>
      </c>
      <c r="G236" s="26">
        <v>0</v>
      </c>
      <c r="H236" s="26">
        <v>21</v>
      </c>
      <c r="I236" s="26">
        <v>1</v>
      </c>
      <c r="J236" s="26">
        <v>3</v>
      </c>
      <c r="K236" s="26">
        <v>11</v>
      </c>
      <c r="L236" s="26">
        <v>4</v>
      </c>
      <c r="M236" s="26">
        <v>204</v>
      </c>
      <c r="N236" s="26">
        <v>10</v>
      </c>
      <c r="O236" s="26">
        <v>14</v>
      </c>
      <c r="P236" s="26" t="s">
        <v>149</v>
      </c>
      <c r="Q236" s="26" t="s">
        <v>345</v>
      </c>
      <c r="R236" s="27" t="s">
        <v>346</v>
      </c>
      <c r="S236" s="28">
        <v>125000000</v>
      </c>
    </row>
    <row r="237" spans="1:19" hidden="1" x14ac:dyDescent="0.2">
      <c r="A237" s="29" t="str">
        <f t="shared" si="15"/>
        <v>4.204</v>
      </c>
      <c r="B237" s="29" t="str">
        <f t="shared" si="16"/>
        <v>4.2.</v>
      </c>
      <c r="C237" s="29" t="str">
        <f t="shared" si="14"/>
        <v>1</v>
      </c>
      <c r="D237" s="33" t="str">
        <f t="shared" si="17"/>
        <v>21 1 3 11 4 204 10 15 0 4599036</v>
      </c>
      <c r="E237" s="34">
        <v>11101</v>
      </c>
      <c r="F237" s="33" t="s">
        <v>1175</v>
      </c>
      <c r="G237" s="26">
        <v>0</v>
      </c>
      <c r="H237" s="26">
        <v>21</v>
      </c>
      <c r="I237" s="26">
        <v>1</v>
      </c>
      <c r="J237" s="26">
        <v>3</v>
      </c>
      <c r="K237" s="26">
        <v>11</v>
      </c>
      <c r="L237" s="26">
        <v>4</v>
      </c>
      <c r="M237" s="26">
        <v>204</v>
      </c>
      <c r="N237" s="26">
        <v>10</v>
      </c>
      <c r="O237" s="26">
        <v>15</v>
      </c>
      <c r="P237" s="26" t="s">
        <v>149</v>
      </c>
      <c r="Q237" s="26" t="s">
        <v>328</v>
      </c>
      <c r="R237" s="27" t="s">
        <v>347</v>
      </c>
      <c r="S237" s="28">
        <v>10000000</v>
      </c>
    </row>
    <row r="238" spans="1:19" hidden="1" x14ac:dyDescent="0.2">
      <c r="A238" s="29" t="str">
        <f t="shared" si="15"/>
        <v>4.204</v>
      </c>
      <c r="B238" s="29" t="str">
        <f t="shared" si="16"/>
        <v>4.2.</v>
      </c>
      <c r="C238" s="29" t="str">
        <f t="shared" si="14"/>
        <v>1</v>
      </c>
      <c r="D238" s="33" t="str">
        <f t="shared" si="17"/>
        <v>21 1 3 11 4 204 10 16 0 4599028</v>
      </c>
      <c r="E238" s="34">
        <v>11101</v>
      </c>
      <c r="F238" s="33" t="s">
        <v>1175</v>
      </c>
      <c r="G238" s="26">
        <v>0</v>
      </c>
      <c r="H238" s="26">
        <v>21</v>
      </c>
      <c r="I238" s="26">
        <v>1</v>
      </c>
      <c r="J238" s="26">
        <v>3</v>
      </c>
      <c r="K238" s="26">
        <v>11</v>
      </c>
      <c r="L238" s="26">
        <v>4</v>
      </c>
      <c r="M238" s="26">
        <v>204</v>
      </c>
      <c r="N238" s="26">
        <v>10</v>
      </c>
      <c r="O238" s="26">
        <v>16</v>
      </c>
      <c r="P238" s="26" t="s">
        <v>149</v>
      </c>
      <c r="Q238" s="26" t="s">
        <v>331</v>
      </c>
      <c r="R238" s="27" t="s">
        <v>348</v>
      </c>
      <c r="S238" s="28">
        <v>94080000</v>
      </c>
    </row>
    <row r="239" spans="1:19" hidden="1" x14ac:dyDescent="0.2">
      <c r="A239" s="29" t="str">
        <f t="shared" si="15"/>
        <v>4.204</v>
      </c>
      <c r="B239" s="29" t="str">
        <f t="shared" si="16"/>
        <v>4.2.</v>
      </c>
      <c r="C239" s="29" t="str">
        <f t="shared" si="14"/>
        <v>1</v>
      </c>
      <c r="D239" s="33" t="str">
        <f t="shared" si="17"/>
        <v>21 1 3 11 4 204 10 17 0 4599028</v>
      </c>
      <c r="E239" s="34">
        <v>11101</v>
      </c>
      <c r="F239" s="33" t="s">
        <v>1175</v>
      </c>
      <c r="G239" s="26">
        <v>0</v>
      </c>
      <c r="H239" s="26">
        <v>21</v>
      </c>
      <c r="I239" s="26">
        <v>1</v>
      </c>
      <c r="J239" s="26">
        <v>3</v>
      </c>
      <c r="K239" s="26">
        <v>11</v>
      </c>
      <c r="L239" s="26">
        <v>4</v>
      </c>
      <c r="M239" s="26">
        <v>204</v>
      </c>
      <c r="N239" s="26">
        <v>10</v>
      </c>
      <c r="O239" s="26">
        <v>17</v>
      </c>
      <c r="P239" s="26" t="s">
        <v>149</v>
      </c>
      <c r="Q239" s="26" t="s">
        <v>331</v>
      </c>
      <c r="R239" s="27" t="s">
        <v>349</v>
      </c>
      <c r="S239" s="28">
        <v>411899331</v>
      </c>
    </row>
    <row r="240" spans="1:19" hidden="1" x14ac:dyDescent="0.2">
      <c r="A240" s="29" t="str">
        <f t="shared" si="15"/>
        <v>4.203</v>
      </c>
      <c r="B240" s="29" t="str">
        <f t="shared" si="16"/>
        <v>4.2.</v>
      </c>
      <c r="C240" s="29" t="str">
        <f t="shared" si="14"/>
        <v>2</v>
      </c>
      <c r="D240" s="33" t="str">
        <f t="shared" si="17"/>
        <v>21 1 3 22 4 203 11 0 0 4599031</v>
      </c>
      <c r="E240" s="34">
        <v>12205</v>
      </c>
      <c r="F240" s="33" t="s">
        <v>1266</v>
      </c>
      <c r="G240" s="26">
        <v>0</v>
      </c>
      <c r="H240" s="26">
        <v>21</v>
      </c>
      <c r="I240" s="26">
        <v>1</v>
      </c>
      <c r="J240" s="26">
        <v>3</v>
      </c>
      <c r="K240" s="26">
        <v>22</v>
      </c>
      <c r="L240" s="26">
        <v>4</v>
      </c>
      <c r="M240" s="26">
        <v>203</v>
      </c>
      <c r="N240" s="26">
        <v>11</v>
      </c>
      <c r="O240" s="26">
        <v>0</v>
      </c>
      <c r="P240" s="26" t="s">
        <v>149</v>
      </c>
      <c r="Q240" s="26" t="s">
        <v>350</v>
      </c>
      <c r="R240" s="27" t="s">
        <v>351</v>
      </c>
      <c r="S240" s="28">
        <v>3031214</v>
      </c>
    </row>
    <row r="241" spans="1:19" hidden="1" x14ac:dyDescent="0.2">
      <c r="A241" s="29" t="str">
        <f t="shared" si="15"/>
        <v>4.203</v>
      </c>
      <c r="B241" s="29" t="str">
        <f t="shared" si="16"/>
        <v>4.2.</v>
      </c>
      <c r="C241" s="29" t="str">
        <f t="shared" si="14"/>
        <v>2</v>
      </c>
      <c r="D241" s="33" t="str">
        <f t="shared" si="17"/>
        <v>21 1 3 22 4 203 11 1 0 4599031</v>
      </c>
      <c r="E241" s="34">
        <v>21301</v>
      </c>
      <c r="F241" s="33" t="s">
        <v>1369</v>
      </c>
      <c r="G241" s="26">
        <v>0</v>
      </c>
      <c r="H241" s="26">
        <v>21</v>
      </c>
      <c r="I241" s="26">
        <v>1</v>
      </c>
      <c r="J241" s="26">
        <v>3</v>
      </c>
      <c r="K241" s="26">
        <v>22</v>
      </c>
      <c r="L241" s="26">
        <v>4</v>
      </c>
      <c r="M241" s="26">
        <v>203</v>
      </c>
      <c r="N241" s="26">
        <v>11</v>
      </c>
      <c r="O241" s="26">
        <v>1</v>
      </c>
      <c r="P241" s="26" t="s">
        <v>149</v>
      </c>
      <c r="Q241" s="26" t="s">
        <v>350</v>
      </c>
      <c r="R241" s="27" t="s">
        <v>351</v>
      </c>
      <c r="S241" s="28">
        <v>29368786</v>
      </c>
    </row>
    <row r="242" spans="1:19" hidden="1" x14ac:dyDescent="0.2">
      <c r="A242" s="29" t="str">
        <f t="shared" si="15"/>
        <v>4.203</v>
      </c>
      <c r="B242" s="29" t="str">
        <f t="shared" si="16"/>
        <v>4.2.</v>
      </c>
      <c r="C242" s="29" t="str">
        <f t="shared" si="14"/>
        <v>2</v>
      </c>
      <c r="D242" s="33" t="str">
        <f t="shared" si="17"/>
        <v>21 1 3 22 4 203 11 2 0 4599031</v>
      </c>
      <c r="E242" s="34">
        <v>21301</v>
      </c>
      <c r="F242" s="33" t="s">
        <v>1369</v>
      </c>
      <c r="G242" s="26">
        <v>0</v>
      </c>
      <c r="H242" s="26">
        <v>21</v>
      </c>
      <c r="I242" s="26">
        <v>1</v>
      </c>
      <c r="J242" s="26">
        <v>3</v>
      </c>
      <c r="K242" s="26">
        <v>22</v>
      </c>
      <c r="L242" s="26">
        <v>4</v>
      </c>
      <c r="M242" s="26">
        <v>203</v>
      </c>
      <c r="N242" s="26">
        <v>11</v>
      </c>
      <c r="O242" s="26">
        <v>2</v>
      </c>
      <c r="P242" s="26" t="s">
        <v>149</v>
      </c>
      <c r="Q242" s="26" t="s">
        <v>350</v>
      </c>
      <c r="R242" s="27" t="s">
        <v>352</v>
      </c>
      <c r="S242" s="28">
        <v>23760000</v>
      </c>
    </row>
    <row r="243" spans="1:19" hidden="1" x14ac:dyDescent="0.2">
      <c r="A243" s="29" t="str">
        <f t="shared" si="15"/>
        <v>4.203</v>
      </c>
      <c r="B243" s="29" t="str">
        <f t="shared" si="16"/>
        <v>4.2.</v>
      </c>
      <c r="C243" s="29" t="str">
        <f t="shared" si="14"/>
        <v>2</v>
      </c>
      <c r="D243" s="33" t="str">
        <f t="shared" si="17"/>
        <v>21 1 3 22 4 203 11 3 0 4599031</v>
      </c>
      <c r="E243" s="34">
        <v>21301</v>
      </c>
      <c r="F243" s="33" t="s">
        <v>1369</v>
      </c>
      <c r="G243" s="26">
        <v>0</v>
      </c>
      <c r="H243" s="26">
        <v>21</v>
      </c>
      <c r="I243" s="26">
        <v>1</v>
      </c>
      <c r="J243" s="26">
        <v>3</v>
      </c>
      <c r="K243" s="26">
        <v>22</v>
      </c>
      <c r="L243" s="26">
        <v>4</v>
      </c>
      <c r="M243" s="26">
        <v>203</v>
      </c>
      <c r="N243" s="26">
        <v>11</v>
      </c>
      <c r="O243" s="26">
        <v>3</v>
      </c>
      <c r="P243" s="26" t="s">
        <v>149</v>
      </c>
      <c r="Q243" s="26" t="s">
        <v>350</v>
      </c>
      <c r="R243" s="27" t="s">
        <v>353</v>
      </c>
      <c r="S243" s="28">
        <v>54000000</v>
      </c>
    </row>
    <row r="244" spans="1:19" hidden="1" x14ac:dyDescent="0.2">
      <c r="A244" s="29" t="str">
        <f t="shared" si="15"/>
        <v>4.203</v>
      </c>
      <c r="B244" s="29" t="str">
        <f t="shared" si="16"/>
        <v>4.2.</v>
      </c>
      <c r="C244" s="29" t="str">
        <f t="shared" si="14"/>
        <v>2</v>
      </c>
      <c r="D244" s="33" t="str">
        <f t="shared" si="17"/>
        <v>21 1 3 22 4 203 11 4 0 4599031</v>
      </c>
      <c r="E244" s="34">
        <v>21301</v>
      </c>
      <c r="F244" s="33" t="s">
        <v>1369</v>
      </c>
      <c r="G244" s="26">
        <v>0</v>
      </c>
      <c r="H244" s="26">
        <v>21</v>
      </c>
      <c r="I244" s="26">
        <v>1</v>
      </c>
      <c r="J244" s="26">
        <v>3</v>
      </c>
      <c r="K244" s="26">
        <v>22</v>
      </c>
      <c r="L244" s="26">
        <v>4</v>
      </c>
      <c r="M244" s="26">
        <v>203</v>
      </c>
      <c r="N244" s="26">
        <v>11</v>
      </c>
      <c r="O244" s="26">
        <v>4</v>
      </c>
      <c r="P244" s="26" t="s">
        <v>149</v>
      </c>
      <c r="Q244" s="26" t="s">
        <v>350</v>
      </c>
      <c r="R244" s="27" t="s">
        <v>354</v>
      </c>
      <c r="S244" s="28">
        <v>17280000</v>
      </c>
    </row>
    <row r="245" spans="1:19" hidden="1" x14ac:dyDescent="0.2">
      <c r="A245" s="29" t="str">
        <f t="shared" si="15"/>
        <v>4.203</v>
      </c>
      <c r="B245" s="29" t="str">
        <f t="shared" si="16"/>
        <v>4.2.</v>
      </c>
      <c r="C245" s="29" t="str">
        <f t="shared" si="14"/>
        <v>2</v>
      </c>
      <c r="D245" s="33" t="str">
        <f t="shared" si="17"/>
        <v>21 1 3 22 4 203 11 5 0 4599031</v>
      </c>
      <c r="E245" s="34">
        <v>21301</v>
      </c>
      <c r="F245" s="33" t="s">
        <v>1369</v>
      </c>
      <c r="G245" s="26">
        <v>0</v>
      </c>
      <c r="H245" s="26">
        <v>21</v>
      </c>
      <c r="I245" s="26">
        <v>1</v>
      </c>
      <c r="J245" s="26">
        <v>3</v>
      </c>
      <c r="K245" s="26">
        <v>22</v>
      </c>
      <c r="L245" s="26">
        <v>4</v>
      </c>
      <c r="M245" s="26">
        <v>203</v>
      </c>
      <c r="N245" s="26">
        <v>11</v>
      </c>
      <c r="O245" s="26">
        <v>5</v>
      </c>
      <c r="P245" s="26" t="s">
        <v>149</v>
      </c>
      <c r="Q245" s="26" t="s">
        <v>350</v>
      </c>
      <c r="R245" s="27" t="s">
        <v>355</v>
      </c>
      <c r="S245" s="28">
        <v>186731320</v>
      </c>
    </row>
    <row r="246" spans="1:19" hidden="1" x14ac:dyDescent="0.2">
      <c r="C246" s="29" t="str">
        <f t="shared" si="14"/>
        <v>1</v>
      </c>
      <c r="D246" s="33" t="str">
        <f t="shared" si="17"/>
        <v>22 11 1 11 2 2 3 0 2120202009 0</v>
      </c>
      <c r="E246" s="34">
        <v>11101</v>
      </c>
      <c r="F246" s="33" t="s">
        <v>1175</v>
      </c>
      <c r="G246" s="26">
        <v>0</v>
      </c>
      <c r="H246" s="26">
        <v>22</v>
      </c>
      <c r="I246" s="26">
        <v>11</v>
      </c>
      <c r="J246" s="26">
        <v>1</v>
      </c>
      <c r="K246" s="26">
        <v>11</v>
      </c>
      <c r="L246" s="26">
        <v>2</v>
      </c>
      <c r="M246" s="26">
        <v>2</v>
      </c>
      <c r="N246" s="26">
        <v>3</v>
      </c>
      <c r="O246" s="26">
        <v>0</v>
      </c>
      <c r="P246" s="26" t="s">
        <v>214</v>
      </c>
      <c r="Q246" s="26" t="s">
        <v>149</v>
      </c>
      <c r="R246" s="27" t="s">
        <v>215</v>
      </c>
      <c r="S246" s="28">
        <v>2928811</v>
      </c>
    </row>
    <row r="247" spans="1:19" hidden="1" x14ac:dyDescent="0.2">
      <c r="A247" s="29" t="str">
        <f t="shared" ref="A247:A279" si="18">+CONCATENATE(L247,".",M247)</f>
        <v>4.101</v>
      </c>
      <c r="B247" s="29" t="str">
        <f t="shared" ref="B247:B279" si="19">+CONCATENATE(L247,".",MID(M247,1,1),".")</f>
        <v>4.1.</v>
      </c>
      <c r="C247" s="29" t="str">
        <f t="shared" si="14"/>
        <v>1</v>
      </c>
      <c r="D247" s="33" t="str">
        <f t="shared" si="17"/>
        <v>22 1 3 11 4 101 12 0 0 4599033</v>
      </c>
      <c r="E247" s="34">
        <v>11101</v>
      </c>
      <c r="F247" s="33" t="s">
        <v>1175</v>
      </c>
      <c r="G247" s="26">
        <v>0</v>
      </c>
      <c r="H247" s="26">
        <v>22</v>
      </c>
      <c r="I247" s="26">
        <v>1</v>
      </c>
      <c r="J247" s="26">
        <v>3</v>
      </c>
      <c r="K247" s="26">
        <v>11</v>
      </c>
      <c r="L247" s="26">
        <v>4</v>
      </c>
      <c r="M247" s="26">
        <v>101</v>
      </c>
      <c r="N247" s="26">
        <v>12</v>
      </c>
      <c r="O247" s="26">
        <v>0</v>
      </c>
      <c r="P247" s="26" t="s">
        <v>149</v>
      </c>
      <c r="Q247" s="26" t="s">
        <v>452</v>
      </c>
      <c r="R247" s="27" t="s">
        <v>453</v>
      </c>
      <c r="S247" s="28">
        <v>47632371</v>
      </c>
    </row>
    <row r="248" spans="1:19" hidden="1" x14ac:dyDescent="0.2">
      <c r="A248" s="29" t="str">
        <f t="shared" si="18"/>
        <v>4.101</v>
      </c>
      <c r="B248" s="29" t="str">
        <f t="shared" si="19"/>
        <v>4.1.</v>
      </c>
      <c r="C248" s="29" t="str">
        <f t="shared" si="14"/>
        <v>1</v>
      </c>
      <c r="D248" s="33" t="str">
        <f t="shared" si="17"/>
        <v>22 1 3 11 4 101 12 1 0 4599033</v>
      </c>
      <c r="E248" s="34">
        <v>11101</v>
      </c>
      <c r="F248" s="33" t="s">
        <v>1175</v>
      </c>
      <c r="G248" s="26">
        <v>0</v>
      </c>
      <c r="H248" s="26">
        <v>22</v>
      </c>
      <c r="I248" s="26">
        <v>1</v>
      </c>
      <c r="J248" s="26">
        <v>3</v>
      </c>
      <c r="K248" s="26">
        <v>11</v>
      </c>
      <c r="L248" s="26">
        <v>4</v>
      </c>
      <c r="M248" s="26">
        <v>101</v>
      </c>
      <c r="N248" s="26">
        <v>12</v>
      </c>
      <c r="O248" s="26">
        <v>1</v>
      </c>
      <c r="P248" s="26" t="s">
        <v>149</v>
      </c>
      <c r="Q248" s="26" t="s">
        <v>452</v>
      </c>
      <c r="R248" s="27" t="s">
        <v>454</v>
      </c>
      <c r="S248" s="28">
        <v>24200000</v>
      </c>
    </row>
    <row r="249" spans="1:19" hidden="1" x14ac:dyDescent="0.2">
      <c r="A249" s="29" t="str">
        <f t="shared" si="18"/>
        <v>4.101</v>
      </c>
      <c r="B249" s="29" t="str">
        <f t="shared" si="19"/>
        <v>4.1.</v>
      </c>
      <c r="C249" s="29" t="str">
        <f t="shared" si="14"/>
        <v>1</v>
      </c>
      <c r="D249" s="33" t="str">
        <f t="shared" si="17"/>
        <v>22 1 3 11 4 101 12 2 0 4599033</v>
      </c>
      <c r="E249" s="34">
        <v>11101</v>
      </c>
      <c r="F249" s="33" t="s">
        <v>1175</v>
      </c>
      <c r="G249" s="26">
        <v>0</v>
      </c>
      <c r="H249" s="26">
        <v>22</v>
      </c>
      <c r="I249" s="26">
        <v>1</v>
      </c>
      <c r="J249" s="26">
        <v>3</v>
      </c>
      <c r="K249" s="26">
        <v>11</v>
      </c>
      <c r="L249" s="26">
        <v>4</v>
      </c>
      <c r="M249" s="26">
        <v>101</v>
      </c>
      <c r="N249" s="26">
        <v>12</v>
      </c>
      <c r="O249" s="26">
        <v>2</v>
      </c>
      <c r="P249" s="26" t="s">
        <v>149</v>
      </c>
      <c r="Q249" s="26" t="s">
        <v>452</v>
      </c>
      <c r="R249" s="27" t="s">
        <v>455</v>
      </c>
      <c r="S249" s="28">
        <v>230400000</v>
      </c>
    </row>
    <row r="250" spans="1:19" hidden="1" x14ac:dyDescent="0.2">
      <c r="A250" s="29" t="str">
        <f t="shared" si="18"/>
        <v>4.101</v>
      </c>
      <c r="B250" s="29" t="str">
        <f t="shared" si="19"/>
        <v>4.1.</v>
      </c>
      <c r="C250" s="29" t="str">
        <f t="shared" si="14"/>
        <v>1</v>
      </c>
      <c r="D250" s="33" t="str">
        <f t="shared" si="17"/>
        <v>22 1 3 11 4 101 12 80 0 4599033</v>
      </c>
      <c r="E250" s="34">
        <v>11101</v>
      </c>
      <c r="F250" s="33" t="s">
        <v>1175</v>
      </c>
      <c r="G250" s="26">
        <v>0</v>
      </c>
      <c r="H250" s="26">
        <v>22</v>
      </c>
      <c r="I250" s="26">
        <v>1</v>
      </c>
      <c r="J250" s="26">
        <v>3</v>
      </c>
      <c r="K250" s="26">
        <v>11</v>
      </c>
      <c r="L250" s="26">
        <v>4</v>
      </c>
      <c r="M250" s="26">
        <v>101</v>
      </c>
      <c r="N250" s="26">
        <v>12</v>
      </c>
      <c r="O250" s="26">
        <v>80</v>
      </c>
      <c r="P250" s="26" t="s">
        <v>149</v>
      </c>
      <c r="Q250" s="26" t="s">
        <v>452</v>
      </c>
      <c r="R250" s="27" t="s">
        <v>456</v>
      </c>
      <c r="S250" s="28">
        <v>55800000</v>
      </c>
    </row>
    <row r="251" spans="1:19" hidden="1" x14ac:dyDescent="0.2">
      <c r="A251" s="29" t="str">
        <f t="shared" si="18"/>
        <v>4.101</v>
      </c>
      <c r="B251" s="29" t="str">
        <f t="shared" si="19"/>
        <v>4.1.</v>
      </c>
      <c r="C251" s="29" t="str">
        <f t="shared" si="14"/>
        <v>1</v>
      </c>
      <c r="D251" s="33" t="str">
        <f t="shared" si="17"/>
        <v>22 1 3 11 4 101 13 0 0 0401105</v>
      </c>
      <c r="E251" s="34">
        <v>11101</v>
      </c>
      <c r="F251" s="33" t="s">
        <v>1175</v>
      </c>
      <c r="G251" s="26">
        <v>0</v>
      </c>
      <c r="H251" s="26">
        <v>22</v>
      </c>
      <c r="I251" s="26">
        <v>1</v>
      </c>
      <c r="J251" s="26">
        <v>3</v>
      </c>
      <c r="K251" s="26">
        <v>11</v>
      </c>
      <c r="L251" s="26">
        <v>4</v>
      </c>
      <c r="M251" s="26">
        <v>101</v>
      </c>
      <c r="N251" s="26">
        <v>13</v>
      </c>
      <c r="O251" s="26">
        <v>0</v>
      </c>
      <c r="P251" s="26" t="s">
        <v>149</v>
      </c>
      <c r="Q251" s="26" t="s">
        <v>457</v>
      </c>
      <c r="R251" s="27" t="s">
        <v>458</v>
      </c>
      <c r="S251" s="28">
        <v>16807681</v>
      </c>
    </row>
    <row r="252" spans="1:19" hidden="1" x14ac:dyDescent="0.2">
      <c r="A252" s="29" t="str">
        <f t="shared" si="18"/>
        <v>4.101</v>
      </c>
      <c r="B252" s="29" t="str">
        <f t="shared" si="19"/>
        <v>4.1.</v>
      </c>
      <c r="C252" s="29" t="str">
        <f t="shared" si="14"/>
        <v>1</v>
      </c>
      <c r="D252" s="33" t="str">
        <f t="shared" si="17"/>
        <v>22 1 3 11 4 101 14 1 0 4002015</v>
      </c>
      <c r="E252" s="34">
        <v>11101</v>
      </c>
      <c r="F252" s="33" t="s">
        <v>1175</v>
      </c>
      <c r="G252" s="26">
        <v>0</v>
      </c>
      <c r="H252" s="26">
        <v>22</v>
      </c>
      <c r="I252" s="26">
        <v>1</v>
      </c>
      <c r="J252" s="26">
        <v>3</v>
      </c>
      <c r="K252" s="26">
        <v>11</v>
      </c>
      <c r="L252" s="26">
        <v>4</v>
      </c>
      <c r="M252" s="26">
        <v>101</v>
      </c>
      <c r="N252" s="26">
        <v>14</v>
      </c>
      <c r="O252" s="26">
        <v>1</v>
      </c>
      <c r="P252" s="26" t="s">
        <v>149</v>
      </c>
      <c r="Q252" s="26" t="s">
        <v>459</v>
      </c>
      <c r="R252" s="27" t="s">
        <v>460</v>
      </c>
      <c r="S252" s="28">
        <v>114994379</v>
      </c>
    </row>
    <row r="253" spans="1:19" hidden="1" x14ac:dyDescent="0.2">
      <c r="A253" s="29" t="str">
        <f t="shared" si="18"/>
        <v>4.101</v>
      </c>
      <c r="B253" s="29" t="str">
        <f t="shared" si="19"/>
        <v>4.1.</v>
      </c>
      <c r="C253" s="29" t="str">
        <f t="shared" si="14"/>
        <v>1</v>
      </c>
      <c r="D253" s="33" t="str">
        <f t="shared" si="17"/>
        <v>22 1 3 11 4 101 14 2 0 4002015</v>
      </c>
      <c r="E253" s="34">
        <v>11101</v>
      </c>
      <c r="F253" s="33" t="s">
        <v>1175</v>
      </c>
      <c r="G253" s="26">
        <v>0</v>
      </c>
      <c r="H253" s="26">
        <v>22</v>
      </c>
      <c r="I253" s="26">
        <v>1</v>
      </c>
      <c r="J253" s="26">
        <v>3</v>
      </c>
      <c r="K253" s="26">
        <v>11</v>
      </c>
      <c r="L253" s="26">
        <v>4</v>
      </c>
      <c r="M253" s="26">
        <v>101</v>
      </c>
      <c r="N253" s="26">
        <v>14</v>
      </c>
      <c r="O253" s="26">
        <v>2</v>
      </c>
      <c r="P253" s="26" t="s">
        <v>149</v>
      </c>
      <c r="Q253" s="26" t="s">
        <v>459</v>
      </c>
      <c r="R253" s="27" t="s">
        <v>461</v>
      </c>
      <c r="S253" s="28">
        <v>82800000</v>
      </c>
    </row>
    <row r="254" spans="1:19" hidden="1" x14ac:dyDescent="0.2">
      <c r="A254" s="29" t="str">
        <f t="shared" si="18"/>
        <v>4.101</v>
      </c>
      <c r="B254" s="29" t="str">
        <f t="shared" si="19"/>
        <v>4.1.</v>
      </c>
      <c r="C254" s="29" t="str">
        <f t="shared" si="14"/>
        <v>1</v>
      </c>
      <c r="D254" s="33" t="str">
        <f t="shared" si="17"/>
        <v>22 1 3 11 4 101 14 3 0 4002016</v>
      </c>
      <c r="E254" s="34">
        <v>11101</v>
      </c>
      <c r="F254" s="33" t="s">
        <v>1175</v>
      </c>
      <c r="G254" s="26">
        <v>0</v>
      </c>
      <c r="H254" s="26">
        <v>22</v>
      </c>
      <c r="I254" s="26">
        <v>1</v>
      </c>
      <c r="J254" s="26">
        <v>3</v>
      </c>
      <c r="K254" s="26">
        <v>11</v>
      </c>
      <c r="L254" s="26">
        <v>4</v>
      </c>
      <c r="M254" s="26">
        <v>101</v>
      </c>
      <c r="N254" s="26">
        <v>14</v>
      </c>
      <c r="O254" s="26">
        <v>3</v>
      </c>
      <c r="P254" s="26" t="s">
        <v>149</v>
      </c>
      <c r="Q254" s="26" t="s">
        <v>462</v>
      </c>
      <c r="R254" s="27" t="s">
        <v>463</v>
      </c>
      <c r="S254" s="28">
        <v>267000000</v>
      </c>
    </row>
    <row r="255" spans="1:19" hidden="1" x14ac:dyDescent="0.2">
      <c r="A255" s="29" t="str">
        <f t="shared" si="18"/>
        <v>4.101</v>
      </c>
      <c r="B255" s="29" t="str">
        <f t="shared" si="19"/>
        <v>4.1.</v>
      </c>
      <c r="C255" s="29" t="str">
        <f t="shared" si="14"/>
        <v>1</v>
      </c>
      <c r="D255" s="33" t="str">
        <f t="shared" si="17"/>
        <v>22 1 3 11 4 101 14 4 0 4002015</v>
      </c>
      <c r="E255" s="34">
        <v>11101</v>
      </c>
      <c r="F255" s="33" t="s">
        <v>1175</v>
      </c>
      <c r="G255" s="26">
        <v>0</v>
      </c>
      <c r="H255" s="26">
        <v>22</v>
      </c>
      <c r="I255" s="26">
        <v>1</v>
      </c>
      <c r="J255" s="26">
        <v>3</v>
      </c>
      <c r="K255" s="26">
        <v>11</v>
      </c>
      <c r="L255" s="26">
        <v>4</v>
      </c>
      <c r="M255" s="26">
        <v>101</v>
      </c>
      <c r="N255" s="26">
        <v>14</v>
      </c>
      <c r="O255" s="26">
        <v>4</v>
      </c>
      <c r="P255" s="26" t="s">
        <v>149</v>
      </c>
      <c r="Q255" s="26" t="s">
        <v>459</v>
      </c>
      <c r="R255" s="27" t="s">
        <v>464</v>
      </c>
      <c r="S255" s="28">
        <v>48038295</v>
      </c>
    </row>
    <row r="256" spans="1:19" hidden="1" x14ac:dyDescent="0.2">
      <c r="A256" s="29" t="str">
        <f t="shared" si="18"/>
        <v>4.101</v>
      </c>
      <c r="B256" s="29" t="str">
        <f t="shared" si="19"/>
        <v>4.1.</v>
      </c>
      <c r="C256" s="29" t="str">
        <f t="shared" si="14"/>
        <v>1</v>
      </c>
      <c r="D256" s="33" t="str">
        <f t="shared" si="17"/>
        <v>22 1 3 11 4 101 14 5 0 4002001</v>
      </c>
      <c r="E256" s="34">
        <v>11101</v>
      </c>
      <c r="F256" s="33" t="s">
        <v>1175</v>
      </c>
      <c r="G256" s="26">
        <v>0</v>
      </c>
      <c r="H256" s="26">
        <v>22</v>
      </c>
      <c r="I256" s="26">
        <v>1</v>
      </c>
      <c r="J256" s="26">
        <v>3</v>
      </c>
      <c r="K256" s="26">
        <v>11</v>
      </c>
      <c r="L256" s="26">
        <v>4</v>
      </c>
      <c r="M256" s="26">
        <v>101</v>
      </c>
      <c r="N256" s="26">
        <v>14</v>
      </c>
      <c r="O256" s="26">
        <v>5</v>
      </c>
      <c r="P256" s="26" t="s">
        <v>149</v>
      </c>
      <c r="Q256" s="26" t="s">
        <v>465</v>
      </c>
      <c r="R256" s="27" t="s">
        <v>466</v>
      </c>
      <c r="S256" s="28">
        <v>135000000</v>
      </c>
    </row>
    <row r="257" spans="1:19" hidden="1" x14ac:dyDescent="0.2">
      <c r="A257" s="29" t="str">
        <f t="shared" si="18"/>
        <v>4.101</v>
      </c>
      <c r="B257" s="29" t="str">
        <f t="shared" si="19"/>
        <v>4.1.</v>
      </c>
      <c r="C257" s="29" t="str">
        <f t="shared" si="14"/>
        <v>1</v>
      </c>
      <c r="D257" s="33" t="str">
        <f t="shared" si="17"/>
        <v>22 1 3 11 4 101 14 6 0 4002034</v>
      </c>
      <c r="E257" s="34">
        <v>11101</v>
      </c>
      <c r="F257" s="33" t="s">
        <v>1175</v>
      </c>
      <c r="G257" s="26">
        <v>0</v>
      </c>
      <c r="H257" s="26">
        <v>22</v>
      </c>
      <c r="I257" s="26">
        <v>1</v>
      </c>
      <c r="J257" s="26">
        <v>3</v>
      </c>
      <c r="K257" s="26">
        <v>11</v>
      </c>
      <c r="L257" s="26">
        <v>4</v>
      </c>
      <c r="M257" s="26">
        <v>101</v>
      </c>
      <c r="N257" s="26">
        <v>14</v>
      </c>
      <c r="O257" s="26">
        <v>6</v>
      </c>
      <c r="P257" s="26" t="s">
        <v>149</v>
      </c>
      <c r="Q257" s="26" t="s">
        <v>467</v>
      </c>
      <c r="R257" s="27" t="s">
        <v>468</v>
      </c>
      <c r="S257" s="28">
        <v>895400000</v>
      </c>
    </row>
    <row r="258" spans="1:19" hidden="1" x14ac:dyDescent="0.2">
      <c r="A258" s="29" t="str">
        <f t="shared" si="18"/>
        <v>4.101</v>
      </c>
      <c r="B258" s="29" t="str">
        <f t="shared" si="19"/>
        <v>4.1.</v>
      </c>
      <c r="C258" s="29" t="str">
        <f t="shared" si="14"/>
        <v>1</v>
      </c>
      <c r="D258" s="33" t="str">
        <f t="shared" si="17"/>
        <v>22 1 3 11 4 101 14 7 0 4002001</v>
      </c>
      <c r="E258" s="34">
        <v>11101</v>
      </c>
      <c r="F258" s="33" t="s">
        <v>1175</v>
      </c>
      <c r="G258" s="26">
        <v>0</v>
      </c>
      <c r="H258" s="26">
        <v>22</v>
      </c>
      <c r="I258" s="26">
        <v>1</v>
      </c>
      <c r="J258" s="26">
        <v>3</v>
      </c>
      <c r="K258" s="26">
        <v>11</v>
      </c>
      <c r="L258" s="26">
        <v>4</v>
      </c>
      <c r="M258" s="26">
        <v>101</v>
      </c>
      <c r="N258" s="26">
        <v>14</v>
      </c>
      <c r="O258" s="26">
        <v>7</v>
      </c>
      <c r="P258" s="26" t="s">
        <v>149</v>
      </c>
      <c r="Q258" s="26" t="s">
        <v>465</v>
      </c>
      <c r="R258" s="27" t="s">
        <v>469</v>
      </c>
      <c r="S258" s="28">
        <v>126500000</v>
      </c>
    </row>
    <row r="259" spans="1:19" hidden="1" x14ac:dyDescent="0.2">
      <c r="A259" s="29" t="str">
        <f t="shared" si="18"/>
        <v>4.101</v>
      </c>
      <c r="B259" s="29" t="str">
        <f t="shared" si="19"/>
        <v>4.1.</v>
      </c>
      <c r="C259" s="29" t="str">
        <f t="shared" ref="C259:C322" si="20">+MID(K259,2,1)</f>
        <v>1</v>
      </c>
      <c r="D259" s="33" t="str">
        <f t="shared" si="17"/>
        <v>22 1 3 11 4 101 14 8 0 4002034</v>
      </c>
      <c r="E259" s="34">
        <v>11101</v>
      </c>
      <c r="F259" s="33" t="s">
        <v>1175</v>
      </c>
      <c r="G259" s="26">
        <v>0</v>
      </c>
      <c r="H259" s="26">
        <v>22</v>
      </c>
      <c r="I259" s="26">
        <v>1</v>
      </c>
      <c r="J259" s="26">
        <v>3</v>
      </c>
      <c r="K259" s="26">
        <v>11</v>
      </c>
      <c r="L259" s="26">
        <v>4</v>
      </c>
      <c r="M259" s="26">
        <v>101</v>
      </c>
      <c r="N259" s="26">
        <v>14</v>
      </c>
      <c r="O259" s="26">
        <v>8</v>
      </c>
      <c r="P259" s="26" t="s">
        <v>149</v>
      </c>
      <c r="Q259" s="26" t="s">
        <v>467</v>
      </c>
      <c r="R259" s="27" t="s">
        <v>470</v>
      </c>
      <c r="S259" s="28">
        <v>1000000000</v>
      </c>
    </row>
    <row r="260" spans="1:19" hidden="1" x14ac:dyDescent="0.2">
      <c r="A260" s="29" t="str">
        <f t="shared" si="18"/>
        <v>4.101</v>
      </c>
      <c r="B260" s="29" t="str">
        <f t="shared" si="19"/>
        <v>4.1.</v>
      </c>
      <c r="C260" s="29" t="str">
        <f t="shared" si="20"/>
        <v>1</v>
      </c>
      <c r="D260" s="33" t="str">
        <f t="shared" si="17"/>
        <v>22 1 3 11 4 101 14 80 0 4002015</v>
      </c>
      <c r="E260" s="34">
        <v>11101</v>
      </c>
      <c r="F260" s="33" t="s">
        <v>1175</v>
      </c>
      <c r="G260" s="26">
        <v>0</v>
      </c>
      <c r="H260" s="26">
        <v>22</v>
      </c>
      <c r="I260" s="26">
        <v>1</v>
      </c>
      <c r="J260" s="26">
        <v>3</v>
      </c>
      <c r="K260" s="26">
        <v>11</v>
      </c>
      <c r="L260" s="26">
        <v>4</v>
      </c>
      <c r="M260" s="26">
        <v>101</v>
      </c>
      <c r="N260" s="26">
        <v>14</v>
      </c>
      <c r="O260" s="26">
        <v>80</v>
      </c>
      <c r="P260" s="26" t="s">
        <v>149</v>
      </c>
      <c r="Q260" s="26" t="s">
        <v>459</v>
      </c>
      <c r="R260" s="27" t="s">
        <v>471</v>
      </c>
      <c r="S260" s="28">
        <v>31161705</v>
      </c>
    </row>
    <row r="261" spans="1:19" hidden="1" x14ac:dyDescent="0.2">
      <c r="A261" s="29" t="str">
        <f t="shared" si="18"/>
        <v>4.101</v>
      </c>
      <c r="B261" s="29" t="str">
        <f t="shared" si="19"/>
        <v>4.1.</v>
      </c>
      <c r="C261" s="29" t="str">
        <f t="shared" si="20"/>
        <v>1</v>
      </c>
      <c r="D261" s="33" t="str">
        <f t="shared" si="17"/>
        <v>22 1 3 11 4 101 15 0 0 4599031</v>
      </c>
      <c r="E261" s="34">
        <v>11101</v>
      </c>
      <c r="F261" s="33" t="s">
        <v>1175</v>
      </c>
      <c r="G261" s="26">
        <v>0</v>
      </c>
      <c r="H261" s="26">
        <v>22</v>
      </c>
      <c r="I261" s="26">
        <v>1</v>
      </c>
      <c r="J261" s="26">
        <v>3</v>
      </c>
      <c r="K261" s="26">
        <v>11</v>
      </c>
      <c r="L261" s="26">
        <v>4</v>
      </c>
      <c r="M261" s="26">
        <v>101</v>
      </c>
      <c r="N261" s="26">
        <v>15</v>
      </c>
      <c r="O261" s="26">
        <v>0</v>
      </c>
      <c r="P261" s="26" t="s">
        <v>149</v>
      </c>
      <c r="Q261" s="26" t="s">
        <v>350</v>
      </c>
      <c r="R261" s="27" t="s">
        <v>472</v>
      </c>
      <c r="S261" s="28">
        <v>108800000</v>
      </c>
    </row>
    <row r="262" spans="1:19" hidden="1" x14ac:dyDescent="0.2">
      <c r="A262" s="29" t="str">
        <f t="shared" si="18"/>
        <v>4.101</v>
      </c>
      <c r="B262" s="29" t="str">
        <f t="shared" si="19"/>
        <v>4.1.</v>
      </c>
      <c r="C262" s="29" t="str">
        <f t="shared" si="20"/>
        <v>1</v>
      </c>
      <c r="D262" s="33" t="str">
        <f t="shared" si="17"/>
        <v>22 1 3 11 4 101 15 1 0 4599028</v>
      </c>
      <c r="E262" s="34">
        <v>11101</v>
      </c>
      <c r="F262" s="33" t="s">
        <v>1175</v>
      </c>
      <c r="G262" s="26">
        <v>0</v>
      </c>
      <c r="H262" s="26">
        <v>22</v>
      </c>
      <c r="I262" s="26">
        <v>1</v>
      </c>
      <c r="J262" s="26">
        <v>3</v>
      </c>
      <c r="K262" s="26">
        <v>11</v>
      </c>
      <c r="L262" s="26">
        <v>4</v>
      </c>
      <c r="M262" s="26">
        <v>101</v>
      </c>
      <c r="N262" s="26">
        <v>15</v>
      </c>
      <c r="O262" s="26">
        <v>1</v>
      </c>
      <c r="P262" s="26" t="s">
        <v>149</v>
      </c>
      <c r="Q262" s="26" t="s">
        <v>331</v>
      </c>
      <c r="R262" s="27" t="s">
        <v>473</v>
      </c>
      <c r="S262" s="28">
        <v>64400000</v>
      </c>
    </row>
    <row r="263" spans="1:19" hidden="1" x14ac:dyDescent="0.2">
      <c r="A263" s="29" t="str">
        <f t="shared" si="18"/>
        <v>4.101</v>
      </c>
      <c r="B263" s="29" t="str">
        <f t="shared" si="19"/>
        <v>4.1.</v>
      </c>
      <c r="C263" s="29" t="str">
        <f t="shared" si="20"/>
        <v>1</v>
      </c>
      <c r="D263" s="33" t="str">
        <f t="shared" si="17"/>
        <v>22 1 3 11 4 101 15 2 0 4599028</v>
      </c>
      <c r="E263" s="34">
        <v>11101</v>
      </c>
      <c r="F263" s="33" t="s">
        <v>1175</v>
      </c>
      <c r="G263" s="26">
        <v>0</v>
      </c>
      <c r="H263" s="26">
        <v>22</v>
      </c>
      <c r="I263" s="26">
        <v>1</v>
      </c>
      <c r="J263" s="26">
        <v>3</v>
      </c>
      <c r="K263" s="26">
        <v>11</v>
      </c>
      <c r="L263" s="26">
        <v>4</v>
      </c>
      <c r="M263" s="26">
        <v>101</v>
      </c>
      <c r="N263" s="26">
        <v>15</v>
      </c>
      <c r="O263" s="26">
        <v>2</v>
      </c>
      <c r="P263" s="26" t="s">
        <v>149</v>
      </c>
      <c r="Q263" s="26" t="s">
        <v>331</v>
      </c>
      <c r="R263" s="27" t="s">
        <v>474</v>
      </c>
      <c r="S263" s="28">
        <v>180000000</v>
      </c>
    </row>
    <row r="264" spans="1:19" hidden="1" x14ac:dyDescent="0.2">
      <c r="A264" s="29" t="str">
        <f t="shared" si="18"/>
        <v>4.101</v>
      </c>
      <c r="B264" s="29" t="str">
        <f t="shared" si="19"/>
        <v>4.1.</v>
      </c>
      <c r="C264" s="29" t="str">
        <f t="shared" si="20"/>
        <v>1</v>
      </c>
      <c r="D264" s="33" t="str">
        <f t="shared" si="17"/>
        <v>22 1 3 11 4 101 15 4 0 4599031</v>
      </c>
      <c r="E264" s="34">
        <v>11101</v>
      </c>
      <c r="F264" s="33" t="s">
        <v>1175</v>
      </c>
      <c r="G264" s="26">
        <v>0</v>
      </c>
      <c r="H264" s="26">
        <v>22</v>
      </c>
      <c r="I264" s="26">
        <v>1</v>
      </c>
      <c r="J264" s="26">
        <v>3</v>
      </c>
      <c r="K264" s="26">
        <v>11</v>
      </c>
      <c r="L264" s="26">
        <v>4</v>
      </c>
      <c r="M264" s="26">
        <v>101</v>
      </c>
      <c r="N264" s="26">
        <v>15</v>
      </c>
      <c r="O264" s="26">
        <v>4</v>
      </c>
      <c r="P264" s="26" t="s">
        <v>149</v>
      </c>
      <c r="Q264" s="26" t="s">
        <v>350</v>
      </c>
      <c r="R264" s="27" t="s">
        <v>475</v>
      </c>
      <c r="S264" s="28">
        <v>115000000</v>
      </c>
    </row>
    <row r="265" spans="1:19" hidden="1" x14ac:dyDescent="0.2">
      <c r="A265" s="29" t="str">
        <f t="shared" si="18"/>
        <v>4.101</v>
      </c>
      <c r="B265" s="29" t="str">
        <f t="shared" si="19"/>
        <v>4.1.</v>
      </c>
      <c r="C265" s="29" t="str">
        <f t="shared" si="20"/>
        <v>1</v>
      </c>
      <c r="D265" s="33" t="str">
        <f t="shared" si="17"/>
        <v>22 1 3 11 4 101 15 5 0 4599031</v>
      </c>
      <c r="E265" s="34">
        <v>11101</v>
      </c>
      <c r="F265" s="33" t="s">
        <v>1175</v>
      </c>
      <c r="G265" s="26">
        <v>0</v>
      </c>
      <c r="H265" s="26">
        <v>22</v>
      </c>
      <c r="I265" s="26">
        <v>1</v>
      </c>
      <c r="J265" s="26">
        <v>3</v>
      </c>
      <c r="K265" s="26">
        <v>11</v>
      </c>
      <c r="L265" s="26">
        <v>4</v>
      </c>
      <c r="M265" s="26">
        <v>101</v>
      </c>
      <c r="N265" s="26">
        <v>15</v>
      </c>
      <c r="O265" s="26">
        <v>5</v>
      </c>
      <c r="P265" s="26" t="s">
        <v>149</v>
      </c>
      <c r="Q265" s="26" t="s">
        <v>350</v>
      </c>
      <c r="R265" s="27" t="s">
        <v>476</v>
      </c>
      <c r="S265" s="28">
        <v>100000000</v>
      </c>
    </row>
    <row r="266" spans="1:19" hidden="1" x14ac:dyDescent="0.2">
      <c r="A266" s="29" t="str">
        <f t="shared" si="18"/>
        <v>4.101</v>
      </c>
      <c r="B266" s="29" t="str">
        <f t="shared" si="19"/>
        <v>4.1.</v>
      </c>
      <c r="C266" s="29" t="str">
        <f t="shared" si="20"/>
        <v>1</v>
      </c>
      <c r="D266" s="33" t="str">
        <f t="shared" si="17"/>
        <v>22 1 3 11 4 101 15 6 0 4599031</v>
      </c>
      <c r="E266" s="34">
        <v>11101</v>
      </c>
      <c r="F266" s="33" t="s">
        <v>1175</v>
      </c>
      <c r="G266" s="26">
        <v>0</v>
      </c>
      <c r="H266" s="26">
        <v>22</v>
      </c>
      <c r="I266" s="26">
        <v>1</v>
      </c>
      <c r="J266" s="26">
        <v>3</v>
      </c>
      <c r="K266" s="26">
        <v>11</v>
      </c>
      <c r="L266" s="26">
        <v>4</v>
      </c>
      <c r="M266" s="26">
        <v>101</v>
      </c>
      <c r="N266" s="26">
        <v>15</v>
      </c>
      <c r="O266" s="26">
        <v>6</v>
      </c>
      <c r="P266" s="26" t="s">
        <v>149</v>
      </c>
      <c r="Q266" s="26" t="s">
        <v>350</v>
      </c>
      <c r="R266" s="27" t="s">
        <v>477</v>
      </c>
      <c r="S266" s="28">
        <v>190900000</v>
      </c>
    </row>
    <row r="267" spans="1:19" hidden="1" x14ac:dyDescent="0.2">
      <c r="A267" s="29" t="str">
        <f t="shared" si="18"/>
        <v>4.101</v>
      </c>
      <c r="B267" s="29" t="str">
        <f t="shared" si="19"/>
        <v>4.1.</v>
      </c>
      <c r="C267" s="29" t="str">
        <f t="shared" si="20"/>
        <v>1</v>
      </c>
      <c r="D267" s="33" t="str">
        <f t="shared" si="17"/>
        <v>22 1 3 11 4 101 15 7 0 4599031</v>
      </c>
      <c r="E267" s="34">
        <v>11101</v>
      </c>
      <c r="F267" s="33" t="s">
        <v>1175</v>
      </c>
      <c r="G267" s="26">
        <v>0</v>
      </c>
      <c r="H267" s="26">
        <v>22</v>
      </c>
      <c r="I267" s="26">
        <v>1</v>
      </c>
      <c r="J267" s="26">
        <v>3</v>
      </c>
      <c r="K267" s="26">
        <v>11</v>
      </c>
      <c r="L267" s="26">
        <v>4</v>
      </c>
      <c r="M267" s="26">
        <v>101</v>
      </c>
      <c r="N267" s="26">
        <v>15</v>
      </c>
      <c r="O267" s="26">
        <v>7</v>
      </c>
      <c r="P267" s="26" t="s">
        <v>149</v>
      </c>
      <c r="Q267" s="26" t="s">
        <v>350</v>
      </c>
      <c r="R267" s="27" t="s">
        <v>478</v>
      </c>
      <c r="S267" s="28">
        <v>20000000</v>
      </c>
    </row>
    <row r="268" spans="1:19" hidden="1" x14ac:dyDescent="0.2">
      <c r="A268" s="29" t="str">
        <f t="shared" si="18"/>
        <v>4.101</v>
      </c>
      <c r="B268" s="29" t="str">
        <f t="shared" si="19"/>
        <v>4.1.</v>
      </c>
      <c r="C268" s="29" t="str">
        <f t="shared" si="20"/>
        <v>1</v>
      </c>
      <c r="D268" s="33" t="str">
        <f t="shared" si="17"/>
        <v>22 1 3 11 4 101 15 8 0 4599031</v>
      </c>
      <c r="E268" s="34">
        <v>11101</v>
      </c>
      <c r="F268" s="33" t="s">
        <v>1175</v>
      </c>
      <c r="G268" s="26">
        <v>0</v>
      </c>
      <c r="H268" s="26">
        <v>22</v>
      </c>
      <c r="I268" s="26">
        <v>1</v>
      </c>
      <c r="J268" s="26">
        <v>3</v>
      </c>
      <c r="K268" s="26">
        <v>11</v>
      </c>
      <c r="L268" s="26">
        <v>4</v>
      </c>
      <c r="M268" s="26">
        <v>101</v>
      </c>
      <c r="N268" s="26">
        <v>15</v>
      </c>
      <c r="O268" s="26">
        <v>8</v>
      </c>
      <c r="P268" s="26" t="s">
        <v>149</v>
      </c>
      <c r="Q268" s="26" t="s">
        <v>350</v>
      </c>
      <c r="R268" s="27" t="s">
        <v>479</v>
      </c>
      <c r="S268" s="28">
        <v>18000000</v>
      </c>
    </row>
    <row r="269" spans="1:19" hidden="1" x14ac:dyDescent="0.2">
      <c r="A269" s="29" t="str">
        <f t="shared" si="18"/>
        <v>4.101</v>
      </c>
      <c r="B269" s="29" t="str">
        <f t="shared" si="19"/>
        <v>4.1.</v>
      </c>
      <c r="C269" s="29" t="str">
        <f t="shared" si="20"/>
        <v>1</v>
      </c>
      <c r="D269" s="33" t="str">
        <f t="shared" si="17"/>
        <v>22 1 3 11 4 101 15 9 0 4599031</v>
      </c>
      <c r="E269" s="34">
        <v>11101</v>
      </c>
      <c r="F269" s="33" t="s">
        <v>1175</v>
      </c>
      <c r="G269" s="26">
        <v>0</v>
      </c>
      <c r="H269" s="26">
        <v>22</v>
      </c>
      <c r="I269" s="26">
        <v>1</v>
      </c>
      <c r="J269" s="26">
        <v>3</v>
      </c>
      <c r="K269" s="26">
        <v>11</v>
      </c>
      <c r="L269" s="26">
        <v>4</v>
      </c>
      <c r="M269" s="26">
        <v>101</v>
      </c>
      <c r="N269" s="26">
        <v>15</v>
      </c>
      <c r="O269" s="26">
        <v>9</v>
      </c>
      <c r="P269" s="26" t="s">
        <v>149</v>
      </c>
      <c r="Q269" s="26" t="s">
        <v>350</v>
      </c>
      <c r="R269" s="27" t="s">
        <v>480</v>
      </c>
      <c r="S269" s="28">
        <v>6000000</v>
      </c>
    </row>
    <row r="270" spans="1:19" hidden="1" x14ac:dyDescent="0.2">
      <c r="A270" s="29" t="str">
        <f t="shared" si="18"/>
        <v>4.101</v>
      </c>
      <c r="B270" s="29" t="str">
        <f t="shared" si="19"/>
        <v>4.1.</v>
      </c>
      <c r="C270" s="29" t="str">
        <f t="shared" si="20"/>
        <v>1</v>
      </c>
      <c r="D270" s="33" t="str">
        <f t="shared" si="17"/>
        <v>22 1 3 11 4 101 15 10 0 4599031</v>
      </c>
      <c r="E270" s="34">
        <v>11101</v>
      </c>
      <c r="F270" s="33" t="s">
        <v>1175</v>
      </c>
      <c r="G270" s="26">
        <v>0</v>
      </c>
      <c r="H270" s="26">
        <v>22</v>
      </c>
      <c r="I270" s="26">
        <v>1</v>
      </c>
      <c r="J270" s="26">
        <v>3</v>
      </c>
      <c r="K270" s="26">
        <v>11</v>
      </c>
      <c r="L270" s="26">
        <v>4</v>
      </c>
      <c r="M270" s="26">
        <v>101</v>
      </c>
      <c r="N270" s="26">
        <v>15</v>
      </c>
      <c r="O270" s="26">
        <v>10</v>
      </c>
      <c r="P270" s="26" t="s">
        <v>149</v>
      </c>
      <c r="Q270" s="26" t="s">
        <v>350</v>
      </c>
      <c r="R270" s="27" t="s">
        <v>481</v>
      </c>
      <c r="S270" s="28">
        <v>25000000</v>
      </c>
    </row>
    <row r="271" spans="1:19" hidden="1" x14ac:dyDescent="0.2">
      <c r="A271" s="29" t="str">
        <f t="shared" si="18"/>
        <v>4.101</v>
      </c>
      <c r="B271" s="29" t="str">
        <f t="shared" si="19"/>
        <v>4.1.</v>
      </c>
      <c r="C271" s="29" t="str">
        <f t="shared" si="20"/>
        <v>1</v>
      </c>
      <c r="D271" s="33" t="str">
        <f t="shared" si="17"/>
        <v>22 1 3 11 4 101 15 11 0 4599028</v>
      </c>
      <c r="E271" s="34">
        <v>11101</v>
      </c>
      <c r="F271" s="33" t="s">
        <v>1175</v>
      </c>
      <c r="G271" s="26">
        <v>0</v>
      </c>
      <c r="H271" s="26">
        <v>22</v>
      </c>
      <c r="I271" s="26">
        <v>1</v>
      </c>
      <c r="J271" s="26">
        <v>3</v>
      </c>
      <c r="K271" s="26">
        <v>11</v>
      </c>
      <c r="L271" s="26">
        <v>4</v>
      </c>
      <c r="M271" s="26">
        <v>101</v>
      </c>
      <c r="N271" s="26">
        <v>15</v>
      </c>
      <c r="O271" s="26">
        <v>11</v>
      </c>
      <c r="P271" s="26" t="s">
        <v>149</v>
      </c>
      <c r="Q271" s="26" t="s">
        <v>331</v>
      </c>
      <c r="R271" s="27" t="s">
        <v>482</v>
      </c>
      <c r="S271" s="28">
        <v>168000000</v>
      </c>
    </row>
    <row r="272" spans="1:19" hidden="1" x14ac:dyDescent="0.2">
      <c r="A272" s="29" t="str">
        <f t="shared" si="18"/>
        <v>4.202</v>
      </c>
      <c r="B272" s="29" t="str">
        <f t="shared" si="19"/>
        <v>4.2.</v>
      </c>
      <c r="C272" s="29" t="str">
        <f t="shared" si="20"/>
        <v>1</v>
      </c>
      <c r="D272" s="33" t="str">
        <f t="shared" si="17"/>
        <v>22 1 3 11 4 202 8 0 0 2302041</v>
      </c>
      <c r="E272" s="34">
        <v>11101</v>
      </c>
      <c r="F272" s="33" t="s">
        <v>1175</v>
      </c>
      <c r="G272" s="26">
        <v>0</v>
      </c>
      <c r="H272" s="26">
        <v>22</v>
      </c>
      <c r="I272" s="26">
        <v>1</v>
      </c>
      <c r="J272" s="26">
        <v>3</v>
      </c>
      <c r="K272" s="26">
        <v>11</v>
      </c>
      <c r="L272" s="26">
        <v>4</v>
      </c>
      <c r="M272" s="26">
        <v>202</v>
      </c>
      <c r="N272" s="26">
        <v>8</v>
      </c>
      <c r="O272" s="26">
        <v>0</v>
      </c>
      <c r="P272" s="26" t="s">
        <v>149</v>
      </c>
      <c r="Q272" s="26" t="s">
        <v>306</v>
      </c>
      <c r="R272" s="27" t="s">
        <v>483</v>
      </c>
      <c r="S272" s="28">
        <v>1000000000</v>
      </c>
    </row>
    <row r="273" spans="1:19" hidden="1" x14ac:dyDescent="0.2">
      <c r="A273" s="29" t="str">
        <f t="shared" si="18"/>
        <v>4.101</v>
      </c>
      <c r="B273" s="29" t="str">
        <f t="shared" si="19"/>
        <v>4.1.</v>
      </c>
      <c r="C273" s="29" t="str">
        <f t="shared" si="20"/>
        <v>2</v>
      </c>
      <c r="D273" s="33" t="str">
        <f t="shared" si="17"/>
        <v>22 1 3 22 4 101 13 0 0 0401105</v>
      </c>
      <c r="E273" s="34">
        <v>12609</v>
      </c>
      <c r="F273" s="33" t="s">
        <v>1289</v>
      </c>
      <c r="G273" s="26">
        <v>0</v>
      </c>
      <c r="H273" s="26">
        <v>22</v>
      </c>
      <c r="I273" s="26">
        <v>1</v>
      </c>
      <c r="J273" s="26">
        <v>3</v>
      </c>
      <c r="K273" s="26">
        <v>22</v>
      </c>
      <c r="L273" s="26">
        <v>4</v>
      </c>
      <c r="M273" s="26">
        <v>101</v>
      </c>
      <c r="N273" s="26">
        <v>13</v>
      </c>
      <c r="O273" s="26">
        <v>0</v>
      </c>
      <c r="P273" s="26" t="s">
        <v>149</v>
      </c>
      <c r="Q273" s="26" t="s">
        <v>457</v>
      </c>
      <c r="R273" s="27" t="s">
        <v>484</v>
      </c>
      <c r="S273" s="28">
        <v>57968000</v>
      </c>
    </row>
    <row r="274" spans="1:19" hidden="1" x14ac:dyDescent="0.2">
      <c r="A274" s="29" t="str">
        <f t="shared" si="18"/>
        <v>4.101</v>
      </c>
      <c r="B274" s="29" t="str">
        <f t="shared" si="19"/>
        <v>4.1.</v>
      </c>
      <c r="C274" s="29" t="str">
        <f t="shared" si="20"/>
        <v>2</v>
      </c>
      <c r="D274" s="33" t="str">
        <f t="shared" si="17"/>
        <v>22 1 3 22 4 101 13 1 0 0401105</v>
      </c>
      <c r="E274" s="34">
        <v>22307</v>
      </c>
      <c r="F274" s="33" t="s">
        <v>1384</v>
      </c>
      <c r="G274" s="26">
        <v>0</v>
      </c>
      <c r="H274" s="26">
        <v>22</v>
      </c>
      <c r="I274" s="26">
        <v>1</v>
      </c>
      <c r="J274" s="26">
        <v>3</v>
      </c>
      <c r="K274" s="26">
        <v>22</v>
      </c>
      <c r="L274" s="26">
        <v>4</v>
      </c>
      <c r="M274" s="26">
        <v>101</v>
      </c>
      <c r="N274" s="26">
        <v>13</v>
      </c>
      <c r="O274" s="26">
        <v>1</v>
      </c>
      <c r="P274" s="26" t="s">
        <v>149</v>
      </c>
      <c r="Q274" s="26" t="s">
        <v>457</v>
      </c>
      <c r="R274" s="27" t="s">
        <v>485</v>
      </c>
      <c r="S274" s="28">
        <v>4240000</v>
      </c>
    </row>
    <row r="275" spans="1:19" hidden="1" x14ac:dyDescent="0.2">
      <c r="A275" s="29" t="str">
        <f t="shared" si="18"/>
        <v>4.101</v>
      </c>
      <c r="B275" s="29" t="str">
        <f t="shared" si="19"/>
        <v>4.1.</v>
      </c>
      <c r="C275" s="29" t="str">
        <f t="shared" si="20"/>
        <v>2</v>
      </c>
      <c r="D275" s="33" t="str">
        <f t="shared" si="17"/>
        <v>22 1 3 22 4 101 13 2 0 0401105</v>
      </c>
      <c r="E275" s="34">
        <v>12609</v>
      </c>
      <c r="F275" s="33" t="s">
        <v>1289</v>
      </c>
      <c r="G275" s="26">
        <v>0</v>
      </c>
      <c r="H275" s="26">
        <v>22</v>
      </c>
      <c r="I275" s="26">
        <v>1</v>
      </c>
      <c r="J275" s="26">
        <v>3</v>
      </c>
      <c r="K275" s="26">
        <v>22</v>
      </c>
      <c r="L275" s="26">
        <v>4</v>
      </c>
      <c r="M275" s="26">
        <v>101</v>
      </c>
      <c r="N275" s="26">
        <v>13</v>
      </c>
      <c r="O275" s="26">
        <v>2</v>
      </c>
      <c r="P275" s="26" t="s">
        <v>149</v>
      </c>
      <c r="Q275" s="26" t="s">
        <v>457</v>
      </c>
      <c r="R275" s="27" t="s">
        <v>486</v>
      </c>
      <c r="S275" s="28">
        <v>20408035</v>
      </c>
    </row>
    <row r="276" spans="1:19" hidden="1" x14ac:dyDescent="0.2">
      <c r="A276" s="29" t="str">
        <f t="shared" si="18"/>
        <v>4.101</v>
      </c>
      <c r="B276" s="29" t="str">
        <f t="shared" si="19"/>
        <v>4.1.</v>
      </c>
      <c r="C276" s="29" t="str">
        <f t="shared" si="20"/>
        <v>2</v>
      </c>
      <c r="D276" s="33" t="str">
        <f t="shared" si="17"/>
        <v>22 1 3 22 4 101 13 3 0 0401105</v>
      </c>
      <c r="E276" s="34">
        <v>12609</v>
      </c>
      <c r="F276" s="33" t="s">
        <v>1289</v>
      </c>
      <c r="G276" s="26">
        <v>0</v>
      </c>
      <c r="H276" s="26">
        <v>22</v>
      </c>
      <c r="I276" s="26">
        <v>1</v>
      </c>
      <c r="J276" s="26">
        <v>3</v>
      </c>
      <c r="K276" s="26">
        <v>22</v>
      </c>
      <c r="L276" s="26">
        <v>4</v>
      </c>
      <c r="M276" s="26">
        <v>101</v>
      </c>
      <c r="N276" s="26">
        <v>13</v>
      </c>
      <c r="O276" s="26">
        <v>3</v>
      </c>
      <c r="P276" s="26" t="s">
        <v>149</v>
      </c>
      <c r="Q276" s="26" t="s">
        <v>457</v>
      </c>
      <c r="R276" s="27" t="s">
        <v>487</v>
      </c>
      <c r="S276" s="28">
        <v>2700000</v>
      </c>
    </row>
    <row r="277" spans="1:19" hidden="1" x14ac:dyDescent="0.2">
      <c r="A277" s="29" t="str">
        <f t="shared" si="18"/>
        <v>4.101</v>
      </c>
      <c r="B277" s="29" t="str">
        <f t="shared" si="19"/>
        <v>4.1.</v>
      </c>
      <c r="C277" s="29" t="str">
        <f t="shared" si="20"/>
        <v>2</v>
      </c>
      <c r="D277" s="33" t="str">
        <f t="shared" si="17"/>
        <v>22 1 3 82 4 101 13 0 0 0401105</v>
      </c>
      <c r="E277" s="34">
        <v>25358</v>
      </c>
      <c r="F277" s="33" t="s">
        <v>1428</v>
      </c>
      <c r="G277" s="26">
        <v>0</v>
      </c>
      <c r="H277" s="26">
        <v>22</v>
      </c>
      <c r="I277" s="26">
        <v>1</v>
      </c>
      <c r="J277" s="26">
        <v>3</v>
      </c>
      <c r="K277" s="26">
        <v>82</v>
      </c>
      <c r="L277" s="26">
        <v>4</v>
      </c>
      <c r="M277" s="26">
        <v>101</v>
      </c>
      <c r="N277" s="26">
        <v>13</v>
      </c>
      <c r="O277" s="26">
        <v>0</v>
      </c>
      <c r="P277" s="26" t="s">
        <v>149</v>
      </c>
      <c r="Q277" s="26" t="s">
        <v>457</v>
      </c>
      <c r="R277" s="27" t="s">
        <v>488</v>
      </c>
      <c r="S277" s="28">
        <v>26008035</v>
      </c>
    </row>
    <row r="278" spans="1:19" hidden="1" x14ac:dyDescent="0.2">
      <c r="A278" s="29" t="str">
        <f t="shared" si="18"/>
        <v>4.101</v>
      </c>
      <c r="B278" s="29" t="str">
        <f t="shared" si="19"/>
        <v>4.1.</v>
      </c>
      <c r="C278" s="29" t="str">
        <f t="shared" si="20"/>
        <v>2</v>
      </c>
      <c r="D278" s="33" t="str">
        <f t="shared" ref="D278:D312" si="21">+CONCATENATE(H278," ",I278," ",J278," ",K278," ",L278," ",M278," ",N278," ",O278," ",P278," ",Q278)</f>
        <v>22 1 3 82 4 101 13 1 0 0401105</v>
      </c>
      <c r="E278" s="34">
        <v>25358</v>
      </c>
      <c r="F278" s="33" t="s">
        <v>1428</v>
      </c>
      <c r="G278" s="26">
        <v>0</v>
      </c>
      <c r="H278" s="26">
        <v>22</v>
      </c>
      <c r="I278" s="26">
        <v>1</v>
      </c>
      <c r="J278" s="26">
        <v>3</v>
      </c>
      <c r="K278" s="26">
        <v>82</v>
      </c>
      <c r="L278" s="26">
        <v>4</v>
      </c>
      <c r="M278" s="26">
        <v>101</v>
      </c>
      <c r="N278" s="26">
        <v>13</v>
      </c>
      <c r="O278" s="26">
        <v>1</v>
      </c>
      <c r="P278" s="26" t="s">
        <v>149</v>
      </c>
      <c r="Q278" s="26" t="s">
        <v>457</v>
      </c>
      <c r="R278" s="27" t="s">
        <v>486</v>
      </c>
      <c r="S278" s="28">
        <v>5591965</v>
      </c>
    </row>
    <row r="279" spans="1:19" hidden="1" x14ac:dyDescent="0.2">
      <c r="A279" s="29" t="str">
        <f t="shared" si="18"/>
        <v>4.101</v>
      </c>
      <c r="B279" s="29" t="str">
        <f t="shared" si="19"/>
        <v>4.1.</v>
      </c>
      <c r="C279" s="29" t="str">
        <f t="shared" si="20"/>
        <v>2</v>
      </c>
      <c r="D279" s="33" t="str">
        <f t="shared" si="21"/>
        <v>22 1 3 82 4 101 13 80 0 0401105</v>
      </c>
      <c r="E279" s="34">
        <v>25358</v>
      </c>
      <c r="F279" s="33" t="s">
        <v>1428</v>
      </c>
      <c r="G279" s="26">
        <v>0</v>
      </c>
      <c r="H279" s="26">
        <v>22</v>
      </c>
      <c r="I279" s="26">
        <v>1</v>
      </c>
      <c r="J279" s="26">
        <v>3</v>
      </c>
      <c r="K279" s="26">
        <v>82</v>
      </c>
      <c r="L279" s="26">
        <v>4</v>
      </c>
      <c r="M279" s="26">
        <v>101</v>
      </c>
      <c r="N279" s="26">
        <v>13</v>
      </c>
      <c r="O279" s="26">
        <v>80</v>
      </c>
      <c r="P279" s="26" t="s">
        <v>149</v>
      </c>
      <c r="Q279" s="26" t="s">
        <v>457</v>
      </c>
      <c r="R279" s="27" t="s">
        <v>489</v>
      </c>
      <c r="S279" s="28">
        <v>16400000</v>
      </c>
    </row>
    <row r="280" spans="1:19" hidden="1" x14ac:dyDescent="0.2">
      <c r="C280" s="29" t="str">
        <f t="shared" si="20"/>
        <v>1</v>
      </c>
      <c r="D280" s="33" t="str">
        <f t="shared" si="21"/>
        <v>23 11 1 11 2 2 3 0 2120202009 0</v>
      </c>
      <c r="E280" s="34">
        <v>11101</v>
      </c>
      <c r="F280" s="33" t="s">
        <v>1175</v>
      </c>
      <c r="G280" s="26">
        <v>0</v>
      </c>
      <c r="H280" s="26">
        <v>23</v>
      </c>
      <c r="I280" s="26">
        <v>11</v>
      </c>
      <c r="J280" s="26">
        <v>1</v>
      </c>
      <c r="K280" s="26">
        <v>11</v>
      </c>
      <c r="L280" s="26">
        <v>2</v>
      </c>
      <c r="M280" s="26">
        <v>2</v>
      </c>
      <c r="N280" s="26">
        <v>3</v>
      </c>
      <c r="O280" s="26">
        <v>0</v>
      </c>
      <c r="P280" s="26" t="s">
        <v>214</v>
      </c>
      <c r="Q280" s="26" t="s">
        <v>149</v>
      </c>
      <c r="R280" s="27" t="s">
        <v>215</v>
      </c>
      <c r="S280" s="28">
        <v>2928811</v>
      </c>
    </row>
    <row r="281" spans="1:19" hidden="1" x14ac:dyDescent="0.2">
      <c r="A281" s="29" t="str">
        <f t="shared" ref="A281:A315" si="22">+CONCATENATE(L281,".",M281)</f>
        <v>3.201</v>
      </c>
      <c r="B281" s="29" t="str">
        <f t="shared" ref="B281:B315" si="23">+CONCATENATE(L281,".",MID(M281,1,1),".")</f>
        <v>3.2.</v>
      </c>
      <c r="C281" s="29" t="str">
        <f t="shared" si="20"/>
        <v>1</v>
      </c>
      <c r="D281" s="33" t="str">
        <f t="shared" si="21"/>
        <v>23 1 3 11 3 201 16 0 0 2409004</v>
      </c>
      <c r="E281" s="34">
        <v>11101</v>
      </c>
      <c r="F281" s="33" t="s">
        <v>1175</v>
      </c>
      <c r="G281" s="26">
        <v>0</v>
      </c>
      <c r="H281" s="26">
        <v>23</v>
      </c>
      <c r="I281" s="26">
        <v>1</v>
      </c>
      <c r="J281" s="26">
        <v>3</v>
      </c>
      <c r="K281" s="26">
        <v>11</v>
      </c>
      <c r="L281" s="26">
        <v>3</v>
      </c>
      <c r="M281" s="26">
        <v>201</v>
      </c>
      <c r="N281" s="26">
        <v>16</v>
      </c>
      <c r="O281" s="26">
        <v>0</v>
      </c>
      <c r="P281" s="26" t="s">
        <v>149</v>
      </c>
      <c r="Q281" s="26" t="s">
        <v>492</v>
      </c>
      <c r="R281" s="27" t="s">
        <v>493</v>
      </c>
      <c r="S281" s="28">
        <v>880795030</v>
      </c>
    </row>
    <row r="282" spans="1:19" hidden="1" x14ac:dyDescent="0.2">
      <c r="A282" s="29" t="str">
        <f t="shared" si="22"/>
        <v>3.201</v>
      </c>
      <c r="B282" s="29" t="str">
        <f t="shared" si="23"/>
        <v>3.2.</v>
      </c>
      <c r="C282" s="29" t="str">
        <f t="shared" si="20"/>
        <v>1</v>
      </c>
      <c r="D282" s="33" t="str">
        <f t="shared" si="21"/>
        <v>23 1 3 11 3 201 16 1 0 2409004</v>
      </c>
      <c r="E282" s="34">
        <v>11101</v>
      </c>
      <c r="F282" s="33" t="s">
        <v>1175</v>
      </c>
      <c r="G282" s="26">
        <v>0</v>
      </c>
      <c r="H282" s="26">
        <v>23</v>
      </c>
      <c r="I282" s="26">
        <v>1</v>
      </c>
      <c r="J282" s="26">
        <v>3</v>
      </c>
      <c r="K282" s="26">
        <v>11</v>
      </c>
      <c r="L282" s="26">
        <v>3</v>
      </c>
      <c r="M282" s="26">
        <v>201</v>
      </c>
      <c r="N282" s="26">
        <v>16</v>
      </c>
      <c r="O282" s="26">
        <v>1</v>
      </c>
      <c r="P282" s="26" t="s">
        <v>149</v>
      </c>
      <c r="Q282" s="26" t="s">
        <v>492</v>
      </c>
      <c r="R282" s="27" t="s">
        <v>494</v>
      </c>
      <c r="S282" s="28">
        <v>829200000</v>
      </c>
    </row>
    <row r="283" spans="1:19" hidden="1" x14ac:dyDescent="0.2">
      <c r="A283" s="29" t="str">
        <f t="shared" si="22"/>
        <v>3.201</v>
      </c>
      <c r="B283" s="29" t="str">
        <f t="shared" si="23"/>
        <v>3.2.</v>
      </c>
      <c r="C283" s="29" t="str">
        <f t="shared" si="20"/>
        <v>1</v>
      </c>
      <c r="D283" s="33" t="str">
        <f t="shared" si="21"/>
        <v>23 1 3 11 3 201 16 2 0 2409004</v>
      </c>
      <c r="E283" s="34">
        <v>11101</v>
      </c>
      <c r="F283" s="33" t="s">
        <v>1175</v>
      </c>
      <c r="G283" s="26">
        <v>0</v>
      </c>
      <c r="H283" s="26">
        <v>23</v>
      </c>
      <c r="I283" s="26">
        <v>1</v>
      </c>
      <c r="J283" s="26">
        <v>3</v>
      </c>
      <c r="K283" s="26">
        <v>11</v>
      </c>
      <c r="L283" s="26">
        <v>3</v>
      </c>
      <c r="M283" s="26">
        <v>201</v>
      </c>
      <c r="N283" s="26">
        <v>16</v>
      </c>
      <c r="O283" s="26">
        <v>2</v>
      </c>
      <c r="P283" s="26" t="s">
        <v>149</v>
      </c>
      <c r="Q283" s="26" t="s">
        <v>492</v>
      </c>
      <c r="R283" s="27" t="s">
        <v>495</v>
      </c>
      <c r="S283" s="28">
        <v>39200000</v>
      </c>
    </row>
    <row r="284" spans="1:19" hidden="1" x14ac:dyDescent="0.2">
      <c r="A284" s="29" t="str">
        <f t="shared" si="22"/>
        <v>3.201</v>
      </c>
      <c r="B284" s="29" t="str">
        <f t="shared" si="23"/>
        <v>3.2.</v>
      </c>
      <c r="C284" s="29" t="str">
        <f t="shared" si="20"/>
        <v>1</v>
      </c>
      <c r="D284" s="33" t="str">
        <f t="shared" si="21"/>
        <v>23 1 3 11 3 201 16 3 0 2409004</v>
      </c>
      <c r="E284" s="34">
        <v>11101</v>
      </c>
      <c r="F284" s="33" t="s">
        <v>1175</v>
      </c>
      <c r="G284" s="26">
        <v>0</v>
      </c>
      <c r="H284" s="26">
        <v>23</v>
      </c>
      <c r="I284" s="26">
        <v>1</v>
      </c>
      <c r="J284" s="26">
        <v>3</v>
      </c>
      <c r="K284" s="26">
        <v>11</v>
      </c>
      <c r="L284" s="26">
        <v>3</v>
      </c>
      <c r="M284" s="26">
        <v>201</v>
      </c>
      <c r="N284" s="26">
        <v>16</v>
      </c>
      <c r="O284" s="26">
        <v>3</v>
      </c>
      <c r="P284" s="26" t="s">
        <v>149</v>
      </c>
      <c r="Q284" s="26" t="s">
        <v>492</v>
      </c>
      <c r="R284" s="27" t="s">
        <v>496</v>
      </c>
      <c r="S284" s="28">
        <v>96315150</v>
      </c>
    </row>
    <row r="285" spans="1:19" hidden="1" x14ac:dyDescent="0.2">
      <c r="A285" s="29" t="str">
        <f t="shared" si="22"/>
        <v>3.201</v>
      </c>
      <c r="B285" s="29" t="str">
        <f t="shared" si="23"/>
        <v>3.2.</v>
      </c>
      <c r="C285" s="29" t="str">
        <f t="shared" si="20"/>
        <v>1</v>
      </c>
      <c r="D285" s="33" t="str">
        <f t="shared" si="21"/>
        <v>23 1 3 11 3 201 16 4 0 2409004</v>
      </c>
      <c r="E285" s="34">
        <v>11101</v>
      </c>
      <c r="F285" s="33" t="s">
        <v>1175</v>
      </c>
      <c r="G285" s="26">
        <v>0</v>
      </c>
      <c r="H285" s="26">
        <v>23</v>
      </c>
      <c r="I285" s="26">
        <v>1</v>
      </c>
      <c r="J285" s="26">
        <v>3</v>
      </c>
      <c r="K285" s="26">
        <v>11</v>
      </c>
      <c r="L285" s="26">
        <v>3</v>
      </c>
      <c r="M285" s="26">
        <v>201</v>
      </c>
      <c r="N285" s="26">
        <v>16</v>
      </c>
      <c r="O285" s="26">
        <v>4</v>
      </c>
      <c r="P285" s="26" t="s">
        <v>149</v>
      </c>
      <c r="Q285" s="26" t="s">
        <v>492</v>
      </c>
      <c r="R285" s="27" t="s">
        <v>497</v>
      </c>
      <c r="S285" s="28">
        <v>232960000</v>
      </c>
    </row>
    <row r="286" spans="1:19" hidden="1" x14ac:dyDescent="0.2">
      <c r="A286" s="29" t="str">
        <f t="shared" si="22"/>
        <v>3.201</v>
      </c>
      <c r="B286" s="29" t="str">
        <f t="shared" si="23"/>
        <v>3.2.</v>
      </c>
      <c r="C286" s="29" t="str">
        <f t="shared" si="20"/>
        <v>1</v>
      </c>
      <c r="D286" s="33" t="str">
        <f t="shared" si="21"/>
        <v>23 1 3 11 3 201 16 5 0 2409004</v>
      </c>
      <c r="E286" s="34">
        <v>11101</v>
      </c>
      <c r="F286" s="33" t="s">
        <v>1175</v>
      </c>
      <c r="G286" s="26">
        <v>0</v>
      </c>
      <c r="H286" s="26">
        <v>23</v>
      </c>
      <c r="I286" s="26">
        <v>1</v>
      </c>
      <c r="J286" s="26">
        <v>3</v>
      </c>
      <c r="K286" s="26">
        <v>11</v>
      </c>
      <c r="L286" s="26">
        <v>3</v>
      </c>
      <c r="M286" s="26">
        <v>201</v>
      </c>
      <c r="N286" s="26">
        <v>16</v>
      </c>
      <c r="O286" s="26">
        <v>5</v>
      </c>
      <c r="P286" s="26" t="s">
        <v>149</v>
      </c>
      <c r="Q286" s="26" t="s">
        <v>492</v>
      </c>
      <c r="R286" s="27" t="s">
        <v>498</v>
      </c>
      <c r="S286" s="28">
        <v>150000000</v>
      </c>
    </row>
    <row r="287" spans="1:19" hidden="1" x14ac:dyDescent="0.2">
      <c r="A287" s="29" t="str">
        <f t="shared" si="22"/>
        <v>3.201</v>
      </c>
      <c r="B287" s="29" t="str">
        <f t="shared" si="23"/>
        <v>3.2.</v>
      </c>
      <c r="C287" s="29" t="str">
        <f t="shared" si="20"/>
        <v>1</v>
      </c>
      <c r="D287" s="33" t="str">
        <f t="shared" si="21"/>
        <v>23 1 3 11 3 201 16 6 0 2409004</v>
      </c>
      <c r="E287" s="34">
        <v>11101</v>
      </c>
      <c r="F287" s="33" t="s">
        <v>1175</v>
      </c>
      <c r="G287" s="26">
        <v>0</v>
      </c>
      <c r="H287" s="26">
        <v>23</v>
      </c>
      <c r="I287" s="26">
        <v>1</v>
      </c>
      <c r="J287" s="26">
        <v>3</v>
      </c>
      <c r="K287" s="26">
        <v>11</v>
      </c>
      <c r="L287" s="26">
        <v>3</v>
      </c>
      <c r="M287" s="26">
        <v>201</v>
      </c>
      <c r="N287" s="26">
        <v>16</v>
      </c>
      <c r="O287" s="26">
        <v>6</v>
      </c>
      <c r="P287" s="26" t="s">
        <v>149</v>
      </c>
      <c r="Q287" s="26" t="s">
        <v>492</v>
      </c>
      <c r="R287" s="27" t="s">
        <v>499</v>
      </c>
      <c r="S287" s="28">
        <v>20000000</v>
      </c>
    </row>
    <row r="288" spans="1:19" hidden="1" x14ac:dyDescent="0.2">
      <c r="A288" s="29" t="str">
        <f t="shared" si="22"/>
        <v>3.201</v>
      </c>
      <c r="B288" s="29" t="str">
        <f t="shared" si="23"/>
        <v>3.2.</v>
      </c>
      <c r="C288" s="29" t="str">
        <f t="shared" si="20"/>
        <v>1</v>
      </c>
      <c r="D288" s="33" t="str">
        <f t="shared" si="21"/>
        <v>23 1 3 11 3 201 16 7 0 2409004</v>
      </c>
      <c r="E288" s="34">
        <v>11101</v>
      </c>
      <c r="F288" s="33" t="s">
        <v>1175</v>
      </c>
      <c r="G288" s="26">
        <v>0</v>
      </c>
      <c r="H288" s="26">
        <v>23</v>
      </c>
      <c r="I288" s="26">
        <v>1</v>
      </c>
      <c r="J288" s="26">
        <v>3</v>
      </c>
      <c r="K288" s="26">
        <v>11</v>
      </c>
      <c r="L288" s="26">
        <v>3</v>
      </c>
      <c r="M288" s="26">
        <v>201</v>
      </c>
      <c r="N288" s="26">
        <v>16</v>
      </c>
      <c r="O288" s="26">
        <v>7</v>
      </c>
      <c r="P288" s="26" t="s">
        <v>149</v>
      </c>
      <c r="Q288" s="26" t="s">
        <v>492</v>
      </c>
      <c r="R288" s="27" t="s">
        <v>500</v>
      </c>
      <c r="S288" s="28">
        <v>502880000</v>
      </c>
    </row>
    <row r="289" spans="1:19" hidden="1" x14ac:dyDescent="0.2">
      <c r="A289" s="29" t="str">
        <f t="shared" si="22"/>
        <v>3.201</v>
      </c>
      <c r="B289" s="29" t="str">
        <f t="shared" si="23"/>
        <v>3.2.</v>
      </c>
      <c r="C289" s="29" t="str">
        <f t="shared" si="20"/>
        <v>1</v>
      </c>
      <c r="D289" s="33" t="str">
        <f t="shared" si="21"/>
        <v>23 1 3 11 3 201 16 8 0 2409011</v>
      </c>
      <c r="E289" s="34">
        <v>11101</v>
      </c>
      <c r="F289" s="33" t="s">
        <v>1175</v>
      </c>
      <c r="G289" s="26">
        <v>0</v>
      </c>
      <c r="H289" s="26">
        <v>23</v>
      </c>
      <c r="I289" s="26">
        <v>1</v>
      </c>
      <c r="J289" s="26">
        <v>3</v>
      </c>
      <c r="K289" s="26">
        <v>11</v>
      </c>
      <c r="L289" s="26">
        <v>3</v>
      </c>
      <c r="M289" s="26">
        <v>201</v>
      </c>
      <c r="N289" s="26">
        <v>16</v>
      </c>
      <c r="O289" s="26">
        <v>8</v>
      </c>
      <c r="P289" s="26" t="s">
        <v>149</v>
      </c>
      <c r="Q289" s="26" t="s">
        <v>501</v>
      </c>
      <c r="R289" s="27" t="s">
        <v>502</v>
      </c>
      <c r="S289" s="28">
        <v>50000000</v>
      </c>
    </row>
    <row r="290" spans="1:19" hidden="1" x14ac:dyDescent="0.2">
      <c r="A290" s="29" t="str">
        <f t="shared" si="22"/>
        <v>3.201</v>
      </c>
      <c r="B290" s="29" t="str">
        <f t="shared" si="23"/>
        <v>3.2.</v>
      </c>
      <c r="C290" s="29" t="str">
        <f t="shared" si="20"/>
        <v>1</v>
      </c>
      <c r="D290" s="33" t="str">
        <f t="shared" si="21"/>
        <v>23 1 3 11 3 201 16 9 0 2409011</v>
      </c>
      <c r="E290" s="34">
        <v>11101</v>
      </c>
      <c r="F290" s="33" t="s">
        <v>1175</v>
      </c>
      <c r="G290" s="26">
        <v>0</v>
      </c>
      <c r="H290" s="26">
        <v>23</v>
      </c>
      <c r="I290" s="26">
        <v>1</v>
      </c>
      <c r="J290" s="26">
        <v>3</v>
      </c>
      <c r="K290" s="26">
        <v>11</v>
      </c>
      <c r="L290" s="26">
        <v>3</v>
      </c>
      <c r="M290" s="26">
        <v>201</v>
      </c>
      <c r="N290" s="26">
        <v>16</v>
      </c>
      <c r="O290" s="26">
        <v>9</v>
      </c>
      <c r="P290" s="26" t="s">
        <v>149</v>
      </c>
      <c r="Q290" s="26" t="s">
        <v>501</v>
      </c>
      <c r="R290" s="27" t="s">
        <v>503</v>
      </c>
      <c r="S290" s="28">
        <v>75000000</v>
      </c>
    </row>
    <row r="291" spans="1:19" hidden="1" x14ac:dyDescent="0.2">
      <c r="A291" s="29" t="str">
        <f t="shared" si="22"/>
        <v>3.201</v>
      </c>
      <c r="B291" s="29" t="str">
        <f t="shared" si="23"/>
        <v>3.2.</v>
      </c>
      <c r="C291" s="29" t="str">
        <f t="shared" si="20"/>
        <v>1</v>
      </c>
      <c r="D291" s="33" t="str">
        <f t="shared" si="21"/>
        <v>23 1 3 11 3 201 16 10 0 2409011</v>
      </c>
      <c r="E291" s="34">
        <v>11101</v>
      </c>
      <c r="F291" s="33" t="s">
        <v>1175</v>
      </c>
      <c r="G291" s="26">
        <v>0</v>
      </c>
      <c r="H291" s="26">
        <v>23</v>
      </c>
      <c r="I291" s="26">
        <v>1</v>
      </c>
      <c r="J291" s="26">
        <v>3</v>
      </c>
      <c r="K291" s="26">
        <v>11</v>
      </c>
      <c r="L291" s="26">
        <v>3</v>
      </c>
      <c r="M291" s="26">
        <v>201</v>
      </c>
      <c r="N291" s="26">
        <v>16</v>
      </c>
      <c r="O291" s="26">
        <v>10</v>
      </c>
      <c r="P291" s="26" t="s">
        <v>149</v>
      </c>
      <c r="Q291" s="26" t="s">
        <v>501</v>
      </c>
      <c r="R291" s="27" t="s">
        <v>504</v>
      </c>
      <c r="S291" s="28">
        <v>200000000</v>
      </c>
    </row>
    <row r="292" spans="1:19" hidden="1" x14ac:dyDescent="0.2">
      <c r="A292" s="29" t="str">
        <f t="shared" si="22"/>
        <v>3.201</v>
      </c>
      <c r="B292" s="29" t="str">
        <f t="shared" si="23"/>
        <v>3.2.</v>
      </c>
      <c r="C292" s="29" t="str">
        <f t="shared" si="20"/>
        <v>1</v>
      </c>
      <c r="D292" s="33" t="str">
        <f t="shared" si="21"/>
        <v>23 1 3 11 3 201 16 11 0 2409011</v>
      </c>
      <c r="E292" s="34">
        <v>11101</v>
      </c>
      <c r="F292" s="33" t="s">
        <v>1175</v>
      </c>
      <c r="G292" s="26">
        <v>0</v>
      </c>
      <c r="H292" s="26">
        <v>23</v>
      </c>
      <c r="I292" s="26">
        <v>1</v>
      </c>
      <c r="J292" s="26">
        <v>3</v>
      </c>
      <c r="K292" s="26">
        <v>11</v>
      </c>
      <c r="L292" s="26">
        <v>3</v>
      </c>
      <c r="M292" s="26">
        <v>201</v>
      </c>
      <c r="N292" s="26">
        <v>16</v>
      </c>
      <c r="O292" s="26">
        <v>11</v>
      </c>
      <c r="P292" s="26" t="s">
        <v>149</v>
      </c>
      <c r="Q292" s="26" t="s">
        <v>501</v>
      </c>
      <c r="R292" s="27" t="s">
        <v>505</v>
      </c>
      <c r="S292" s="28">
        <v>100000000</v>
      </c>
    </row>
    <row r="293" spans="1:19" hidden="1" x14ac:dyDescent="0.2">
      <c r="A293" s="29" t="str">
        <f t="shared" si="22"/>
        <v>3.201</v>
      </c>
      <c r="B293" s="29" t="str">
        <f t="shared" si="23"/>
        <v>3.2.</v>
      </c>
      <c r="C293" s="29" t="str">
        <f t="shared" si="20"/>
        <v>1</v>
      </c>
      <c r="D293" s="33" t="str">
        <f t="shared" si="21"/>
        <v>23 1 3 11 3 201 16 12 0 2409011</v>
      </c>
      <c r="E293" s="34">
        <v>11101</v>
      </c>
      <c r="F293" s="33" t="s">
        <v>1175</v>
      </c>
      <c r="G293" s="26">
        <v>0</v>
      </c>
      <c r="H293" s="26">
        <v>23</v>
      </c>
      <c r="I293" s="26">
        <v>1</v>
      </c>
      <c r="J293" s="26">
        <v>3</v>
      </c>
      <c r="K293" s="26">
        <v>11</v>
      </c>
      <c r="L293" s="26">
        <v>3</v>
      </c>
      <c r="M293" s="26">
        <v>201</v>
      </c>
      <c r="N293" s="26">
        <v>16</v>
      </c>
      <c r="O293" s="26">
        <v>12</v>
      </c>
      <c r="P293" s="26" t="s">
        <v>149</v>
      </c>
      <c r="Q293" s="26" t="s">
        <v>501</v>
      </c>
      <c r="R293" s="27" t="s">
        <v>506</v>
      </c>
      <c r="S293" s="28">
        <v>918121909</v>
      </c>
    </row>
    <row r="294" spans="1:19" hidden="1" x14ac:dyDescent="0.2">
      <c r="A294" s="29" t="str">
        <f t="shared" si="22"/>
        <v>3.201</v>
      </c>
      <c r="B294" s="29" t="str">
        <f t="shared" si="23"/>
        <v>3.2.</v>
      </c>
      <c r="C294" s="29" t="str">
        <f t="shared" si="20"/>
        <v>1</v>
      </c>
      <c r="D294" s="33" t="str">
        <f t="shared" si="21"/>
        <v>23 1 3 11 3 201 16 13 0 2409011</v>
      </c>
      <c r="E294" s="34">
        <v>11101</v>
      </c>
      <c r="F294" s="33" t="s">
        <v>1175</v>
      </c>
      <c r="G294" s="26">
        <v>0</v>
      </c>
      <c r="H294" s="26">
        <v>23</v>
      </c>
      <c r="I294" s="26">
        <v>1</v>
      </c>
      <c r="J294" s="26">
        <v>3</v>
      </c>
      <c r="K294" s="26">
        <v>11</v>
      </c>
      <c r="L294" s="26">
        <v>3</v>
      </c>
      <c r="M294" s="26">
        <v>201</v>
      </c>
      <c r="N294" s="26">
        <v>16</v>
      </c>
      <c r="O294" s="26">
        <v>13</v>
      </c>
      <c r="P294" s="26" t="s">
        <v>149</v>
      </c>
      <c r="Q294" s="26" t="s">
        <v>501</v>
      </c>
      <c r="R294" s="27" t="s">
        <v>507</v>
      </c>
      <c r="S294" s="28">
        <v>70000000</v>
      </c>
    </row>
    <row r="295" spans="1:19" hidden="1" x14ac:dyDescent="0.2">
      <c r="A295" s="29" t="str">
        <f t="shared" si="22"/>
        <v>3.201</v>
      </c>
      <c r="B295" s="29" t="str">
        <f t="shared" si="23"/>
        <v>3.2.</v>
      </c>
      <c r="C295" s="29" t="str">
        <f t="shared" si="20"/>
        <v>1</v>
      </c>
      <c r="D295" s="33" t="str">
        <f t="shared" si="21"/>
        <v>23 1 3 11 3 201 16 14 0 2409063</v>
      </c>
      <c r="E295" s="34">
        <v>11101</v>
      </c>
      <c r="F295" s="33" t="s">
        <v>1175</v>
      </c>
      <c r="G295" s="26">
        <v>0</v>
      </c>
      <c r="H295" s="26">
        <v>23</v>
      </c>
      <c r="I295" s="26">
        <v>1</v>
      </c>
      <c r="J295" s="26">
        <v>3</v>
      </c>
      <c r="K295" s="26">
        <v>11</v>
      </c>
      <c r="L295" s="26">
        <v>3</v>
      </c>
      <c r="M295" s="26">
        <v>201</v>
      </c>
      <c r="N295" s="26">
        <v>16</v>
      </c>
      <c r="O295" s="26">
        <v>14</v>
      </c>
      <c r="P295" s="26" t="s">
        <v>149</v>
      </c>
      <c r="Q295" s="26" t="s">
        <v>508</v>
      </c>
      <c r="R295" s="27" t="s">
        <v>509</v>
      </c>
      <c r="S295" s="28">
        <v>100000000</v>
      </c>
    </row>
    <row r="296" spans="1:19" hidden="1" x14ac:dyDescent="0.2">
      <c r="A296" s="29" t="str">
        <f t="shared" si="22"/>
        <v>3.201</v>
      </c>
      <c r="B296" s="29" t="str">
        <f t="shared" si="23"/>
        <v>3.2.</v>
      </c>
      <c r="C296" s="29" t="str">
        <f t="shared" si="20"/>
        <v>1</v>
      </c>
      <c r="D296" s="33" t="str">
        <f t="shared" si="21"/>
        <v>23 1 3 11 3 201 16 15 0 2409063</v>
      </c>
      <c r="E296" s="34">
        <v>11101</v>
      </c>
      <c r="F296" s="33" t="s">
        <v>1175</v>
      </c>
      <c r="G296" s="26">
        <v>0</v>
      </c>
      <c r="H296" s="26">
        <v>23</v>
      </c>
      <c r="I296" s="26">
        <v>1</v>
      </c>
      <c r="J296" s="26">
        <v>3</v>
      </c>
      <c r="K296" s="26">
        <v>11</v>
      </c>
      <c r="L296" s="26">
        <v>3</v>
      </c>
      <c r="M296" s="26">
        <v>201</v>
      </c>
      <c r="N296" s="26">
        <v>16</v>
      </c>
      <c r="O296" s="26">
        <v>15</v>
      </c>
      <c r="P296" s="26" t="s">
        <v>149</v>
      </c>
      <c r="Q296" s="26" t="s">
        <v>508</v>
      </c>
      <c r="R296" s="27" t="s">
        <v>510</v>
      </c>
      <c r="S296" s="28">
        <v>99000000</v>
      </c>
    </row>
    <row r="297" spans="1:19" hidden="1" x14ac:dyDescent="0.2">
      <c r="A297" s="29" t="str">
        <f t="shared" si="22"/>
        <v>3.201</v>
      </c>
      <c r="B297" s="29" t="str">
        <f t="shared" si="23"/>
        <v>3.2.</v>
      </c>
      <c r="C297" s="29" t="str">
        <f t="shared" si="20"/>
        <v>1</v>
      </c>
      <c r="D297" s="33" t="str">
        <f t="shared" si="21"/>
        <v>23 1 3 11 3 201 16 16 0 2409063</v>
      </c>
      <c r="E297" s="34">
        <v>11101</v>
      </c>
      <c r="F297" s="33" t="s">
        <v>1175</v>
      </c>
      <c r="G297" s="26">
        <v>0</v>
      </c>
      <c r="H297" s="26">
        <v>23</v>
      </c>
      <c r="I297" s="26">
        <v>1</v>
      </c>
      <c r="J297" s="26">
        <v>3</v>
      </c>
      <c r="K297" s="26">
        <v>11</v>
      </c>
      <c r="L297" s="26">
        <v>3</v>
      </c>
      <c r="M297" s="26">
        <v>201</v>
      </c>
      <c r="N297" s="26">
        <v>16</v>
      </c>
      <c r="O297" s="26">
        <v>16</v>
      </c>
      <c r="P297" s="26" t="s">
        <v>149</v>
      </c>
      <c r="Q297" s="26" t="s">
        <v>508</v>
      </c>
      <c r="R297" s="27" t="s">
        <v>511</v>
      </c>
      <c r="S297" s="28">
        <v>10000000</v>
      </c>
    </row>
    <row r="298" spans="1:19" hidden="1" x14ac:dyDescent="0.2">
      <c r="A298" s="29" t="str">
        <f t="shared" si="22"/>
        <v>3.202</v>
      </c>
      <c r="B298" s="29" t="str">
        <f t="shared" si="23"/>
        <v>3.2.</v>
      </c>
      <c r="C298" s="29" t="str">
        <f t="shared" si="20"/>
        <v>1</v>
      </c>
      <c r="D298" s="33" t="str">
        <f t="shared" si="21"/>
        <v>23 1 3 11 3 202 16 0 0 2409002</v>
      </c>
      <c r="E298" s="34">
        <v>11101</v>
      </c>
      <c r="F298" s="33" t="s">
        <v>1175</v>
      </c>
      <c r="G298" s="26">
        <v>0</v>
      </c>
      <c r="H298" s="26">
        <v>23</v>
      </c>
      <c r="I298" s="26">
        <v>1</v>
      </c>
      <c r="J298" s="26">
        <v>3</v>
      </c>
      <c r="K298" s="26">
        <v>11</v>
      </c>
      <c r="L298" s="26">
        <v>3</v>
      </c>
      <c r="M298" s="26">
        <v>202</v>
      </c>
      <c r="N298" s="26">
        <v>16</v>
      </c>
      <c r="O298" s="26">
        <v>0</v>
      </c>
      <c r="P298" s="26" t="s">
        <v>149</v>
      </c>
      <c r="Q298" s="26" t="s">
        <v>512</v>
      </c>
      <c r="R298" s="27" t="s">
        <v>513</v>
      </c>
      <c r="S298" s="28">
        <v>250000000</v>
      </c>
    </row>
    <row r="299" spans="1:19" hidden="1" x14ac:dyDescent="0.2">
      <c r="A299" s="29" t="str">
        <f t="shared" si="22"/>
        <v>3.202</v>
      </c>
      <c r="B299" s="29" t="str">
        <f t="shared" si="23"/>
        <v>3.2.</v>
      </c>
      <c r="C299" s="29" t="str">
        <f t="shared" si="20"/>
        <v>1</v>
      </c>
      <c r="D299" s="33" t="str">
        <f t="shared" si="21"/>
        <v>23 1 3 11 3 202 16 1 0 2409002</v>
      </c>
      <c r="E299" s="34">
        <v>11101</v>
      </c>
      <c r="F299" s="33" t="s">
        <v>1175</v>
      </c>
      <c r="G299" s="26">
        <v>0</v>
      </c>
      <c r="H299" s="26">
        <v>23</v>
      </c>
      <c r="I299" s="26">
        <v>1</v>
      </c>
      <c r="J299" s="26">
        <v>3</v>
      </c>
      <c r="K299" s="26">
        <v>11</v>
      </c>
      <c r="L299" s="26">
        <v>3</v>
      </c>
      <c r="M299" s="26">
        <v>202</v>
      </c>
      <c r="N299" s="26">
        <v>16</v>
      </c>
      <c r="O299" s="26">
        <v>1</v>
      </c>
      <c r="P299" s="26" t="s">
        <v>149</v>
      </c>
      <c r="Q299" s="26" t="s">
        <v>512</v>
      </c>
      <c r="R299" s="27" t="s">
        <v>514</v>
      </c>
      <c r="S299" s="28">
        <v>142261270</v>
      </c>
    </row>
    <row r="300" spans="1:19" hidden="1" x14ac:dyDescent="0.2">
      <c r="A300" s="29" t="str">
        <f t="shared" si="22"/>
        <v>3.201</v>
      </c>
      <c r="B300" s="29" t="str">
        <f t="shared" si="23"/>
        <v>3.2.</v>
      </c>
      <c r="C300" s="29" t="str">
        <f t="shared" si="20"/>
        <v>2</v>
      </c>
      <c r="D300" s="33" t="str">
        <f t="shared" si="21"/>
        <v>23 1 3 22 3 201 16 0 0 2409004</v>
      </c>
      <c r="E300" s="34">
        <v>12201</v>
      </c>
      <c r="F300" s="33" t="s">
        <v>1260</v>
      </c>
      <c r="G300" s="26">
        <v>0</v>
      </c>
      <c r="H300" s="26">
        <v>23</v>
      </c>
      <c r="I300" s="26">
        <v>1</v>
      </c>
      <c r="J300" s="26">
        <v>3</v>
      </c>
      <c r="K300" s="26">
        <v>22</v>
      </c>
      <c r="L300" s="26">
        <v>3</v>
      </c>
      <c r="M300" s="26">
        <v>201</v>
      </c>
      <c r="N300" s="26">
        <v>16</v>
      </c>
      <c r="O300" s="26">
        <v>0</v>
      </c>
      <c r="P300" s="26" t="s">
        <v>149</v>
      </c>
      <c r="Q300" s="26" t="s">
        <v>492</v>
      </c>
      <c r="R300" s="27" t="s">
        <v>493</v>
      </c>
      <c r="S300" s="28">
        <v>2255367554</v>
      </c>
    </row>
    <row r="301" spans="1:19" hidden="1" x14ac:dyDescent="0.2">
      <c r="A301" s="29" t="str">
        <f t="shared" si="22"/>
        <v>3.201</v>
      </c>
      <c r="B301" s="29" t="str">
        <f t="shared" si="23"/>
        <v>3.2.</v>
      </c>
      <c r="C301" s="29" t="str">
        <f t="shared" si="20"/>
        <v>2</v>
      </c>
      <c r="D301" s="33" t="str">
        <f t="shared" si="21"/>
        <v>23 1 3 22 3 201 16 80 0 2409011</v>
      </c>
      <c r="E301" s="34">
        <v>12201</v>
      </c>
      <c r="F301" s="33" t="s">
        <v>1260</v>
      </c>
      <c r="G301" s="26">
        <v>0</v>
      </c>
      <c r="H301" s="26">
        <v>23</v>
      </c>
      <c r="I301" s="26">
        <v>1</v>
      </c>
      <c r="J301" s="26">
        <v>3</v>
      </c>
      <c r="K301" s="26">
        <v>22</v>
      </c>
      <c r="L301" s="26">
        <v>3</v>
      </c>
      <c r="M301" s="26">
        <v>201</v>
      </c>
      <c r="N301" s="26">
        <v>16</v>
      </c>
      <c r="O301" s="26">
        <v>80</v>
      </c>
      <c r="P301" s="26" t="s">
        <v>149</v>
      </c>
      <c r="Q301" s="26" t="s">
        <v>501</v>
      </c>
      <c r="R301" s="27" t="s">
        <v>515</v>
      </c>
      <c r="S301" s="28">
        <v>225000000</v>
      </c>
    </row>
    <row r="302" spans="1:19" hidden="1" x14ac:dyDescent="0.2">
      <c r="A302" s="29" t="str">
        <f t="shared" si="22"/>
        <v>3.201</v>
      </c>
      <c r="B302" s="29" t="str">
        <f t="shared" si="23"/>
        <v>3.2.</v>
      </c>
      <c r="C302" s="29" t="str">
        <f t="shared" si="20"/>
        <v>2</v>
      </c>
      <c r="D302" s="33" t="str">
        <f t="shared" si="21"/>
        <v>23 1 3 22 3 201 16 81 0 2409063</v>
      </c>
      <c r="E302" s="34">
        <v>12201</v>
      </c>
      <c r="F302" s="33" t="s">
        <v>1260</v>
      </c>
      <c r="G302" s="26">
        <v>0</v>
      </c>
      <c r="H302" s="26">
        <v>23</v>
      </c>
      <c r="I302" s="26">
        <v>1</v>
      </c>
      <c r="J302" s="26">
        <v>3</v>
      </c>
      <c r="K302" s="26">
        <v>22</v>
      </c>
      <c r="L302" s="26">
        <v>3</v>
      </c>
      <c r="M302" s="26">
        <v>201</v>
      </c>
      <c r="N302" s="26">
        <v>16</v>
      </c>
      <c r="O302" s="26">
        <v>81</v>
      </c>
      <c r="P302" s="26" t="s">
        <v>149</v>
      </c>
      <c r="Q302" s="26" t="s">
        <v>508</v>
      </c>
      <c r="R302" s="27" t="s">
        <v>516</v>
      </c>
      <c r="S302" s="28">
        <v>321000000</v>
      </c>
    </row>
    <row r="303" spans="1:19" hidden="1" x14ac:dyDescent="0.2">
      <c r="A303" s="29" t="str">
        <f t="shared" si="22"/>
        <v>3.201</v>
      </c>
      <c r="B303" s="29" t="str">
        <f t="shared" si="23"/>
        <v>3.2.</v>
      </c>
      <c r="C303" s="29" t="str">
        <f t="shared" si="20"/>
        <v>2</v>
      </c>
      <c r="D303" s="33" t="str">
        <f t="shared" si="21"/>
        <v>23 1 3 22 3 201 16 82 0 2409004</v>
      </c>
      <c r="E303" s="34">
        <v>12201</v>
      </c>
      <c r="F303" s="33" t="s">
        <v>1260</v>
      </c>
      <c r="G303" s="26">
        <v>0</v>
      </c>
      <c r="H303" s="26">
        <v>23</v>
      </c>
      <c r="I303" s="26">
        <v>1</v>
      </c>
      <c r="J303" s="26">
        <v>3</v>
      </c>
      <c r="K303" s="26">
        <v>22</v>
      </c>
      <c r="L303" s="26">
        <v>3</v>
      </c>
      <c r="M303" s="26">
        <v>201</v>
      </c>
      <c r="N303" s="26">
        <v>16</v>
      </c>
      <c r="O303" s="26">
        <v>82</v>
      </c>
      <c r="P303" s="26" t="s">
        <v>149</v>
      </c>
      <c r="Q303" s="26" t="s">
        <v>492</v>
      </c>
      <c r="R303" s="27" t="s">
        <v>517</v>
      </c>
      <c r="S303" s="28">
        <v>166884850</v>
      </c>
    </row>
    <row r="304" spans="1:19" hidden="1" x14ac:dyDescent="0.2">
      <c r="A304" s="29" t="str">
        <f t="shared" si="22"/>
        <v>3.201</v>
      </c>
      <c r="B304" s="29" t="str">
        <f t="shared" si="23"/>
        <v>3.2.</v>
      </c>
      <c r="C304" s="29" t="str">
        <f t="shared" si="20"/>
        <v>1</v>
      </c>
      <c r="D304" s="33" t="str">
        <f t="shared" si="21"/>
        <v>23 1 3 81 3 201 16 0 0 2409004</v>
      </c>
      <c r="E304" s="34">
        <v>25101</v>
      </c>
      <c r="F304" s="33" t="s">
        <v>1424</v>
      </c>
      <c r="G304" s="26">
        <v>0</v>
      </c>
      <c r="H304" s="26">
        <v>23</v>
      </c>
      <c r="I304" s="26">
        <v>1</v>
      </c>
      <c r="J304" s="26">
        <v>3</v>
      </c>
      <c r="K304" s="26">
        <v>81</v>
      </c>
      <c r="L304" s="26">
        <v>3</v>
      </c>
      <c r="M304" s="26">
        <v>201</v>
      </c>
      <c r="N304" s="26">
        <v>16</v>
      </c>
      <c r="O304" s="26">
        <v>0</v>
      </c>
      <c r="P304" s="26" t="s">
        <v>149</v>
      </c>
      <c r="Q304" s="26" t="s">
        <v>492</v>
      </c>
      <c r="R304" s="27" t="s">
        <v>518</v>
      </c>
      <c r="S304" s="28">
        <v>5000000000</v>
      </c>
    </row>
    <row r="305" spans="1:19" hidden="1" x14ac:dyDescent="0.2">
      <c r="A305" s="29" t="str">
        <f t="shared" si="22"/>
        <v>3.202</v>
      </c>
      <c r="B305" s="29" t="str">
        <f t="shared" si="23"/>
        <v>3.2.</v>
      </c>
      <c r="C305" s="29" t="str">
        <f t="shared" si="20"/>
        <v>1</v>
      </c>
      <c r="D305" s="33" t="str">
        <f t="shared" si="21"/>
        <v>23 1 3 81 3 202 16 0 0 2409002</v>
      </c>
      <c r="E305" s="34">
        <v>25101</v>
      </c>
      <c r="F305" s="33" t="s">
        <v>1424</v>
      </c>
      <c r="G305" s="26">
        <v>0</v>
      </c>
      <c r="H305" s="26">
        <v>23</v>
      </c>
      <c r="I305" s="26">
        <v>1</v>
      </c>
      <c r="J305" s="26">
        <v>3</v>
      </c>
      <c r="K305" s="26">
        <v>81</v>
      </c>
      <c r="L305" s="26">
        <v>3</v>
      </c>
      <c r="M305" s="26">
        <v>202</v>
      </c>
      <c r="N305" s="26">
        <v>16</v>
      </c>
      <c r="O305" s="26">
        <v>0</v>
      </c>
      <c r="P305" s="26" t="s">
        <v>149</v>
      </c>
      <c r="Q305" s="26" t="s">
        <v>512</v>
      </c>
      <c r="R305" s="27" t="s">
        <v>519</v>
      </c>
      <c r="S305" s="28">
        <v>2000000000</v>
      </c>
    </row>
    <row r="306" spans="1:19" hidden="1" x14ac:dyDescent="0.2">
      <c r="A306" s="29" t="str">
        <f t="shared" si="22"/>
        <v>3.202</v>
      </c>
      <c r="B306" s="29" t="str">
        <f t="shared" si="23"/>
        <v>3.2.</v>
      </c>
      <c r="C306" s="29" t="str">
        <f t="shared" si="20"/>
        <v>1</v>
      </c>
      <c r="D306" s="33" t="str">
        <f t="shared" si="21"/>
        <v>23 1 3 81 3 202 74 0 0 2408026</v>
      </c>
      <c r="E306" s="34">
        <v>25101</v>
      </c>
      <c r="F306" s="33" t="s">
        <v>1424</v>
      </c>
      <c r="G306" s="26">
        <v>0</v>
      </c>
      <c r="H306" s="26">
        <v>23</v>
      </c>
      <c r="I306" s="26">
        <v>1</v>
      </c>
      <c r="J306" s="26">
        <v>3</v>
      </c>
      <c r="K306" s="26">
        <v>81</v>
      </c>
      <c r="L306" s="26">
        <v>3</v>
      </c>
      <c r="M306" s="26">
        <v>202</v>
      </c>
      <c r="N306" s="26">
        <v>74</v>
      </c>
      <c r="O306" s="26">
        <v>0</v>
      </c>
      <c r="P306" s="26" t="s">
        <v>149</v>
      </c>
      <c r="Q306" s="26" t="s">
        <v>520</v>
      </c>
      <c r="R306" s="27" t="s">
        <v>521</v>
      </c>
      <c r="S306" s="28">
        <v>43914032653</v>
      </c>
    </row>
    <row r="307" spans="1:19" hidden="1" x14ac:dyDescent="0.2">
      <c r="A307" s="29" t="str">
        <f t="shared" si="22"/>
        <v>3.201</v>
      </c>
      <c r="B307" s="29" t="str">
        <f t="shared" si="23"/>
        <v>3.2.</v>
      </c>
      <c r="C307" s="29" t="str">
        <f t="shared" si="20"/>
        <v>2</v>
      </c>
      <c r="D307" s="33" t="str">
        <f t="shared" si="21"/>
        <v>23 3 3 22 3 201 16 10 0 2409010</v>
      </c>
      <c r="E307" s="34">
        <v>12112</v>
      </c>
      <c r="F307" s="33" t="s">
        <v>1257</v>
      </c>
      <c r="G307" s="26">
        <v>0</v>
      </c>
      <c r="H307" s="26">
        <v>23</v>
      </c>
      <c r="I307" s="26">
        <v>3</v>
      </c>
      <c r="J307" s="26">
        <v>3</v>
      </c>
      <c r="K307" s="26">
        <v>22</v>
      </c>
      <c r="L307" s="26">
        <v>3</v>
      </c>
      <c r="M307" s="26">
        <v>201</v>
      </c>
      <c r="N307" s="26">
        <v>16</v>
      </c>
      <c r="O307" s="26">
        <v>10</v>
      </c>
      <c r="P307" s="26" t="s">
        <v>149</v>
      </c>
      <c r="Q307" s="26" t="s">
        <v>523</v>
      </c>
      <c r="R307" s="27" t="s">
        <v>524</v>
      </c>
      <c r="S307" s="28">
        <v>22400000</v>
      </c>
    </row>
    <row r="308" spans="1:19" hidden="1" x14ac:dyDescent="0.2">
      <c r="A308" s="29" t="str">
        <f t="shared" si="22"/>
        <v>3.201</v>
      </c>
      <c r="B308" s="29" t="str">
        <f t="shared" si="23"/>
        <v>3.2.</v>
      </c>
      <c r="C308" s="29" t="str">
        <f t="shared" si="20"/>
        <v>2</v>
      </c>
      <c r="D308" s="33" t="str">
        <f t="shared" si="21"/>
        <v>23 3 3 22 3 201 16 11 0 2409010</v>
      </c>
      <c r="E308" s="34">
        <v>12112</v>
      </c>
      <c r="F308" s="33" t="s">
        <v>1257</v>
      </c>
      <c r="G308" s="26">
        <v>0</v>
      </c>
      <c r="H308" s="26">
        <v>23</v>
      </c>
      <c r="I308" s="26">
        <v>3</v>
      </c>
      <c r="J308" s="26">
        <v>3</v>
      </c>
      <c r="K308" s="26">
        <v>22</v>
      </c>
      <c r="L308" s="26">
        <v>3</v>
      </c>
      <c r="M308" s="26">
        <v>201</v>
      </c>
      <c r="N308" s="26">
        <v>16</v>
      </c>
      <c r="O308" s="26">
        <v>11</v>
      </c>
      <c r="P308" s="26" t="s">
        <v>149</v>
      </c>
      <c r="Q308" s="26" t="s">
        <v>523</v>
      </c>
      <c r="R308" s="27" t="s">
        <v>525</v>
      </c>
      <c r="S308" s="28">
        <v>33600000</v>
      </c>
    </row>
    <row r="309" spans="1:19" hidden="1" x14ac:dyDescent="0.2">
      <c r="A309" s="29" t="str">
        <f t="shared" si="22"/>
        <v>3.201</v>
      </c>
      <c r="B309" s="29" t="str">
        <f t="shared" si="23"/>
        <v>3.2.</v>
      </c>
      <c r="C309" s="29" t="str">
        <f t="shared" si="20"/>
        <v>2</v>
      </c>
      <c r="D309" s="33" t="str">
        <f t="shared" si="21"/>
        <v>23 3 3 22 3 201 16 12 0 2409010</v>
      </c>
      <c r="E309" s="34">
        <v>12112</v>
      </c>
      <c r="F309" s="33" t="s">
        <v>1257</v>
      </c>
      <c r="G309" s="26">
        <v>0</v>
      </c>
      <c r="H309" s="26">
        <v>23</v>
      </c>
      <c r="I309" s="26">
        <v>3</v>
      </c>
      <c r="J309" s="26">
        <v>3</v>
      </c>
      <c r="K309" s="26">
        <v>22</v>
      </c>
      <c r="L309" s="26">
        <v>3</v>
      </c>
      <c r="M309" s="26">
        <v>201</v>
      </c>
      <c r="N309" s="26">
        <v>16</v>
      </c>
      <c r="O309" s="26">
        <v>12</v>
      </c>
      <c r="P309" s="26" t="s">
        <v>149</v>
      </c>
      <c r="Q309" s="26" t="s">
        <v>523</v>
      </c>
      <c r="R309" s="27" t="s">
        <v>526</v>
      </c>
      <c r="S309" s="28">
        <v>66000000</v>
      </c>
    </row>
    <row r="310" spans="1:19" hidden="1" x14ac:dyDescent="0.2">
      <c r="A310" s="29" t="str">
        <f t="shared" si="22"/>
        <v>3.201</v>
      </c>
      <c r="B310" s="29" t="str">
        <f t="shared" si="23"/>
        <v>3.2.</v>
      </c>
      <c r="C310" s="29" t="str">
        <f t="shared" si="20"/>
        <v>2</v>
      </c>
      <c r="D310" s="33" t="str">
        <f t="shared" si="21"/>
        <v>23 3 3 22 3 201 16 13 0 2409011</v>
      </c>
      <c r="E310" s="34">
        <v>12112</v>
      </c>
      <c r="F310" s="33" t="s">
        <v>1257</v>
      </c>
      <c r="G310" s="26">
        <v>0</v>
      </c>
      <c r="H310" s="26">
        <v>23</v>
      </c>
      <c r="I310" s="26">
        <v>3</v>
      </c>
      <c r="J310" s="26">
        <v>3</v>
      </c>
      <c r="K310" s="26">
        <v>22</v>
      </c>
      <c r="L310" s="26">
        <v>3</v>
      </c>
      <c r="M310" s="26">
        <v>201</v>
      </c>
      <c r="N310" s="26">
        <v>16</v>
      </c>
      <c r="O310" s="26">
        <v>13</v>
      </c>
      <c r="P310" s="26" t="s">
        <v>149</v>
      </c>
      <c r="Q310" s="26" t="s">
        <v>501</v>
      </c>
      <c r="R310" s="27" t="s">
        <v>506</v>
      </c>
      <c r="S310" s="28">
        <v>81772091</v>
      </c>
    </row>
    <row r="311" spans="1:19" hidden="1" x14ac:dyDescent="0.2">
      <c r="A311" s="29" t="str">
        <f t="shared" si="22"/>
        <v>3.202</v>
      </c>
      <c r="B311" s="29" t="str">
        <f t="shared" si="23"/>
        <v>3.2.</v>
      </c>
      <c r="C311" s="29" t="str">
        <f t="shared" si="20"/>
        <v>2</v>
      </c>
      <c r="D311" s="33" t="str">
        <f t="shared" si="21"/>
        <v>23 4 3 22 3 202 16 3 0 2409002</v>
      </c>
      <c r="E311" s="34">
        <v>12604</v>
      </c>
      <c r="F311" s="33" t="s">
        <v>1287</v>
      </c>
      <c r="G311" s="26">
        <v>0</v>
      </c>
      <c r="H311" s="26">
        <v>23</v>
      </c>
      <c r="I311" s="26">
        <v>4</v>
      </c>
      <c r="J311" s="26">
        <v>3</v>
      </c>
      <c r="K311" s="26">
        <v>22</v>
      </c>
      <c r="L311" s="26">
        <v>3</v>
      </c>
      <c r="M311" s="26">
        <v>202</v>
      </c>
      <c r="N311" s="26">
        <v>16</v>
      </c>
      <c r="O311" s="26">
        <v>3</v>
      </c>
      <c r="P311" s="26" t="s">
        <v>149</v>
      </c>
      <c r="Q311" s="26" t="s">
        <v>512</v>
      </c>
      <c r="R311" s="27" t="s">
        <v>527</v>
      </c>
      <c r="S311" s="28">
        <v>5901750</v>
      </c>
    </row>
    <row r="312" spans="1:19" hidden="1" x14ac:dyDescent="0.2">
      <c r="A312" s="29" t="str">
        <f t="shared" si="22"/>
        <v>3.201</v>
      </c>
      <c r="B312" s="29" t="str">
        <f t="shared" si="23"/>
        <v>3.2.</v>
      </c>
      <c r="C312" s="29" t="str">
        <f t="shared" si="20"/>
        <v>2</v>
      </c>
      <c r="D312" s="33" t="str">
        <f t="shared" si="21"/>
        <v>23 5 3 22 3 201 16 2 0 2409010</v>
      </c>
      <c r="E312" s="34">
        <v>12203</v>
      </c>
      <c r="F312" s="33" t="s">
        <v>1263</v>
      </c>
      <c r="G312" s="26">
        <v>0</v>
      </c>
      <c r="H312" s="26">
        <v>23</v>
      </c>
      <c r="I312" s="26">
        <v>5</v>
      </c>
      <c r="J312" s="26">
        <v>3</v>
      </c>
      <c r="K312" s="26">
        <v>22</v>
      </c>
      <c r="L312" s="26">
        <v>3</v>
      </c>
      <c r="M312" s="26">
        <v>201</v>
      </c>
      <c r="N312" s="26">
        <v>16</v>
      </c>
      <c r="O312" s="26">
        <v>2</v>
      </c>
      <c r="P312" s="26" t="s">
        <v>149</v>
      </c>
      <c r="Q312" s="26" t="s">
        <v>523</v>
      </c>
      <c r="R312" s="27" t="s">
        <v>528</v>
      </c>
      <c r="S312" s="28">
        <v>2179792349</v>
      </c>
    </row>
    <row r="313" spans="1:19" hidden="1" x14ac:dyDescent="0.2">
      <c r="A313" s="29" t="str">
        <f t="shared" si="22"/>
        <v>3.201</v>
      </c>
      <c r="B313" s="29" t="str">
        <f t="shared" si="23"/>
        <v>3.2.</v>
      </c>
      <c r="C313" s="29" t="str">
        <f t="shared" si="20"/>
        <v>2</v>
      </c>
      <c r="D313" s="33" t="str">
        <f t="shared" ref="D313:D355" si="24">+CONCATENATE(H313," ",I313," ",J313," ",K313," ",L313," ",M313," ",N313," ",O313," ",P313," ",Q313)</f>
        <v>23 6 3 22 3 201 16 6 0 2409004</v>
      </c>
      <c r="E313" s="34">
        <v>22335</v>
      </c>
      <c r="F313" s="33" t="s">
        <v>1404</v>
      </c>
      <c r="G313" s="26">
        <v>0</v>
      </c>
      <c r="H313" s="26">
        <v>23</v>
      </c>
      <c r="I313" s="26">
        <v>6</v>
      </c>
      <c r="J313" s="26">
        <v>3</v>
      </c>
      <c r="K313" s="26">
        <v>22</v>
      </c>
      <c r="L313" s="26">
        <v>3</v>
      </c>
      <c r="M313" s="26">
        <v>201</v>
      </c>
      <c r="N313" s="26">
        <v>16</v>
      </c>
      <c r="O313" s="26">
        <v>6</v>
      </c>
      <c r="P313" s="26" t="s">
        <v>149</v>
      </c>
      <c r="Q313" s="26" t="s">
        <v>492</v>
      </c>
      <c r="R313" s="27" t="s">
        <v>518</v>
      </c>
      <c r="S313" s="28">
        <v>6738420</v>
      </c>
    </row>
    <row r="314" spans="1:19" hidden="1" x14ac:dyDescent="0.2">
      <c r="A314" s="29" t="str">
        <f t="shared" si="22"/>
        <v>3.201</v>
      </c>
      <c r="B314" s="29" t="str">
        <f t="shared" si="23"/>
        <v>3.2.</v>
      </c>
      <c r="C314" s="29" t="str">
        <f t="shared" si="20"/>
        <v>2</v>
      </c>
      <c r="D314" s="33" t="str">
        <f t="shared" si="24"/>
        <v>23 7 3 22 3 201 16 4 0 2409011</v>
      </c>
      <c r="E314" s="34">
        <v>22303</v>
      </c>
      <c r="F314" s="33" t="s">
        <v>1380</v>
      </c>
      <c r="G314" s="26">
        <v>0</v>
      </c>
      <c r="H314" s="26">
        <v>23</v>
      </c>
      <c r="I314" s="26">
        <v>7</v>
      </c>
      <c r="J314" s="26">
        <v>3</v>
      </c>
      <c r="K314" s="26">
        <v>22</v>
      </c>
      <c r="L314" s="26">
        <v>3</v>
      </c>
      <c r="M314" s="26">
        <v>201</v>
      </c>
      <c r="N314" s="26">
        <v>16</v>
      </c>
      <c r="O314" s="26">
        <v>4</v>
      </c>
      <c r="P314" s="26" t="s">
        <v>149</v>
      </c>
      <c r="Q314" s="26" t="s">
        <v>501</v>
      </c>
      <c r="R314" s="27" t="s">
        <v>506</v>
      </c>
      <c r="S314" s="28">
        <v>106000</v>
      </c>
    </row>
    <row r="315" spans="1:19" hidden="1" x14ac:dyDescent="0.2">
      <c r="A315" s="29" t="str">
        <f t="shared" si="22"/>
        <v>3.202</v>
      </c>
      <c r="B315" s="29" t="str">
        <f t="shared" si="23"/>
        <v>3.2.</v>
      </c>
      <c r="C315" s="29" t="str">
        <f t="shared" si="20"/>
        <v>2</v>
      </c>
      <c r="D315" s="33" t="str">
        <f t="shared" si="24"/>
        <v>23 8 3 22 3 202 16 5 0 2409002</v>
      </c>
      <c r="E315" s="34">
        <v>22308</v>
      </c>
      <c r="F315" s="33" t="s">
        <v>1385</v>
      </c>
      <c r="G315" s="26">
        <v>0</v>
      </c>
      <c r="H315" s="26">
        <v>23</v>
      </c>
      <c r="I315" s="26">
        <v>8</v>
      </c>
      <c r="J315" s="26">
        <v>3</v>
      </c>
      <c r="K315" s="26">
        <v>22</v>
      </c>
      <c r="L315" s="26">
        <v>3</v>
      </c>
      <c r="M315" s="26">
        <v>202</v>
      </c>
      <c r="N315" s="26">
        <v>16</v>
      </c>
      <c r="O315" s="26">
        <v>5</v>
      </c>
      <c r="P315" s="26" t="s">
        <v>149</v>
      </c>
      <c r="Q315" s="26" t="s">
        <v>512</v>
      </c>
      <c r="R315" s="27" t="s">
        <v>529</v>
      </c>
      <c r="S315" s="28">
        <v>1836980</v>
      </c>
    </row>
    <row r="316" spans="1:19" hidden="1" x14ac:dyDescent="0.2">
      <c r="C316" s="29" t="str">
        <f t="shared" si="20"/>
        <v>1</v>
      </c>
      <c r="D316" s="33" t="str">
        <f t="shared" si="24"/>
        <v>24 11 1 11 2 2 3 0 2120202009 0</v>
      </c>
      <c r="E316" s="34">
        <v>11101</v>
      </c>
      <c r="F316" s="33" t="s">
        <v>1175</v>
      </c>
      <c r="G316" s="26">
        <v>0</v>
      </c>
      <c r="H316" s="26">
        <v>24</v>
      </c>
      <c r="I316" s="26">
        <v>11</v>
      </c>
      <c r="J316" s="26">
        <v>1</v>
      </c>
      <c r="K316" s="26">
        <v>11</v>
      </c>
      <c r="L316" s="26">
        <v>2</v>
      </c>
      <c r="M316" s="26">
        <v>2</v>
      </c>
      <c r="N316" s="26">
        <v>3</v>
      </c>
      <c r="O316" s="26">
        <v>0</v>
      </c>
      <c r="P316" s="26" t="s">
        <v>214</v>
      </c>
      <c r="Q316" s="26" t="s">
        <v>149</v>
      </c>
      <c r="R316" s="27" t="s">
        <v>215</v>
      </c>
      <c r="S316" s="28">
        <v>2928811</v>
      </c>
    </row>
    <row r="317" spans="1:19" hidden="1" x14ac:dyDescent="0.2">
      <c r="C317" s="29" t="str">
        <f t="shared" si="20"/>
        <v>2</v>
      </c>
      <c r="D317" s="33" t="str">
        <f t="shared" si="24"/>
        <v>24 11 1 22 1 1 0 1 211010100110 0</v>
      </c>
      <c r="E317" s="34">
        <v>11229</v>
      </c>
      <c r="F317" s="33" t="s">
        <v>1222</v>
      </c>
      <c r="G317" s="26">
        <v>0</v>
      </c>
      <c r="H317" s="26">
        <v>24</v>
      </c>
      <c r="I317" s="26">
        <v>11</v>
      </c>
      <c r="J317" s="26">
        <v>1</v>
      </c>
      <c r="K317" s="26">
        <v>22</v>
      </c>
      <c r="L317" s="26">
        <v>1</v>
      </c>
      <c r="M317" s="26">
        <v>1</v>
      </c>
      <c r="N317" s="26">
        <v>0</v>
      </c>
      <c r="O317" s="26">
        <v>1</v>
      </c>
      <c r="P317" s="26" t="s">
        <v>598</v>
      </c>
      <c r="Q317" s="26" t="s">
        <v>149</v>
      </c>
      <c r="R317" s="27" t="s">
        <v>599</v>
      </c>
      <c r="S317" s="28">
        <v>0</v>
      </c>
    </row>
    <row r="318" spans="1:19" hidden="1" x14ac:dyDescent="0.2">
      <c r="A318" s="29" t="str">
        <f t="shared" ref="A318:A380" si="25">+CONCATENATE(L318,".",M318)</f>
        <v>1.601</v>
      </c>
      <c r="B318" s="29" t="str">
        <f t="shared" ref="B318:B380" si="26">+CONCATENATE(L318,".",MID(M318,1,1),".")</f>
        <v>1.6.</v>
      </c>
      <c r="C318" s="29" t="str">
        <f t="shared" si="20"/>
        <v>1</v>
      </c>
      <c r="D318" s="33" t="str">
        <f t="shared" si="24"/>
        <v>24 1 3 11 1 601 18 2 0 4502021</v>
      </c>
      <c r="E318" s="34">
        <v>11101</v>
      </c>
      <c r="F318" s="33" t="s">
        <v>1175</v>
      </c>
      <c r="G318" s="26">
        <v>0</v>
      </c>
      <c r="H318" s="26">
        <v>24</v>
      </c>
      <c r="I318" s="26">
        <v>1</v>
      </c>
      <c r="J318" s="26">
        <v>3</v>
      </c>
      <c r="K318" s="26">
        <v>11</v>
      </c>
      <c r="L318" s="26">
        <v>1</v>
      </c>
      <c r="M318" s="26">
        <v>601</v>
      </c>
      <c r="N318" s="26">
        <v>18</v>
      </c>
      <c r="O318" s="26">
        <v>2</v>
      </c>
      <c r="P318" s="26" t="s">
        <v>149</v>
      </c>
      <c r="Q318" s="26" t="s">
        <v>532</v>
      </c>
      <c r="R318" s="27" t="s">
        <v>533</v>
      </c>
      <c r="S318" s="28">
        <v>250000000</v>
      </c>
    </row>
    <row r="319" spans="1:19" hidden="1" x14ac:dyDescent="0.2">
      <c r="A319" s="29" t="str">
        <f t="shared" si="25"/>
        <v>1.601</v>
      </c>
      <c r="B319" s="29" t="str">
        <f t="shared" si="26"/>
        <v>1.6.</v>
      </c>
      <c r="C319" s="29" t="str">
        <f t="shared" si="20"/>
        <v>1</v>
      </c>
      <c r="D319" s="33" t="str">
        <f t="shared" si="24"/>
        <v>24 1 3 11 1 601 20 1 0 4502024</v>
      </c>
      <c r="E319" s="34">
        <v>11101</v>
      </c>
      <c r="F319" s="33" t="s">
        <v>1175</v>
      </c>
      <c r="G319" s="26">
        <v>0</v>
      </c>
      <c r="H319" s="26">
        <v>24</v>
      </c>
      <c r="I319" s="26">
        <v>1</v>
      </c>
      <c r="J319" s="26">
        <v>3</v>
      </c>
      <c r="K319" s="26">
        <v>11</v>
      </c>
      <c r="L319" s="26">
        <v>1</v>
      </c>
      <c r="M319" s="26">
        <v>601</v>
      </c>
      <c r="N319" s="26">
        <v>20</v>
      </c>
      <c r="O319" s="26">
        <v>1</v>
      </c>
      <c r="P319" s="26" t="s">
        <v>149</v>
      </c>
      <c r="Q319" s="26" t="s">
        <v>534</v>
      </c>
      <c r="R319" s="27" t="s">
        <v>535</v>
      </c>
      <c r="S319" s="28">
        <v>100000000</v>
      </c>
    </row>
    <row r="320" spans="1:19" hidden="1" x14ac:dyDescent="0.2">
      <c r="A320" s="29" t="str">
        <f t="shared" si="25"/>
        <v>1.601</v>
      </c>
      <c r="B320" s="29" t="str">
        <f t="shared" si="26"/>
        <v>1.6.</v>
      </c>
      <c r="C320" s="29" t="str">
        <f t="shared" si="20"/>
        <v>1</v>
      </c>
      <c r="D320" s="33" t="str">
        <f t="shared" si="24"/>
        <v>24 1 3 11 1 601 20 2 0 4502033</v>
      </c>
      <c r="E320" s="34">
        <v>11101</v>
      </c>
      <c r="F320" s="33" t="s">
        <v>1175</v>
      </c>
      <c r="G320" s="26">
        <v>0</v>
      </c>
      <c r="H320" s="26">
        <v>24</v>
      </c>
      <c r="I320" s="26">
        <v>1</v>
      </c>
      <c r="J320" s="26">
        <v>3</v>
      </c>
      <c r="K320" s="26">
        <v>11</v>
      </c>
      <c r="L320" s="26">
        <v>1</v>
      </c>
      <c r="M320" s="26">
        <v>601</v>
      </c>
      <c r="N320" s="26">
        <v>20</v>
      </c>
      <c r="O320" s="26">
        <v>2</v>
      </c>
      <c r="P320" s="26" t="s">
        <v>149</v>
      </c>
      <c r="Q320" s="26" t="s">
        <v>536</v>
      </c>
      <c r="R320" s="27" t="s">
        <v>537</v>
      </c>
      <c r="S320" s="28">
        <v>30000000</v>
      </c>
    </row>
    <row r="321" spans="1:32" hidden="1" x14ac:dyDescent="0.2">
      <c r="A321" s="29" t="str">
        <f t="shared" si="25"/>
        <v>1.601</v>
      </c>
      <c r="B321" s="29" t="str">
        <f t="shared" si="26"/>
        <v>1.6.</v>
      </c>
      <c r="C321" s="29" t="str">
        <f t="shared" si="20"/>
        <v>1</v>
      </c>
      <c r="D321" s="33" t="str">
        <f t="shared" si="24"/>
        <v>24 1 3 11 1 601 20 3 0 4502038</v>
      </c>
      <c r="E321" s="34">
        <v>11101</v>
      </c>
      <c r="F321" s="33" t="s">
        <v>1175</v>
      </c>
      <c r="G321" s="26">
        <v>0</v>
      </c>
      <c r="H321" s="26">
        <v>24</v>
      </c>
      <c r="I321" s="26">
        <v>1</v>
      </c>
      <c r="J321" s="26">
        <v>3</v>
      </c>
      <c r="K321" s="26">
        <v>11</v>
      </c>
      <c r="L321" s="26">
        <v>1</v>
      </c>
      <c r="M321" s="26">
        <v>601</v>
      </c>
      <c r="N321" s="26">
        <v>20</v>
      </c>
      <c r="O321" s="26">
        <v>3</v>
      </c>
      <c r="P321" s="26" t="s">
        <v>149</v>
      </c>
      <c r="Q321" s="26" t="s">
        <v>538</v>
      </c>
      <c r="R321" s="27" t="s">
        <v>539</v>
      </c>
      <c r="S321" s="28">
        <v>27000000</v>
      </c>
    </row>
    <row r="322" spans="1:32" hidden="1" x14ac:dyDescent="0.2">
      <c r="A322" s="29" t="str">
        <f t="shared" si="25"/>
        <v>1.601</v>
      </c>
      <c r="B322" s="29" t="str">
        <f t="shared" si="26"/>
        <v>1.6.</v>
      </c>
      <c r="C322" s="29" t="str">
        <f t="shared" si="20"/>
        <v>1</v>
      </c>
      <c r="D322" s="33" t="str">
        <f t="shared" si="24"/>
        <v>24 1 3 11 1 601 20 4 0 4502024</v>
      </c>
      <c r="E322" s="34">
        <v>11101</v>
      </c>
      <c r="F322" s="33" t="s">
        <v>1175</v>
      </c>
      <c r="G322" s="26">
        <v>0</v>
      </c>
      <c r="H322" s="26">
        <v>24</v>
      </c>
      <c r="I322" s="26">
        <v>1</v>
      </c>
      <c r="J322" s="26">
        <v>3</v>
      </c>
      <c r="K322" s="26">
        <v>11</v>
      </c>
      <c r="L322" s="26">
        <v>1</v>
      </c>
      <c r="M322" s="26">
        <v>601</v>
      </c>
      <c r="N322" s="26">
        <v>20</v>
      </c>
      <c r="O322" s="26">
        <v>4</v>
      </c>
      <c r="P322" s="26" t="s">
        <v>149</v>
      </c>
      <c r="Q322" s="26" t="s">
        <v>534</v>
      </c>
      <c r="R322" s="27" t="s">
        <v>540</v>
      </c>
      <c r="S322" s="28">
        <v>180000000</v>
      </c>
    </row>
    <row r="323" spans="1:32" hidden="1" x14ac:dyDescent="0.2">
      <c r="A323" s="29" t="str">
        <f t="shared" si="25"/>
        <v>1.601</v>
      </c>
      <c r="B323" s="29" t="str">
        <f t="shared" si="26"/>
        <v>1.6.</v>
      </c>
      <c r="C323" s="29" t="str">
        <f t="shared" ref="C323:C386" si="27">+MID(K323,2,1)</f>
        <v>1</v>
      </c>
      <c r="D323" s="33" t="str">
        <f t="shared" si="24"/>
        <v>24 1 3 11 1 601 20 5 0 4502033</v>
      </c>
      <c r="E323" s="34">
        <v>11101</v>
      </c>
      <c r="F323" s="33" t="s">
        <v>1175</v>
      </c>
      <c r="G323" s="26">
        <v>0</v>
      </c>
      <c r="H323" s="26">
        <v>24</v>
      </c>
      <c r="I323" s="26">
        <v>1</v>
      </c>
      <c r="J323" s="26">
        <v>3</v>
      </c>
      <c r="K323" s="26">
        <v>11</v>
      </c>
      <c r="L323" s="26">
        <v>1</v>
      </c>
      <c r="M323" s="26">
        <v>601</v>
      </c>
      <c r="N323" s="26">
        <v>20</v>
      </c>
      <c r="O323" s="26">
        <v>5</v>
      </c>
      <c r="P323" s="26" t="s">
        <v>149</v>
      </c>
      <c r="Q323" s="26" t="s">
        <v>536</v>
      </c>
      <c r="R323" s="27" t="s">
        <v>541</v>
      </c>
      <c r="S323" s="28">
        <v>25000000</v>
      </c>
    </row>
    <row r="324" spans="1:32" hidden="1" x14ac:dyDescent="0.2">
      <c r="A324" s="29" t="str">
        <f t="shared" si="25"/>
        <v>1.601</v>
      </c>
      <c r="B324" s="29" t="str">
        <f t="shared" si="26"/>
        <v>1.6.</v>
      </c>
      <c r="C324" s="29" t="str">
        <f t="shared" si="27"/>
        <v>1</v>
      </c>
      <c r="D324" s="33" t="str">
        <f t="shared" si="24"/>
        <v>24 1 3 11 1 601 20 6 0 4502033</v>
      </c>
      <c r="E324" s="34">
        <v>11101</v>
      </c>
      <c r="F324" s="33" t="s">
        <v>1175</v>
      </c>
      <c r="G324" s="26">
        <v>0</v>
      </c>
      <c r="H324" s="26">
        <v>24</v>
      </c>
      <c r="I324" s="26">
        <v>1</v>
      </c>
      <c r="J324" s="26">
        <v>3</v>
      </c>
      <c r="K324" s="26">
        <v>11</v>
      </c>
      <c r="L324" s="26">
        <v>1</v>
      </c>
      <c r="M324" s="26">
        <v>601</v>
      </c>
      <c r="N324" s="26">
        <v>20</v>
      </c>
      <c r="O324" s="26">
        <v>6</v>
      </c>
      <c r="P324" s="26" t="s">
        <v>149</v>
      </c>
      <c r="Q324" s="26" t="s">
        <v>536</v>
      </c>
      <c r="R324" s="27" t="s">
        <v>542</v>
      </c>
      <c r="S324" s="28">
        <v>25000000</v>
      </c>
    </row>
    <row r="325" spans="1:32" hidden="1" x14ac:dyDescent="0.2">
      <c r="A325" s="29" t="str">
        <f t="shared" si="25"/>
        <v>1.601</v>
      </c>
      <c r="B325" s="29" t="str">
        <f t="shared" si="26"/>
        <v>1.6.</v>
      </c>
      <c r="C325" s="29" t="str">
        <f t="shared" si="27"/>
        <v>1</v>
      </c>
      <c r="D325" s="33" t="str">
        <f t="shared" si="24"/>
        <v>24 1 3 11 1 601 20 7 0 4502035</v>
      </c>
      <c r="E325" s="34">
        <v>11101</v>
      </c>
      <c r="F325" s="33" t="s">
        <v>1175</v>
      </c>
      <c r="G325" s="26">
        <v>0</v>
      </c>
      <c r="H325" s="26">
        <v>24</v>
      </c>
      <c r="I325" s="26">
        <v>1</v>
      </c>
      <c r="J325" s="26">
        <v>3</v>
      </c>
      <c r="K325" s="26">
        <v>11</v>
      </c>
      <c r="L325" s="26">
        <v>1</v>
      </c>
      <c r="M325" s="26">
        <v>601</v>
      </c>
      <c r="N325" s="26">
        <v>20</v>
      </c>
      <c r="O325" s="26">
        <v>7</v>
      </c>
      <c r="P325" s="26" t="s">
        <v>149</v>
      </c>
      <c r="Q325" s="26" t="s">
        <v>543</v>
      </c>
      <c r="R325" s="27" t="s">
        <v>544</v>
      </c>
      <c r="S325" s="28">
        <v>250000000</v>
      </c>
    </row>
    <row r="326" spans="1:32" hidden="1" x14ac:dyDescent="0.2">
      <c r="A326" s="29" t="str">
        <f t="shared" si="25"/>
        <v>1.602</v>
      </c>
      <c r="B326" s="29" t="str">
        <f t="shared" si="26"/>
        <v>1.6.</v>
      </c>
      <c r="C326" s="29" t="str">
        <f t="shared" si="27"/>
        <v>1</v>
      </c>
      <c r="D326" s="33" t="str">
        <f t="shared" si="24"/>
        <v>24 1 3 11 1 602 19 2 0 4501001</v>
      </c>
      <c r="E326" s="34">
        <v>11101</v>
      </c>
      <c r="F326" s="33" t="s">
        <v>1175</v>
      </c>
      <c r="G326" s="26">
        <v>0</v>
      </c>
      <c r="H326" s="26">
        <v>24</v>
      </c>
      <c r="I326" s="26">
        <v>1</v>
      </c>
      <c r="J326" s="26">
        <v>3</v>
      </c>
      <c r="K326" s="26">
        <v>11</v>
      </c>
      <c r="L326" s="26">
        <v>1</v>
      </c>
      <c r="M326" s="26">
        <v>602</v>
      </c>
      <c r="N326" s="26">
        <v>19</v>
      </c>
      <c r="O326" s="26">
        <v>2</v>
      </c>
      <c r="P326" s="26" t="s">
        <v>149</v>
      </c>
      <c r="Q326" s="26" t="s">
        <v>545</v>
      </c>
      <c r="R326" s="27" t="s">
        <v>546</v>
      </c>
      <c r="S326" s="28">
        <v>85120000</v>
      </c>
    </row>
    <row r="327" spans="1:32" hidden="1" x14ac:dyDescent="0.2">
      <c r="A327" s="29" t="str">
        <f t="shared" si="25"/>
        <v>1.602</v>
      </c>
      <c r="B327" s="29" t="str">
        <f t="shared" si="26"/>
        <v>1.6.</v>
      </c>
      <c r="C327" s="29" t="str">
        <f t="shared" si="27"/>
        <v>1</v>
      </c>
      <c r="D327" s="33" t="str">
        <f t="shared" si="24"/>
        <v>24 1 3 11 1 602 19 3 0 4501001</v>
      </c>
      <c r="E327" s="34">
        <v>11101</v>
      </c>
      <c r="F327" s="33" t="s">
        <v>1175</v>
      </c>
      <c r="G327" s="26">
        <v>0</v>
      </c>
      <c r="H327" s="26">
        <v>24</v>
      </c>
      <c r="I327" s="26">
        <v>1</v>
      </c>
      <c r="J327" s="26">
        <v>3</v>
      </c>
      <c r="K327" s="26">
        <v>11</v>
      </c>
      <c r="L327" s="26">
        <v>1</v>
      </c>
      <c r="M327" s="26">
        <v>602</v>
      </c>
      <c r="N327" s="26">
        <v>19</v>
      </c>
      <c r="O327" s="26">
        <v>3</v>
      </c>
      <c r="P327" s="26" t="s">
        <v>149</v>
      </c>
      <c r="Q327" s="26" t="s">
        <v>545</v>
      </c>
      <c r="R327" s="27" t="s">
        <v>547</v>
      </c>
      <c r="S327" s="28">
        <v>29833239</v>
      </c>
    </row>
    <row r="328" spans="1:32" hidden="1" x14ac:dyDescent="0.2">
      <c r="A328" s="29" t="str">
        <f t="shared" si="25"/>
        <v>1.602</v>
      </c>
      <c r="B328" s="29" t="str">
        <f t="shared" si="26"/>
        <v>1.6.</v>
      </c>
      <c r="C328" s="29" t="str">
        <f t="shared" si="27"/>
        <v>1</v>
      </c>
      <c r="D328" s="33" t="str">
        <f t="shared" si="24"/>
        <v>24 1 3 11 1 602 19 4 0 4501029</v>
      </c>
      <c r="E328" s="34">
        <v>11101</v>
      </c>
      <c r="F328" s="33" t="s">
        <v>1175</v>
      </c>
      <c r="G328" s="26">
        <v>0</v>
      </c>
      <c r="H328" s="26">
        <v>24</v>
      </c>
      <c r="I328" s="26">
        <v>1</v>
      </c>
      <c r="J328" s="26">
        <v>3</v>
      </c>
      <c r="K328" s="26">
        <v>11</v>
      </c>
      <c r="L328" s="26">
        <v>1</v>
      </c>
      <c r="M328" s="26">
        <v>602</v>
      </c>
      <c r="N328" s="26">
        <v>19</v>
      </c>
      <c r="O328" s="26">
        <v>4</v>
      </c>
      <c r="P328" s="26" t="s">
        <v>149</v>
      </c>
      <c r="Q328" s="36" t="s">
        <v>564</v>
      </c>
      <c r="R328" s="27" t="s">
        <v>548</v>
      </c>
      <c r="S328" s="28">
        <v>67200000</v>
      </c>
      <c r="T328" s="26">
        <v>24</v>
      </c>
      <c r="U328" s="26">
        <v>1</v>
      </c>
      <c r="V328" s="26">
        <v>3</v>
      </c>
      <c r="W328" s="26">
        <v>11</v>
      </c>
      <c r="X328" s="26">
        <v>1</v>
      </c>
      <c r="Y328" s="26">
        <v>602</v>
      </c>
      <c r="Z328" s="26">
        <v>19</v>
      </c>
      <c r="AA328" s="26">
        <v>4</v>
      </c>
      <c r="AB328" s="26" t="s">
        <v>149</v>
      </c>
      <c r="AC328" s="35" t="s">
        <v>545</v>
      </c>
      <c r="AD328" s="27" t="s">
        <v>548</v>
      </c>
      <c r="AE328" s="28">
        <v>67200000</v>
      </c>
      <c r="AF328" s="29" t="s">
        <v>1486</v>
      </c>
    </row>
    <row r="329" spans="1:32" hidden="1" x14ac:dyDescent="0.2">
      <c r="A329" s="29" t="str">
        <f t="shared" si="25"/>
        <v>1.602</v>
      </c>
      <c r="B329" s="29" t="str">
        <f t="shared" si="26"/>
        <v>1.6.</v>
      </c>
      <c r="C329" s="29" t="str">
        <f t="shared" si="27"/>
        <v>1</v>
      </c>
      <c r="D329" s="33" t="str">
        <f t="shared" si="24"/>
        <v>24 1 3 11 1 602 19 5 0 4501001</v>
      </c>
      <c r="E329" s="34">
        <v>11101</v>
      </c>
      <c r="F329" s="33" t="s">
        <v>1175</v>
      </c>
      <c r="G329" s="26">
        <v>0</v>
      </c>
      <c r="H329" s="26">
        <v>24</v>
      </c>
      <c r="I329" s="26">
        <v>1</v>
      </c>
      <c r="J329" s="26">
        <v>3</v>
      </c>
      <c r="K329" s="26">
        <v>11</v>
      </c>
      <c r="L329" s="26">
        <v>1</v>
      </c>
      <c r="M329" s="26">
        <v>602</v>
      </c>
      <c r="N329" s="26">
        <v>19</v>
      </c>
      <c r="O329" s="26">
        <v>5</v>
      </c>
      <c r="P329" s="26" t="s">
        <v>149</v>
      </c>
      <c r="Q329" s="26" t="s">
        <v>545</v>
      </c>
      <c r="R329" s="27" t="s">
        <v>549</v>
      </c>
      <c r="S329" s="28">
        <v>2000000000</v>
      </c>
    </row>
    <row r="330" spans="1:32" hidden="1" x14ac:dyDescent="0.2">
      <c r="A330" s="29" t="str">
        <f t="shared" si="25"/>
        <v>1.602</v>
      </c>
      <c r="B330" s="29" t="str">
        <f t="shared" si="26"/>
        <v>1.6.</v>
      </c>
      <c r="C330" s="29" t="str">
        <f t="shared" si="27"/>
        <v>1</v>
      </c>
      <c r="D330" s="33" t="str">
        <f t="shared" si="24"/>
        <v>24 1 3 11 1 602 19 6 0 4501001</v>
      </c>
      <c r="E330" s="34">
        <v>11101</v>
      </c>
      <c r="F330" s="33" t="s">
        <v>1175</v>
      </c>
      <c r="G330" s="26">
        <v>0</v>
      </c>
      <c r="H330" s="26">
        <v>24</v>
      </c>
      <c r="I330" s="26">
        <v>1</v>
      </c>
      <c r="J330" s="26">
        <v>3</v>
      </c>
      <c r="K330" s="26">
        <v>11</v>
      </c>
      <c r="L330" s="26">
        <v>1</v>
      </c>
      <c r="M330" s="26">
        <v>602</v>
      </c>
      <c r="N330" s="26">
        <v>19</v>
      </c>
      <c r="O330" s="26">
        <v>6</v>
      </c>
      <c r="P330" s="26" t="s">
        <v>149</v>
      </c>
      <c r="Q330" s="26" t="s">
        <v>545</v>
      </c>
      <c r="R330" s="27" t="s">
        <v>550</v>
      </c>
      <c r="S330" s="28">
        <v>134400000</v>
      </c>
    </row>
    <row r="331" spans="1:32" hidden="1" x14ac:dyDescent="0.2">
      <c r="A331" s="29" t="str">
        <f t="shared" si="25"/>
        <v>1.602</v>
      </c>
      <c r="B331" s="29" t="str">
        <f t="shared" si="26"/>
        <v>1.6.</v>
      </c>
      <c r="C331" s="29" t="str">
        <f t="shared" si="27"/>
        <v>1</v>
      </c>
      <c r="D331" s="33" t="str">
        <f t="shared" si="24"/>
        <v>24 1 3 11 1 602 19 7 0 4501001</v>
      </c>
      <c r="E331" s="34">
        <v>11101</v>
      </c>
      <c r="F331" s="33" t="s">
        <v>1175</v>
      </c>
      <c r="G331" s="26">
        <v>0</v>
      </c>
      <c r="H331" s="26">
        <v>24</v>
      </c>
      <c r="I331" s="26">
        <v>1</v>
      </c>
      <c r="J331" s="26">
        <v>3</v>
      </c>
      <c r="K331" s="26">
        <v>11</v>
      </c>
      <c r="L331" s="26">
        <v>1</v>
      </c>
      <c r="M331" s="26">
        <v>602</v>
      </c>
      <c r="N331" s="26">
        <v>19</v>
      </c>
      <c r="O331" s="26">
        <v>7</v>
      </c>
      <c r="P331" s="26" t="s">
        <v>149</v>
      </c>
      <c r="Q331" s="26" t="s">
        <v>545</v>
      </c>
      <c r="R331" s="27" t="s">
        <v>551</v>
      </c>
      <c r="S331" s="28">
        <v>500000000</v>
      </c>
    </row>
    <row r="332" spans="1:32" hidden="1" x14ac:dyDescent="0.2">
      <c r="A332" s="29" t="str">
        <f t="shared" si="25"/>
        <v>1.602</v>
      </c>
      <c r="B332" s="29" t="str">
        <f t="shared" si="26"/>
        <v>1.6.</v>
      </c>
      <c r="C332" s="29" t="str">
        <f t="shared" si="27"/>
        <v>1</v>
      </c>
      <c r="D332" s="33" t="str">
        <f t="shared" si="24"/>
        <v>24 1 3 11 1 602 19 8 0 4501001</v>
      </c>
      <c r="E332" s="34">
        <v>11101</v>
      </c>
      <c r="F332" s="33" t="s">
        <v>1175</v>
      </c>
      <c r="G332" s="26">
        <v>0</v>
      </c>
      <c r="H332" s="26">
        <v>24</v>
      </c>
      <c r="I332" s="26">
        <v>1</v>
      </c>
      <c r="J332" s="26">
        <v>3</v>
      </c>
      <c r="K332" s="26">
        <v>11</v>
      </c>
      <c r="L332" s="26">
        <v>1</v>
      </c>
      <c r="M332" s="26">
        <v>602</v>
      </c>
      <c r="N332" s="26">
        <v>19</v>
      </c>
      <c r="O332" s="26">
        <v>8</v>
      </c>
      <c r="P332" s="26" t="s">
        <v>149</v>
      </c>
      <c r="Q332" s="26" t="s">
        <v>545</v>
      </c>
      <c r="R332" s="27" t="s">
        <v>552</v>
      </c>
      <c r="S332" s="28">
        <v>15120000</v>
      </c>
    </row>
    <row r="333" spans="1:32" hidden="1" x14ac:dyDescent="0.2">
      <c r="A333" s="29" t="str">
        <f t="shared" si="25"/>
        <v>1.602</v>
      </c>
      <c r="B333" s="29" t="str">
        <f t="shared" si="26"/>
        <v>1.6.</v>
      </c>
      <c r="C333" s="29" t="str">
        <f t="shared" si="27"/>
        <v>1</v>
      </c>
      <c r="D333" s="33" t="str">
        <f t="shared" si="24"/>
        <v>24 1 3 11 1 602 19 9 0 4501001</v>
      </c>
      <c r="E333" s="34">
        <v>11101</v>
      </c>
      <c r="F333" s="33" t="s">
        <v>1175</v>
      </c>
      <c r="G333" s="26">
        <v>0</v>
      </c>
      <c r="H333" s="26">
        <v>24</v>
      </c>
      <c r="I333" s="26">
        <v>1</v>
      </c>
      <c r="J333" s="26">
        <v>3</v>
      </c>
      <c r="K333" s="26">
        <v>11</v>
      </c>
      <c r="L333" s="26">
        <v>1</v>
      </c>
      <c r="M333" s="26">
        <v>602</v>
      </c>
      <c r="N333" s="26">
        <v>19</v>
      </c>
      <c r="O333" s="26">
        <v>9</v>
      </c>
      <c r="P333" s="26" t="s">
        <v>149</v>
      </c>
      <c r="Q333" s="26" t="s">
        <v>545</v>
      </c>
      <c r="R333" s="27" t="s">
        <v>553</v>
      </c>
      <c r="S333" s="28">
        <v>31450000</v>
      </c>
    </row>
    <row r="334" spans="1:32" hidden="1" x14ac:dyDescent="0.2">
      <c r="A334" s="29" t="str">
        <f t="shared" si="25"/>
        <v>1.602</v>
      </c>
      <c r="B334" s="29" t="str">
        <f t="shared" si="26"/>
        <v>1.6.</v>
      </c>
      <c r="C334" s="29" t="str">
        <f t="shared" si="27"/>
        <v>1</v>
      </c>
      <c r="D334" s="33" t="str">
        <f t="shared" si="24"/>
        <v>24 1 3 11 1 602 19 10 0 4501001</v>
      </c>
      <c r="E334" s="34">
        <v>11101</v>
      </c>
      <c r="F334" s="33" t="s">
        <v>1175</v>
      </c>
      <c r="G334" s="26">
        <v>0</v>
      </c>
      <c r="H334" s="26">
        <v>24</v>
      </c>
      <c r="I334" s="26">
        <v>1</v>
      </c>
      <c r="J334" s="26">
        <v>3</v>
      </c>
      <c r="K334" s="26">
        <v>11</v>
      </c>
      <c r="L334" s="26">
        <v>1</v>
      </c>
      <c r="M334" s="26">
        <v>602</v>
      </c>
      <c r="N334" s="26">
        <v>19</v>
      </c>
      <c r="O334" s="26">
        <v>10</v>
      </c>
      <c r="P334" s="26" t="s">
        <v>149</v>
      </c>
      <c r="Q334" s="26" t="s">
        <v>545</v>
      </c>
      <c r="R334" s="27" t="s">
        <v>554</v>
      </c>
      <c r="S334" s="28">
        <v>1605078226</v>
      </c>
    </row>
    <row r="335" spans="1:32" hidden="1" x14ac:dyDescent="0.2">
      <c r="A335" s="29" t="str">
        <f t="shared" si="25"/>
        <v>1.602</v>
      </c>
      <c r="B335" s="29" t="str">
        <f t="shared" si="26"/>
        <v>1.6.</v>
      </c>
      <c r="C335" s="29" t="str">
        <f t="shared" si="27"/>
        <v>1</v>
      </c>
      <c r="D335" s="33" t="str">
        <f t="shared" si="24"/>
        <v>24 1 3 11 1 602 19 11 0 4501001</v>
      </c>
      <c r="E335" s="34">
        <v>11101</v>
      </c>
      <c r="F335" s="33" t="s">
        <v>1175</v>
      </c>
      <c r="G335" s="26">
        <v>0</v>
      </c>
      <c r="H335" s="26">
        <v>24</v>
      </c>
      <c r="I335" s="26">
        <v>1</v>
      </c>
      <c r="J335" s="26">
        <v>3</v>
      </c>
      <c r="K335" s="26">
        <v>11</v>
      </c>
      <c r="L335" s="26">
        <v>1</v>
      </c>
      <c r="M335" s="26">
        <v>602</v>
      </c>
      <c r="N335" s="26">
        <v>19</v>
      </c>
      <c r="O335" s="26">
        <v>11</v>
      </c>
      <c r="P335" s="26" t="s">
        <v>149</v>
      </c>
      <c r="Q335" s="26" t="s">
        <v>545</v>
      </c>
      <c r="R335" s="27" t="s">
        <v>555</v>
      </c>
      <c r="S335" s="28">
        <v>50000000</v>
      </c>
    </row>
    <row r="336" spans="1:32" hidden="1" x14ac:dyDescent="0.2">
      <c r="A336" s="29" t="str">
        <f t="shared" si="25"/>
        <v>1.602</v>
      </c>
      <c r="B336" s="29" t="str">
        <f t="shared" si="26"/>
        <v>1.6.</v>
      </c>
      <c r="C336" s="29" t="str">
        <f t="shared" si="27"/>
        <v>1</v>
      </c>
      <c r="D336" s="33" t="str">
        <f t="shared" si="24"/>
        <v>24 1 3 11 1 602 19 12 0 4501001</v>
      </c>
      <c r="E336" s="34">
        <v>11101</v>
      </c>
      <c r="F336" s="33" t="s">
        <v>1175</v>
      </c>
      <c r="G336" s="26">
        <v>0</v>
      </c>
      <c r="H336" s="26">
        <v>24</v>
      </c>
      <c r="I336" s="26">
        <v>1</v>
      </c>
      <c r="J336" s="26">
        <v>3</v>
      </c>
      <c r="K336" s="26">
        <v>11</v>
      </c>
      <c r="L336" s="26">
        <v>1</v>
      </c>
      <c r="M336" s="26">
        <v>602</v>
      </c>
      <c r="N336" s="26">
        <v>19</v>
      </c>
      <c r="O336" s="26">
        <v>12</v>
      </c>
      <c r="P336" s="26" t="s">
        <v>149</v>
      </c>
      <c r="Q336" s="26" t="s">
        <v>545</v>
      </c>
      <c r="R336" s="27" t="s">
        <v>556</v>
      </c>
      <c r="S336" s="28">
        <v>153600000</v>
      </c>
    </row>
    <row r="337" spans="1:32" hidden="1" x14ac:dyDescent="0.2">
      <c r="A337" s="29" t="str">
        <f t="shared" si="25"/>
        <v>1.602</v>
      </c>
      <c r="B337" s="29" t="str">
        <f t="shared" si="26"/>
        <v>1.6.</v>
      </c>
      <c r="C337" s="29" t="str">
        <f t="shared" si="27"/>
        <v>1</v>
      </c>
      <c r="D337" s="33" t="str">
        <f t="shared" si="24"/>
        <v>24 1 3 11 1 602 19 13 0 4501004</v>
      </c>
      <c r="E337" s="34">
        <v>11101</v>
      </c>
      <c r="F337" s="33" t="s">
        <v>1175</v>
      </c>
      <c r="G337" s="26">
        <v>0</v>
      </c>
      <c r="H337" s="26">
        <v>24</v>
      </c>
      <c r="I337" s="26">
        <v>1</v>
      </c>
      <c r="J337" s="26">
        <v>3</v>
      </c>
      <c r="K337" s="26">
        <v>11</v>
      </c>
      <c r="L337" s="26">
        <v>1</v>
      </c>
      <c r="M337" s="26">
        <v>602</v>
      </c>
      <c r="N337" s="26">
        <v>19</v>
      </c>
      <c r="O337" s="26">
        <v>13</v>
      </c>
      <c r="P337" s="26" t="s">
        <v>149</v>
      </c>
      <c r="Q337" s="26" t="s">
        <v>557</v>
      </c>
      <c r="R337" s="27" t="s">
        <v>556</v>
      </c>
      <c r="S337" s="28">
        <v>320400000</v>
      </c>
    </row>
    <row r="338" spans="1:32" hidden="1" x14ac:dyDescent="0.2">
      <c r="A338" s="29" t="str">
        <f t="shared" si="25"/>
        <v>1.602</v>
      </c>
      <c r="B338" s="29" t="str">
        <f t="shared" si="26"/>
        <v>1.6.</v>
      </c>
      <c r="C338" s="29" t="str">
        <f t="shared" si="27"/>
        <v>1</v>
      </c>
      <c r="D338" s="33" t="str">
        <f t="shared" si="24"/>
        <v>24 1 3 11 1 602 19 14 0 4501001</v>
      </c>
      <c r="E338" s="34">
        <v>11101</v>
      </c>
      <c r="F338" s="33" t="s">
        <v>1175</v>
      </c>
      <c r="G338" s="26">
        <v>0</v>
      </c>
      <c r="H338" s="26">
        <v>24</v>
      </c>
      <c r="I338" s="26">
        <v>1</v>
      </c>
      <c r="J338" s="26">
        <v>3</v>
      </c>
      <c r="K338" s="26">
        <v>11</v>
      </c>
      <c r="L338" s="26">
        <v>1</v>
      </c>
      <c r="M338" s="26">
        <v>602</v>
      </c>
      <c r="N338" s="26">
        <v>19</v>
      </c>
      <c r="O338" s="26">
        <v>14</v>
      </c>
      <c r="P338" s="26" t="s">
        <v>149</v>
      </c>
      <c r="Q338" s="26" t="s">
        <v>545</v>
      </c>
      <c r="R338" s="27" t="s">
        <v>558</v>
      </c>
      <c r="S338" s="28">
        <v>138860447</v>
      </c>
    </row>
    <row r="339" spans="1:32" hidden="1" x14ac:dyDescent="0.2">
      <c r="A339" s="29" t="str">
        <f t="shared" si="25"/>
        <v>1.601</v>
      </c>
      <c r="B339" s="29" t="str">
        <f t="shared" si="26"/>
        <v>1.6.</v>
      </c>
      <c r="C339" s="29" t="str">
        <f t="shared" si="27"/>
        <v>2</v>
      </c>
      <c r="D339" s="33" t="str">
        <f t="shared" si="24"/>
        <v>24 1 3 22 1 601 20 0 0 4502033</v>
      </c>
      <c r="E339" s="34">
        <v>11229</v>
      </c>
      <c r="F339" s="33" t="s">
        <v>1222</v>
      </c>
      <c r="G339" s="26">
        <v>0</v>
      </c>
      <c r="H339" s="26">
        <v>24</v>
      </c>
      <c r="I339" s="26">
        <v>1</v>
      </c>
      <c r="J339" s="26">
        <v>3</v>
      </c>
      <c r="K339" s="26">
        <v>22</v>
      </c>
      <c r="L339" s="26">
        <v>1</v>
      </c>
      <c r="M339" s="26">
        <v>601</v>
      </c>
      <c r="N339" s="26">
        <v>20</v>
      </c>
      <c r="O339" s="26">
        <v>0</v>
      </c>
      <c r="P339" s="26" t="s">
        <v>149</v>
      </c>
      <c r="Q339" s="36" t="s">
        <v>536</v>
      </c>
      <c r="R339" s="27" t="s">
        <v>559</v>
      </c>
      <c r="S339" s="28">
        <v>152320000</v>
      </c>
      <c r="T339" s="26">
        <v>24</v>
      </c>
      <c r="U339" s="26">
        <v>1</v>
      </c>
      <c r="V339" s="26">
        <v>3</v>
      </c>
      <c r="W339" s="26">
        <v>22</v>
      </c>
      <c r="X339" s="26">
        <v>1</v>
      </c>
      <c r="Y339" s="26">
        <v>601</v>
      </c>
      <c r="Z339" s="26">
        <v>20</v>
      </c>
      <c r="AA339" s="26">
        <v>0</v>
      </c>
      <c r="AB339" s="26" t="s">
        <v>149</v>
      </c>
      <c r="AC339" s="35" t="s">
        <v>534</v>
      </c>
      <c r="AD339" s="27" t="s">
        <v>559</v>
      </c>
      <c r="AE339" s="28">
        <v>152320000</v>
      </c>
      <c r="AF339" s="29" t="s">
        <v>1486</v>
      </c>
    </row>
    <row r="340" spans="1:32" hidden="1" x14ac:dyDescent="0.2">
      <c r="A340" s="29" t="str">
        <f t="shared" si="25"/>
        <v>1.602</v>
      </c>
      <c r="B340" s="29" t="str">
        <f t="shared" si="26"/>
        <v>1.6.</v>
      </c>
      <c r="C340" s="29" t="str">
        <f t="shared" si="27"/>
        <v>2</v>
      </c>
      <c r="D340" s="33" t="str">
        <f t="shared" si="24"/>
        <v>24 1 3 22 1 602 19 0 0 4501004</v>
      </c>
      <c r="E340" s="34">
        <v>11229</v>
      </c>
      <c r="F340" s="33" t="s">
        <v>1222</v>
      </c>
      <c r="G340" s="26">
        <v>0</v>
      </c>
      <c r="H340" s="26">
        <v>24</v>
      </c>
      <c r="I340" s="26">
        <v>1</v>
      </c>
      <c r="J340" s="26">
        <v>3</v>
      </c>
      <c r="K340" s="26">
        <v>22</v>
      </c>
      <c r="L340" s="26">
        <v>1</v>
      </c>
      <c r="M340" s="26">
        <v>602</v>
      </c>
      <c r="N340" s="26">
        <v>19</v>
      </c>
      <c r="O340" s="26">
        <v>0</v>
      </c>
      <c r="P340" s="26" t="s">
        <v>149</v>
      </c>
      <c r="Q340" s="36" t="s">
        <v>557</v>
      </c>
      <c r="R340" s="27" t="s">
        <v>560</v>
      </c>
      <c r="S340" s="28">
        <v>200000000</v>
      </c>
      <c r="T340" s="26">
        <v>24</v>
      </c>
      <c r="U340" s="26">
        <v>1</v>
      </c>
      <c r="V340" s="26">
        <v>3</v>
      </c>
      <c r="W340" s="26">
        <v>22</v>
      </c>
      <c r="X340" s="26">
        <v>1</v>
      </c>
      <c r="Y340" s="26">
        <v>602</v>
      </c>
      <c r="Z340" s="26">
        <v>19</v>
      </c>
      <c r="AA340" s="26">
        <v>0</v>
      </c>
      <c r="AB340" s="26" t="s">
        <v>149</v>
      </c>
      <c r="AC340" s="35" t="s">
        <v>545</v>
      </c>
      <c r="AD340" s="27" t="s">
        <v>560</v>
      </c>
      <c r="AE340" s="28">
        <v>200000000</v>
      </c>
      <c r="AF340" s="29" t="s">
        <v>1486</v>
      </c>
    </row>
    <row r="341" spans="1:32" hidden="1" x14ac:dyDescent="0.2">
      <c r="A341" s="29" t="str">
        <f t="shared" si="25"/>
        <v>1.602</v>
      </c>
      <c r="B341" s="29" t="str">
        <f t="shared" si="26"/>
        <v>1.6.</v>
      </c>
      <c r="C341" s="29" t="str">
        <f t="shared" si="27"/>
        <v>2</v>
      </c>
      <c r="D341" s="33" t="str">
        <f t="shared" si="24"/>
        <v>24 1 3 22 1 602 19 1 0 4501004</v>
      </c>
      <c r="E341" s="34">
        <v>11229</v>
      </c>
      <c r="F341" s="33" t="s">
        <v>1222</v>
      </c>
      <c r="G341" s="26">
        <v>0</v>
      </c>
      <c r="H341" s="26">
        <v>24</v>
      </c>
      <c r="I341" s="26">
        <v>1</v>
      </c>
      <c r="J341" s="26">
        <v>3</v>
      </c>
      <c r="K341" s="26">
        <v>22</v>
      </c>
      <c r="L341" s="26">
        <v>1</v>
      </c>
      <c r="M341" s="26">
        <v>602</v>
      </c>
      <c r="N341" s="26">
        <v>19</v>
      </c>
      <c r="O341" s="26">
        <v>1</v>
      </c>
      <c r="P341" s="26" t="s">
        <v>149</v>
      </c>
      <c r="Q341" s="36" t="s">
        <v>557</v>
      </c>
      <c r="R341" s="27" t="s">
        <v>554</v>
      </c>
      <c r="S341" s="28">
        <v>1000000000</v>
      </c>
      <c r="T341" s="26">
        <v>24</v>
      </c>
      <c r="U341" s="26">
        <v>1</v>
      </c>
      <c r="V341" s="26">
        <v>3</v>
      </c>
      <c r="W341" s="26">
        <v>22</v>
      </c>
      <c r="X341" s="26">
        <v>1</v>
      </c>
      <c r="Y341" s="26">
        <v>602</v>
      </c>
      <c r="Z341" s="26">
        <v>19</v>
      </c>
      <c r="AA341" s="26">
        <v>1</v>
      </c>
      <c r="AB341" s="26" t="s">
        <v>149</v>
      </c>
      <c r="AC341" s="35" t="s">
        <v>545</v>
      </c>
      <c r="AD341" s="27" t="s">
        <v>554</v>
      </c>
      <c r="AE341" s="28">
        <v>1000000000</v>
      </c>
      <c r="AF341" s="29" t="s">
        <v>1486</v>
      </c>
    </row>
    <row r="342" spans="1:32" hidden="1" x14ac:dyDescent="0.2">
      <c r="A342" s="29" t="str">
        <f t="shared" si="25"/>
        <v>1.602</v>
      </c>
      <c r="B342" s="29" t="str">
        <f t="shared" si="26"/>
        <v>1.6.</v>
      </c>
      <c r="C342" s="29" t="str">
        <f t="shared" si="27"/>
        <v>2</v>
      </c>
      <c r="D342" s="33" t="str">
        <f t="shared" si="24"/>
        <v>24 1 3 22 1 602 19 2 0 4501004</v>
      </c>
      <c r="E342" s="34">
        <v>11229</v>
      </c>
      <c r="F342" s="33" t="s">
        <v>1222</v>
      </c>
      <c r="G342" s="26">
        <v>0</v>
      </c>
      <c r="H342" s="26">
        <v>24</v>
      </c>
      <c r="I342" s="26">
        <v>1</v>
      </c>
      <c r="J342" s="26">
        <v>3</v>
      </c>
      <c r="K342" s="26">
        <v>22</v>
      </c>
      <c r="L342" s="26">
        <v>1</v>
      </c>
      <c r="M342" s="26">
        <v>602</v>
      </c>
      <c r="N342" s="26">
        <v>19</v>
      </c>
      <c r="O342" s="26">
        <v>2</v>
      </c>
      <c r="P342" s="26" t="s">
        <v>149</v>
      </c>
      <c r="Q342" s="36" t="s">
        <v>557</v>
      </c>
      <c r="R342" s="27" t="s">
        <v>561</v>
      </c>
      <c r="S342" s="28">
        <v>500000000</v>
      </c>
      <c r="T342" s="26">
        <v>24</v>
      </c>
      <c r="U342" s="26">
        <v>1</v>
      </c>
      <c r="V342" s="26">
        <v>3</v>
      </c>
      <c r="W342" s="26">
        <v>22</v>
      </c>
      <c r="X342" s="26">
        <v>1</v>
      </c>
      <c r="Y342" s="26">
        <v>602</v>
      </c>
      <c r="Z342" s="26">
        <v>19</v>
      </c>
      <c r="AA342" s="26">
        <v>2</v>
      </c>
      <c r="AB342" s="26" t="s">
        <v>149</v>
      </c>
      <c r="AC342" s="35" t="s">
        <v>545</v>
      </c>
      <c r="AD342" s="27" t="s">
        <v>561</v>
      </c>
      <c r="AE342" s="28">
        <v>500000000</v>
      </c>
      <c r="AF342" s="29" t="s">
        <v>1486</v>
      </c>
    </row>
    <row r="343" spans="1:32" hidden="1" x14ac:dyDescent="0.2">
      <c r="A343" s="29" t="str">
        <f t="shared" si="25"/>
        <v>1.602</v>
      </c>
      <c r="B343" s="29" t="str">
        <f t="shared" si="26"/>
        <v>1.6.</v>
      </c>
      <c r="C343" s="29" t="str">
        <f t="shared" si="27"/>
        <v>2</v>
      </c>
      <c r="D343" s="33" t="str">
        <f t="shared" si="24"/>
        <v>24 1 3 22 1 602 19 3 0 4501004</v>
      </c>
      <c r="E343" s="34">
        <v>11229</v>
      </c>
      <c r="F343" s="33" t="s">
        <v>1222</v>
      </c>
      <c r="G343" s="26">
        <v>0</v>
      </c>
      <c r="H343" s="26">
        <v>24</v>
      </c>
      <c r="I343" s="26">
        <v>1</v>
      </c>
      <c r="J343" s="26">
        <v>3</v>
      </c>
      <c r="K343" s="26">
        <v>22</v>
      </c>
      <c r="L343" s="26">
        <v>1</v>
      </c>
      <c r="M343" s="26">
        <v>602</v>
      </c>
      <c r="N343" s="26">
        <v>19</v>
      </c>
      <c r="O343" s="26">
        <v>3</v>
      </c>
      <c r="P343" s="26" t="s">
        <v>149</v>
      </c>
      <c r="Q343" s="36" t="s">
        <v>557</v>
      </c>
      <c r="R343" s="27" t="s">
        <v>562</v>
      </c>
      <c r="S343" s="28">
        <v>800000000</v>
      </c>
      <c r="T343" s="26">
        <v>24</v>
      </c>
      <c r="U343" s="26">
        <v>1</v>
      </c>
      <c r="V343" s="26">
        <v>3</v>
      </c>
      <c r="W343" s="26">
        <v>22</v>
      </c>
      <c r="X343" s="26">
        <v>1</v>
      </c>
      <c r="Y343" s="26">
        <v>602</v>
      </c>
      <c r="Z343" s="26">
        <v>19</v>
      </c>
      <c r="AA343" s="26">
        <v>3</v>
      </c>
      <c r="AB343" s="26" t="s">
        <v>149</v>
      </c>
      <c r="AC343" s="35" t="s">
        <v>545</v>
      </c>
      <c r="AD343" s="27" t="s">
        <v>562</v>
      </c>
      <c r="AE343" s="28">
        <v>800000000</v>
      </c>
      <c r="AF343" s="29" t="s">
        <v>1486</v>
      </c>
    </row>
    <row r="344" spans="1:32" hidden="1" x14ac:dyDescent="0.2">
      <c r="A344" s="29" t="str">
        <f t="shared" si="25"/>
        <v>1.602</v>
      </c>
      <c r="B344" s="29" t="str">
        <f t="shared" si="26"/>
        <v>1.6.</v>
      </c>
      <c r="C344" s="29" t="str">
        <f t="shared" si="27"/>
        <v>2</v>
      </c>
      <c r="D344" s="33" t="str">
        <f t="shared" si="24"/>
        <v>24 1 3 22 1 602 19 4 0 4501029</v>
      </c>
      <c r="E344" s="34">
        <v>11229</v>
      </c>
      <c r="F344" s="33" t="s">
        <v>1222</v>
      </c>
      <c r="G344" s="26">
        <v>0</v>
      </c>
      <c r="H344" s="26">
        <v>24</v>
      </c>
      <c r="I344" s="26">
        <v>1</v>
      </c>
      <c r="J344" s="26">
        <v>3</v>
      </c>
      <c r="K344" s="26">
        <v>22</v>
      </c>
      <c r="L344" s="26">
        <v>1</v>
      </c>
      <c r="M344" s="26">
        <v>602</v>
      </c>
      <c r="N344" s="26">
        <v>19</v>
      </c>
      <c r="O344" s="26">
        <v>4</v>
      </c>
      <c r="P344" s="26" t="s">
        <v>149</v>
      </c>
      <c r="Q344" s="36" t="s">
        <v>564</v>
      </c>
      <c r="R344" s="27" t="s">
        <v>563</v>
      </c>
      <c r="S344" s="28">
        <v>300000000</v>
      </c>
      <c r="T344" s="26">
        <v>24</v>
      </c>
      <c r="U344" s="26">
        <v>1</v>
      </c>
      <c r="V344" s="26">
        <v>3</v>
      </c>
      <c r="W344" s="26">
        <v>22</v>
      </c>
      <c r="X344" s="26">
        <v>1</v>
      </c>
      <c r="Y344" s="26">
        <v>602</v>
      </c>
      <c r="Z344" s="26">
        <v>19</v>
      </c>
      <c r="AA344" s="26">
        <v>4</v>
      </c>
      <c r="AB344" s="26" t="s">
        <v>149</v>
      </c>
      <c r="AC344" s="35" t="s">
        <v>545</v>
      </c>
      <c r="AD344" s="27" t="s">
        <v>563</v>
      </c>
      <c r="AE344" s="28">
        <v>300000000</v>
      </c>
      <c r="AF344" s="29" t="s">
        <v>1486</v>
      </c>
    </row>
    <row r="345" spans="1:32" hidden="1" x14ac:dyDescent="0.2">
      <c r="A345" s="29" t="str">
        <f t="shared" si="25"/>
        <v>1.602</v>
      </c>
      <c r="B345" s="29" t="str">
        <f t="shared" si="26"/>
        <v>1.6.</v>
      </c>
      <c r="C345" s="29" t="str">
        <f t="shared" si="27"/>
        <v>2</v>
      </c>
      <c r="D345" s="33" t="str">
        <f t="shared" si="24"/>
        <v>24 1 3 22 1 602 19 5 0 4501029</v>
      </c>
      <c r="E345" s="34">
        <v>11229</v>
      </c>
      <c r="F345" s="33" t="s">
        <v>1222</v>
      </c>
      <c r="G345" s="26">
        <v>0</v>
      </c>
      <c r="H345" s="26">
        <v>24</v>
      </c>
      <c r="I345" s="26">
        <v>1</v>
      </c>
      <c r="J345" s="26">
        <v>3</v>
      </c>
      <c r="K345" s="26">
        <v>22</v>
      </c>
      <c r="L345" s="26">
        <v>1</v>
      </c>
      <c r="M345" s="26">
        <v>602</v>
      </c>
      <c r="N345" s="26">
        <v>19</v>
      </c>
      <c r="O345" s="26">
        <v>5</v>
      </c>
      <c r="P345" s="26" t="s">
        <v>149</v>
      </c>
      <c r="Q345" s="26" t="s">
        <v>564</v>
      </c>
      <c r="R345" s="27" t="s">
        <v>565</v>
      </c>
      <c r="S345" s="28">
        <v>100000000</v>
      </c>
    </row>
    <row r="346" spans="1:32" hidden="1" x14ac:dyDescent="0.2">
      <c r="A346" s="29" t="str">
        <f t="shared" si="25"/>
        <v>1.602</v>
      </c>
      <c r="B346" s="29" t="str">
        <f t="shared" si="26"/>
        <v>1.6.</v>
      </c>
      <c r="C346" s="29" t="str">
        <f t="shared" si="27"/>
        <v>2</v>
      </c>
      <c r="D346" s="33" t="str">
        <f t="shared" si="24"/>
        <v>24 1 3 22 1 602 19 6 0 4501001</v>
      </c>
      <c r="E346" s="34">
        <v>12401</v>
      </c>
      <c r="F346" s="33" t="s">
        <v>1279</v>
      </c>
      <c r="G346" s="26">
        <v>0</v>
      </c>
      <c r="H346" s="26">
        <v>24</v>
      </c>
      <c r="I346" s="26">
        <v>1</v>
      </c>
      <c r="J346" s="26">
        <v>3</v>
      </c>
      <c r="K346" s="26">
        <v>22</v>
      </c>
      <c r="L346" s="26">
        <v>1</v>
      </c>
      <c r="M346" s="26">
        <v>602</v>
      </c>
      <c r="N346" s="26">
        <v>19</v>
      </c>
      <c r="O346" s="26">
        <v>6</v>
      </c>
      <c r="P346" s="26" t="s">
        <v>149</v>
      </c>
      <c r="Q346" s="26" t="s">
        <v>545</v>
      </c>
      <c r="R346" s="27" t="s">
        <v>566</v>
      </c>
      <c r="S346" s="28">
        <v>240323489</v>
      </c>
    </row>
    <row r="347" spans="1:32" hidden="1" x14ac:dyDescent="0.2">
      <c r="A347" s="29" t="str">
        <f t="shared" si="25"/>
        <v>1.602</v>
      </c>
      <c r="B347" s="29" t="str">
        <f t="shared" si="26"/>
        <v>1.6.</v>
      </c>
      <c r="C347" s="29" t="str">
        <f t="shared" si="27"/>
        <v>2</v>
      </c>
      <c r="D347" s="33" t="str">
        <f t="shared" si="24"/>
        <v>24 1 3 22 1 602 19 7 0 4501001</v>
      </c>
      <c r="E347" s="34">
        <v>12401</v>
      </c>
      <c r="F347" s="33" t="s">
        <v>1279</v>
      </c>
      <c r="G347" s="26">
        <v>0</v>
      </c>
      <c r="H347" s="26">
        <v>24</v>
      </c>
      <c r="I347" s="26">
        <v>1</v>
      </c>
      <c r="J347" s="26">
        <v>3</v>
      </c>
      <c r="K347" s="26">
        <v>22</v>
      </c>
      <c r="L347" s="26">
        <v>1</v>
      </c>
      <c r="M347" s="26">
        <v>602</v>
      </c>
      <c r="N347" s="26">
        <v>19</v>
      </c>
      <c r="O347" s="26">
        <v>7</v>
      </c>
      <c r="P347" s="26" t="s">
        <v>149</v>
      </c>
      <c r="Q347" s="26" t="s">
        <v>545</v>
      </c>
      <c r="R347" s="27" t="s">
        <v>551</v>
      </c>
      <c r="S347" s="28">
        <v>100000000</v>
      </c>
    </row>
    <row r="348" spans="1:32" hidden="1" x14ac:dyDescent="0.2">
      <c r="A348" s="29" t="str">
        <f t="shared" si="25"/>
        <v>1.602</v>
      </c>
      <c r="B348" s="29" t="str">
        <f t="shared" si="26"/>
        <v>1.6.</v>
      </c>
      <c r="C348" s="29" t="str">
        <f t="shared" si="27"/>
        <v>2</v>
      </c>
      <c r="D348" s="33" t="str">
        <f t="shared" si="24"/>
        <v>24 1 3 22 1 602 19 8 0 4501001</v>
      </c>
      <c r="E348" s="34">
        <v>12401</v>
      </c>
      <c r="F348" s="33" t="s">
        <v>1279</v>
      </c>
      <c r="G348" s="26">
        <v>0</v>
      </c>
      <c r="H348" s="26">
        <v>24</v>
      </c>
      <c r="I348" s="26">
        <v>1</v>
      </c>
      <c r="J348" s="26">
        <v>3</v>
      </c>
      <c r="K348" s="26">
        <v>22</v>
      </c>
      <c r="L348" s="26">
        <v>1</v>
      </c>
      <c r="M348" s="26">
        <v>602</v>
      </c>
      <c r="N348" s="26">
        <v>19</v>
      </c>
      <c r="O348" s="26">
        <v>8</v>
      </c>
      <c r="P348" s="26" t="s">
        <v>149</v>
      </c>
      <c r="Q348" s="26" t="s">
        <v>545</v>
      </c>
      <c r="R348" s="27" t="s">
        <v>567</v>
      </c>
      <c r="S348" s="28">
        <v>43976026</v>
      </c>
    </row>
    <row r="349" spans="1:32" hidden="1" x14ac:dyDescent="0.2">
      <c r="A349" s="29" t="str">
        <f t="shared" si="25"/>
        <v>1.602</v>
      </c>
      <c r="B349" s="29" t="str">
        <f t="shared" si="26"/>
        <v>1.6.</v>
      </c>
      <c r="C349" s="29" t="str">
        <f t="shared" si="27"/>
        <v>2</v>
      </c>
      <c r="D349" s="33" t="str">
        <f t="shared" si="24"/>
        <v>24 1 3 22 1 602 19 9 0 4501001</v>
      </c>
      <c r="E349" s="34">
        <v>12401</v>
      </c>
      <c r="F349" s="33" t="s">
        <v>1279</v>
      </c>
      <c r="G349" s="26">
        <v>0</v>
      </c>
      <c r="H349" s="26">
        <v>24</v>
      </c>
      <c r="I349" s="26">
        <v>1</v>
      </c>
      <c r="J349" s="26">
        <v>3</v>
      </c>
      <c r="K349" s="26">
        <v>22</v>
      </c>
      <c r="L349" s="26">
        <v>1</v>
      </c>
      <c r="M349" s="26">
        <v>602</v>
      </c>
      <c r="N349" s="26">
        <v>19</v>
      </c>
      <c r="O349" s="26">
        <v>9</v>
      </c>
      <c r="P349" s="26" t="s">
        <v>149</v>
      </c>
      <c r="Q349" s="26" t="s">
        <v>545</v>
      </c>
      <c r="R349" s="27" t="s">
        <v>568</v>
      </c>
      <c r="S349" s="28">
        <v>571934392</v>
      </c>
    </row>
    <row r="350" spans="1:32" hidden="1" x14ac:dyDescent="0.2">
      <c r="A350" s="29" t="str">
        <f t="shared" si="25"/>
        <v>1.602</v>
      </c>
      <c r="B350" s="29" t="str">
        <f t="shared" si="26"/>
        <v>1.6.</v>
      </c>
      <c r="C350" s="29" t="str">
        <f t="shared" si="27"/>
        <v>2</v>
      </c>
      <c r="D350" s="33" t="str">
        <f t="shared" si="24"/>
        <v>24 1 3 22 1 602 19 10 0 4501001</v>
      </c>
      <c r="E350" s="34">
        <v>12401</v>
      </c>
      <c r="F350" s="33" t="s">
        <v>1279</v>
      </c>
      <c r="G350" s="26">
        <v>0</v>
      </c>
      <c r="H350" s="26">
        <v>24</v>
      </c>
      <c r="I350" s="26">
        <v>1</v>
      </c>
      <c r="J350" s="26">
        <v>3</v>
      </c>
      <c r="K350" s="26">
        <v>22</v>
      </c>
      <c r="L350" s="26">
        <v>1</v>
      </c>
      <c r="M350" s="26">
        <v>602</v>
      </c>
      <c r="N350" s="26">
        <v>19</v>
      </c>
      <c r="O350" s="26">
        <v>10</v>
      </c>
      <c r="P350" s="26" t="s">
        <v>149</v>
      </c>
      <c r="Q350" s="26" t="s">
        <v>545</v>
      </c>
      <c r="R350" s="27" t="s">
        <v>569</v>
      </c>
      <c r="S350" s="28">
        <v>28987213</v>
      </c>
    </row>
    <row r="351" spans="1:32" hidden="1" x14ac:dyDescent="0.2">
      <c r="A351" s="29" t="str">
        <f t="shared" si="25"/>
        <v>1.602</v>
      </c>
      <c r="B351" s="29" t="str">
        <f t="shared" si="26"/>
        <v>1.6.</v>
      </c>
      <c r="C351" s="29" t="str">
        <f t="shared" si="27"/>
        <v>2</v>
      </c>
      <c r="D351" s="33" t="str">
        <f t="shared" si="24"/>
        <v>24 1 3 22 1 602 19 11 0 4501001</v>
      </c>
      <c r="E351" s="34">
        <v>12401</v>
      </c>
      <c r="F351" s="33" t="s">
        <v>1279</v>
      </c>
      <c r="G351" s="26">
        <v>0</v>
      </c>
      <c r="H351" s="26">
        <v>24</v>
      </c>
      <c r="I351" s="26">
        <v>1</v>
      </c>
      <c r="J351" s="26">
        <v>3</v>
      </c>
      <c r="K351" s="26">
        <v>22</v>
      </c>
      <c r="L351" s="26">
        <v>1</v>
      </c>
      <c r="M351" s="26">
        <v>602</v>
      </c>
      <c r="N351" s="26">
        <v>19</v>
      </c>
      <c r="O351" s="26">
        <v>11</v>
      </c>
      <c r="P351" s="26" t="s">
        <v>149</v>
      </c>
      <c r="Q351" s="26" t="s">
        <v>545</v>
      </c>
      <c r="R351" s="27" t="s">
        <v>570</v>
      </c>
      <c r="S351" s="28">
        <v>300000000</v>
      </c>
    </row>
    <row r="352" spans="1:32" hidden="1" x14ac:dyDescent="0.2">
      <c r="A352" s="29" t="str">
        <f t="shared" si="25"/>
        <v>1.602</v>
      </c>
      <c r="B352" s="29" t="str">
        <f t="shared" si="26"/>
        <v>1.6.</v>
      </c>
      <c r="C352" s="29" t="str">
        <f t="shared" si="27"/>
        <v>2</v>
      </c>
      <c r="D352" s="33" t="str">
        <f t="shared" si="24"/>
        <v>24 1 3 22 1 602 19 12 0 4501001</v>
      </c>
      <c r="E352" s="34">
        <v>12401</v>
      </c>
      <c r="F352" s="33" t="s">
        <v>1279</v>
      </c>
      <c r="G352" s="26">
        <v>0</v>
      </c>
      <c r="H352" s="26">
        <v>24</v>
      </c>
      <c r="I352" s="26">
        <v>1</v>
      </c>
      <c r="J352" s="26">
        <v>3</v>
      </c>
      <c r="K352" s="26">
        <v>22</v>
      </c>
      <c r="L352" s="26">
        <v>1</v>
      </c>
      <c r="M352" s="26">
        <v>602</v>
      </c>
      <c r="N352" s="26">
        <v>19</v>
      </c>
      <c r="O352" s="26">
        <v>12</v>
      </c>
      <c r="P352" s="26" t="s">
        <v>149</v>
      </c>
      <c r="Q352" s="26" t="s">
        <v>545</v>
      </c>
      <c r="R352" s="27" t="s">
        <v>571</v>
      </c>
      <c r="S352" s="28">
        <v>150000000</v>
      </c>
    </row>
    <row r="353" spans="1:32" hidden="1" x14ac:dyDescent="0.2">
      <c r="A353" s="29" t="str">
        <f t="shared" si="25"/>
        <v>1.602</v>
      </c>
      <c r="B353" s="29" t="str">
        <f t="shared" si="26"/>
        <v>1.6.</v>
      </c>
      <c r="C353" s="29" t="str">
        <f t="shared" si="27"/>
        <v>2</v>
      </c>
      <c r="D353" s="33" t="str">
        <f t="shared" si="24"/>
        <v>24 1 3 22 1 602 19 13 0 4501001</v>
      </c>
      <c r="E353" s="34">
        <v>12401</v>
      </c>
      <c r="F353" s="33" t="s">
        <v>1279</v>
      </c>
      <c r="G353" s="26">
        <v>0</v>
      </c>
      <c r="H353" s="26">
        <v>24</v>
      </c>
      <c r="I353" s="26">
        <v>1</v>
      </c>
      <c r="J353" s="26">
        <v>3</v>
      </c>
      <c r="K353" s="26">
        <v>22</v>
      </c>
      <c r="L353" s="26">
        <v>1</v>
      </c>
      <c r="M353" s="26">
        <v>602</v>
      </c>
      <c r="N353" s="26">
        <v>19</v>
      </c>
      <c r="O353" s="26">
        <v>13</v>
      </c>
      <c r="P353" s="26" t="s">
        <v>149</v>
      </c>
      <c r="Q353" s="26" t="s">
        <v>545</v>
      </c>
      <c r="R353" s="27" t="s">
        <v>572</v>
      </c>
      <c r="S353" s="28">
        <v>406560000</v>
      </c>
    </row>
    <row r="354" spans="1:32" hidden="1" x14ac:dyDescent="0.2">
      <c r="A354" s="29" t="str">
        <f t="shared" si="25"/>
        <v>1.602</v>
      </c>
      <c r="B354" s="29" t="str">
        <f t="shared" si="26"/>
        <v>1.6.</v>
      </c>
      <c r="C354" s="29" t="str">
        <f t="shared" si="27"/>
        <v>2</v>
      </c>
      <c r="D354" s="33" t="str">
        <f t="shared" si="24"/>
        <v>24 1 3 22 1 602 19 14 0 4501001</v>
      </c>
      <c r="E354" s="34">
        <v>12401</v>
      </c>
      <c r="F354" s="33" t="s">
        <v>1279</v>
      </c>
      <c r="G354" s="26">
        <v>0</v>
      </c>
      <c r="H354" s="26">
        <v>24</v>
      </c>
      <c r="I354" s="26">
        <v>1</v>
      </c>
      <c r="J354" s="26">
        <v>3</v>
      </c>
      <c r="K354" s="26">
        <v>22</v>
      </c>
      <c r="L354" s="26">
        <v>1</v>
      </c>
      <c r="M354" s="26">
        <v>602</v>
      </c>
      <c r="N354" s="26">
        <v>19</v>
      </c>
      <c r="O354" s="26">
        <v>14</v>
      </c>
      <c r="P354" s="26" t="s">
        <v>149</v>
      </c>
      <c r="Q354" s="26" t="s">
        <v>545</v>
      </c>
      <c r="R354" s="27" t="s">
        <v>573</v>
      </c>
      <c r="S354" s="28">
        <v>12320000</v>
      </c>
    </row>
    <row r="355" spans="1:32" hidden="1" x14ac:dyDescent="0.2">
      <c r="A355" s="29" t="str">
        <f t="shared" si="25"/>
        <v>1.602</v>
      </c>
      <c r="B355" s="29" t="str">
        <f t="shared" si="26"/>
        <v>1.6.</v>
      </c>
      <c r="C355" s="29" t="str">
        <f t="shared" si="27"/>
        <v>2</v>
      </c>
      <c r="D355" s="33" t="str">
        <f t="shared" si="24"/>
        <v>24 1 3 22 1 602 19 15 0 4501001</v>
      </c>
      <c r="E355" s="34">
        <v>12606</v>
      </c>
      <c r="F355" s="33" t="s">
        <v>1288</v>
      </c>
      <c r="G355" s="26">
        <v>0</v>
      </c>
      <c r="H355" s="26">
        <v>24</v>
      </c>
      <c r="I355" s="26">
        <v>1</v>
      </c>
      <c r="J355" s="26">
        <v>3</v>
      </c>
      <c r="K355" s="26">
        <v>22</v>
      </c>
      <c r="L355" s="26">
        <v>1</v>
      </c>
      <c r="M355" s="26">
        <v>602</v>
      </c>
      <c r="N355" s="26">
        <v>19</v>
      </c>
      <c r="O355" s="26">
        <v>15</v>
      </c>
      <c r="P355" s="26" t="s">
        <v>149</v>
      </c>
      <c r="Q355" s="26" t="s">
        <v>545</v>
      </c>
      <c r="R355" s="27" t="s">
        <v>555</v>
      </c>
      <c r="S355" s="28">
        <v>649192</v>
      </c>
    </row>
    <row r="356" spans="1:32" hidden="1" x14ac:dyDescent="0.2">
      <c r="A356" s="29" t="str">
        <f t="shared" si="25"/>
        <v>1.602</v>
      </c>
      <c r="B356" s="29" t="str">
        <f t="shared" si="26"/>
        <v>1.6.</v>
      </c>
      <c r="C356" s="29" t="str">
        <f t="shared" si="27"/>
        <v>2</v>
      </c>
      <c r="D356" s="33" t="str">
        <f t="shared" ref="D356:D403" si="28">+CONCATENATE(H356," ",I356," ",J356," ",K356," ",L356," ",M356," ",N356," ",O356," ",P356," ",Q356)</f>
        <v>24 1 3 22 1 602 19 16 0 4501001</v>
      </c>
      <c r="E356" s="34">
        <v>22312</v>
      </c>
      <c r="F356" s="33" t="s">
        <v>1388</v>
      </c>
      <c r="G356" s="26">
        <v>0</v>
      </c>
      <c r="H356" s="26">
        <v>24</v>
      </c>
      <c r="I356" s="26">
        <v>1</v>
      </c>
      <c r="J356" s="26">
        <v>3</v>
      </c>
      <c r="K356" s="26">
        <v>22</v>
      </c>
      <c r="L356" s="26">
        <v>1</v>
      </c>
      <c r="M356" s="26">
        <v>602</v>
      </c>
      <c r="N356" s="26">
        <v>19</v>
      </c>
      <c r="O356" s="26">
        <v>16</v>
      </c>
      <c r="P356" s="26" t="s">
        <v>149</v>
      </c>
      <c r="Q356" s="26" t="s">
        <v>545</v>
      </c>
      <c r="R356" s="27" t="s">
        <v>574</v>
      </c>
      <c r="S356" s="28">
        <v>7703020</v>
      </c>
    </row>
    <row r="357" spans="1:32" hidden="1" x14ac:dyDescent="0.2">
      <c r="A357" s="29" t="str">
        <f t="shared" si="25"/>
        <v>1.602</v>
      </c>
      <c r="B357" s="29" t="str">
        <f t="shared" si="26"/>
        <v>1.6.</v>
      </c>
      <c r="C357" s="29" t="str">
        <f t="shared" si="27"/>
        <v>2</v>
      </c>
      <c r="D357" s="33" t="str">
        <f t="shared" si="28"/>
        <v>24 1 3 22 1 602 19 17 0 4501001</v>
      </c>
      <c r="E357" s="34">
        <v>12610</v>
      </c>
      <c r="F357" s="33" t="s">
        <v>1291</v>
      </c>
      <c r="G357" s="26">
        <v>0</v>
      </c>
      <c r="H357" s="26">
        <v>24</v>
      </c>
      <c r="I357" s="26">
        <v>1</v>
      </c>
      <c r="J357" s="26">
        <v>3</v>
      </c>
      <c r="K357" s="26">
        <v>22</v>
      </c>
      <c r="L357" s="26">
        <v>1</v>
      </c>
      <c r="M357" s="26">
        <v>602</v>
      </c>
      <c r="N357" s="26">
        <v>19</v>
      </c>
      <c r="O357" s="26">
        <v>17</v>
      </c>
      <c r="P357" s="26" t="s">
        <v>149</v>
      </c>
      <c r="Q357" s="26" t="s">
        <v>545</v>
      </c>
      <c r="R357" s="27" t="s">
        <v>575</v>
      </c>
      <c r="S357" s="28">
        <v>17188590</v>
      </c>
    </row>
    <row r="358" spans="1:32" hidden="1" x14ac:dyDescent="0.2">
      <c r="A358" s="29" t="str">
        <f t="shared" si="25"/>
        <v>1.602</v>
      </c>
      <c r="B358" s="29" t="str">
        <f t="shared" si="26"/>
        <v>1.6.</v>
      </c>
      <c r="C358" s="29" t="str">
        <f t="shared" si="27"/>
        <v>2</v>
      </c>
      <c r="D358" s="33" t="str">
        <f t="shared" si="28"/>
        <v>24 1 3 22 1 602 19 18 0 4501001</v>
      </c>
      <c r="E358" s="34">
        <v>22317</v>
      </c>
      <c r="F358" s="33" t="s">
        <v>1391</v>
      </c>
      <c r="G358" s="26">
        <v>0</v>
      </c>
      <c r="H358" s="26">
        <v>24</v>
      </c>
      <c r="I358" s="26">
        <v>1</v>
      </c>
      <c r="J358" s="26">
        <v>3</v>
      </c>
      <c r="K358" s="26">
        <v>22</v>
      </c>
      <c r="L358" s="26">
        <v>1</v>
      </c>
      <c r="M358" s="26">
        <v>602</v>
      </c>
      <c r="N358" s="26">
        <v>19</v>
      </c>
      <c r="O358" s="26">
        <v>18</v>
      </c>
      <c r="P358" s="26" t="s">
        <v>149</v>
      </c>
      <c r="Q358" s="26" t="s">
        <v>545</v>
      </c>
      <c r="R358" s="27" t="s">
        <v>576</v>
      </c>
      <c r="S358" s="28">
        <v>196100</v>
      </c>
    </row>
    <row r="359" spans="1:32" hidden="1" x14ac:dyDescent="0.2">
      <c r="A359" s="29" t="str">
        <f t="shared" si="25"/>
        <v>1.602</v>
      </c>
      <c r="B359" s="29" t="str">
        <f t="shared" si="26"/>
        <v>1.6.</v>
      </c>
      <c r="C359" s="29" t="str">
        <f t="shared" si="27"/>
        <v>2</v>
      </c>
      <c r="D359" s="33" t="str">
        <f t="shared" si="28"/>
        <v>24 1 3 22 1 602 19 19 0 4501001</v>
      </c>
      <c r="E359" s="34">
        <v>22302</v>
      </c>
      <c r="F359" s="33" t="s">
        <v>1379</v>
      </c>
      <c r="G359" s="26">
        <v>0</v>
      </c>
      <c r="H359" s="26">
        <v>24</v>
      </c>
      <c r="I359" s="26">
        <v>1</v>
      </c>
      <c r="J359" s="26">
        <v>3</v>
      </c>
      <c r="K359" s="26">
        <v>22</v>
      </c>
      <c r="L359" s="26">
        <v>1</v>
      </c>
      <c r="M359" s="26">
        <v>602</v>
      </c>
      <c r="N359" s="26">
        <v>19</v>
      </c>
      <c r="O359" s="26">
        <v>19</v>
      </c>
      <c r="P359" s="26" t="s">
        <v>149</v>
      </c>
      <c r="Q359" s="26" t="s">
        <v>545</v>
      </c>
      <c r="R359" s="27" t="s">
        <v>577</v>
      </c>
      <c r="S359" s="28">
        <v>1685400</v>
      </c>
    </row>
    <row r="360" spans="1:32" hidden="1" x14ac:dyDescent="0.2">
      <c r="A360" s="29" t="str">
        <f t="shared" si="25"/>
        <v>1.602</v>
      </c>
      <c r="B360" s="29" t="str">
        <f t="shared" si="26"/>
        <v>1.6.</v>
      </c>
      <c r="C360" s="29" t="str">
        <f t="shared" si="27"/>
        <v>2</v>
      </c>
      <c r="D360" s="33" t="str">
        <f t="shared" si="28"/>
        <v>24 1 3 22 1 602 19 20 0 4501001</v>
      </c>
      <c r="E360" s="34">
        <v>12211</v>
      </c>
      <c r="F360" s="33" t="s">
        <v>1273</v>
      </c>
      <c r="G360" s="26">
        <v>0</v>
      </c>
      <c r="H360" s="26">
        <v>24</v>
      </c>
      <c r="I360" s="26">
        <v>1</v>
      </c>
      <c r="J360" s="26">
        <v>3</v>
      </c>
      <c r="K360" s="26">
        <v>22</v>
      </c>
      <c r="L360" s="26">
        <v>1</v>
      </c>
      <c r="M360" s="26">
        <v>602</v>
      </c>
      <c r="N360" s="26">
        <v>19</v>
      </c>
      <c r="O360" s="26">
        <v>20</v>
      </c>
      <c r="P360" s="26" t="s">
        <v>149</v>
      </c>
      <c r="Q360" s="26" t="s">
        <v>545</v>
      </c>
      <c r="R360" s="27" t="s">
        <v>578</v>
      </c>
      <c r="S360" s="28">
        <v>554001602</v>
      </c>
    </row>
    <row r="361" spans="1:32" hidden="1" x14ac:dyDescent="0.2">
      <c r="A361" s="29" t="str">
        <f t="shared" si="25"/>
        <v>1.602</v>
      </c>
      <c r="B361" s="29" t="str">
        <f t="shared" si="26"/>
        <v>1.6.</v>
      </c>
      <c r="C361" s="29" t="str">
        <f t="shared" si="27"/>
        <v>2</v>
      </c>
      <c r="D361" s="33" t="str">
        <f t="shared" si="28"/>
        <v>24 1 3 22 1 602 19 21 0 4501004</v>
      </c>
      <c r="E361" s="34">
        <v>12401</v>
      </c>
      <c r="F361" s="33" t="s">
        <v>1279</v>
      </c>
      <c r="G361" s="26">
        <v>0</v>
      </c>
      <c r="H361" s="26">
        <v>24</v>
      </c>
      <c r="I361" s="26">
        <v>1</v>
      </c>
      <c r="J361" s="26">
        <v>3</v>
      </c>
      <c r="K361" s="26">
        <v>22</v>
      </c>
      <c r="L361" s="26">
        <v>1</v>
      </c>
      <c r="M361" s="26">
        <v>602</v>
      </c>
      <c r="N361" s="26">
        <v>19</v>
      </c>
      <c r="O361" s="26">
        <v>21</v>
      </c>
      <c r="P361" s="26" t="s">
        <v>149</v>
      </c>
      <c r="Q361" s="36" t="s">
        <v>557</v>
      </c>
      <c r="R361" s="27" t="s">
        <v>579</v>
      </c>
      <c r="S361" s="28">
        <v>50000000</v>
      </c>
      <c r="T361" s="26">
        <v>24</v>
      </c>
      <c r="U361" s="26">
        <v>1</v>
      </c>
      <c r="V361" s="26">
        <v>3</v>
      </c>
      <c r="W361" s="26">
        <v>22</v>
      </c>
      <c r="X361" s="26">
        <v>1</v>
      </c>
      <c r="Y361" s="26">
        <v>602</v>
      </c>
      <c r="Z361" s="26">
        <v>19</v>
      </c>
      <c r="AA361" s="26">
        <v>21</v>
      </c>
      <c r="AB361" s="26" t="s">
        <v>149</v>
      </c>
      <c r="AC361" s="35" t="s">
        <v>545</v>
      </c>
      <c r="AD361" s="27" t="s">
        <v>579</v>
      </c>
      <c r="AE361" s="28">
        <v>50000000</v>
      </c>
      <c r="AF361" s="29" t="s">
        <v>1486</v>
      </c>
    </row>
    <row r="362" spans="1:32" hidden="1" x14ac:dyDescent="0.2">
      <c r="A362" s="29" t="str">
        <f t="shared" si="25"/>
        <v>1.602</v>
      </c>
      <c r="B362" s="29" t="str">
        <f t="shared" si="26"/>
        <v>1.6.</v>
      </c>
      <c r="C362" s="29" t="str">
        <f t="shared" si="27"/>
        <v>2</v>
      </c>
      <c r="D362" s="33" t="str">
        <f t="shared" si="28"/>
        <v>24 1 3 22 1 602 19 22 0 4501001</v>
      </c>
      <c r="E362" s="34">
        <v>12401</v>
      </c>
      <c r="F362" s="33" t="s">
        <v>1279</v>
      </c>
      <c r="G362" s="26">
        <v>0</v>
      </c>
      <c r="H362" s="26">
        <v>24</v>
      </c>
      <c r="I362" s="26">
        <v>1</v>
      </c>
      <c r="J362" s="26">
        <v>3</v>
      </c>
      <c r="K362" s="26">
        <v>22</v>
      </c>
      <c r="L362" s="26">
        <v>1</v>
      </c>
      <c r="M362" s="26">
        <v>602</v>
      </c>
      <c r="N362" s="26">
        <v>19</v>
      </c>
      <c r="O362" s="26">
        <v>22</v>
      </c>
      <c r="P362" s="26" t="s">
        <v>149</v>
      </c>
      <c r="Q362" s="26" t="s">
        <v>545</v>
      </c>
      <c r="R362" s="27" t="s">
        <v>580</v>
      </c>
      <c r="S362" s="28">
        <v>100000000</v>
      </c>
    </row>
    <row r="363" spans="1:32" hidden="1" x14ac:dyDescent="0.2">
      <c r="A363" s="29" t="str">
        <f t="shared" si="25"/>
        <v>1.602</v>
      </c>
      <c r="B363" s="29" t="str">
        <f t="shared" si="26"/>
        <v>1.6.</v>
      </c>
      <c r="C363" s="29" t="str">
        <f t="shared" si="27"/>
        <v>2</v>
      </c>
      <c r="D363" s="33" t="str">
        <f t="shared" si="28"/>
        <v>24 1 3 22 1 602 19 23 0 4501001</v>
      </c>
      <c r="E363" s="34">
        <v>11215</v>
      </c>
      <c r="F363" s="33" t="s">
        <v>1203</v>
      </c>
      <c r="G363" s="26">
        <v>0</v>
      </c>
      <c r="H363" s="26">
        <v>24</v>
      </c>
      <c r="I363" s="26">
        <v>1</v>
      </c>
      <c r="J363" s="26">
        <v>3</v>
      </c>
      <c r="K363" s="26">
        <v>22</v>
      </c>
      <c r="L363" s="26">
        <v>1</v>
      </c>
      <c r="M363" s="26">
        <v>602</v>
      </c>
      <c r="N363" s="26">
        <v>19</v>
      </c>
      <c r="O363" s="26">
        <v>23</v>
      </c>
      <c r="P363" s="26" t="s">
        <v>149</v>
      </c>
      <c r="Q363" s="26" t="s">
        <v>545</v>
      </c>
      <c r="R363" s="27" t="s">
        <v>581</v>
      </c>
      <c r="S363" s="28">
        <v>60787891</v>
      </c>
    </row>
    <row r="364" spans="1:32" hidden="1" x14ac:dyDescent="0.2">
      <c r="A364" s="29" t="str">
        <f t="shared" si="25"/>
        <v>1.602</v>
      </c>
      <c r="B364" s="29" t="str">
        <f t="shared" si="26"/>
        <v>1.6.</v>
      </c>
      <c r="C364" s="29" t="str">
        <f t="shared" si="27"/>
        <v>2</v>
      </c>
      <c r="D364" s="33" t="str">
        <f t="shared" si="28"/>
        <v>24 1 3 22 1 602 19 24 0 4501001</v>
      </c>
      <c r="E364" s="34">
        <v>12303</v>
      </c>
      <c r="F364" s="33" t="s">
        <v>1277</v>
      </c>
      <c r="G364" s="26">
        <v>0</v>
      </c>
      <c r="H364" s="26">
        <v>24</v>
      </c>
      <c r="I364" s="26">
        <v>1</v>
      </c>
      <c r="J364" s="26">
        <v>3</v>
      </c>
      <c r="K364" s="26">
        <v>22</v>
      </c>
      <c r="L364" s="26">
        <v>1</v>
      </c>
      <c r="M364" s="26">
        <v>602</v>
      </c>
      <c r="N364" s="26">
        <v>19</v>
      </c>
      <c r="O364" s="26">
        <v>24</v>
      </c>
      <c r="P364" s="26" t="s">
        <v>149</v>
      </c>
      <c r="Q364" s="26" t="s">
        <v>545</v>
      </c>
      <c r="R364" s="27" t="s">
        <v>582</v>
      </c>
      <c r="S364" s="28">
        <v>7682870</v>
      </c>
    </row>
    <row r="365" spans="1:32" hidden="1" x14ac:dyDescent="0.2">
      <c r="A365" s="29" t="str">
        <f t="shared" si="25"/>
        <v>1.602</v>
      </c>
      <c r="B365" s="29" t="str">
        <f t="shared" si="26"/>
        <v>1.6.</v>
      </c>
      <c r="C365" s="29" t="str">
        <f t="shared" si="27"/>
        <v>2</v>
      </c>
      <c r="D365" s="33" t="str">
        <f t="shared" si="28"/>
        <v>24 1 3 22 1 602 19 25 0 4501001</v>
      </c>
      <c r="E365" s="34">
        <v>12305</v>
      </c>
      <c r="F365" s="33" t="s">
        <v>1278</v>
      </c>
      <c r="G365" s="26">
        <v>0</v>
      </c>
      <c r="H365" s="26">
        <v>24</v>
      </c>
      <c r="I365" s="26">
        <v>1</v>
      </c>
      <c r="J365" s="26">
        <v>3</v>
      </c>
      <c r="K365" s="26">
        <v>22</v>
      </c>
      <c r="L365" s="26">
        <v>1</v>
      </c>
      <c r="M365" s="26">
        <v>602</v>
      </c>
      <c r="N365" s="26">
        <v>19</v>
      </c>
      <c r="O365" s="26">
        <v>25</v>
      </c>
      <c r="P365" s="26" t="s">
        <v>149</v>
      </c>
      <c r="Q365" s="26" t="s">
        <v>545</v>
      </c>
      <c r="R365" s="27" t="s">
        <v>568</v>
      </c>
      <c r="S365" s="28">
        <v>885608</v>
      </c>
    </row>
    <row r="366" spans="1:32" hidden="1" x14ac:dyDescent="0.2">
      <c r="A366" s="29" t="str">
        <f t="shared" si="25"/>
        <v>1.602</v>
      </c>
      <c r="B366" s="29" t="str">
        <f t="shared" si="26"/>
        <v>1.6.</v>
      </c>
      <c r="C366" s="29" t="str">
        <f t="shared" si="27"/>
        <v>2</v>
      </c>
      <c r="D366" s="33" t="str">
        <f t="shared" si="28"/>
        <v>24 1 3 22 1 602 19 26 0 4501001</v>
      </c>
      <c r="E366" s="34">
        <v>12401</v>
      </c>
      <c r="F366" s="33" t="s">
        <v>1279</v>
      </c>
      <c r="G366" s="26">
        <v>0</v>
      </c>
      <c r="H366" s="26">
        <v>24</v>
      </c>
      <c r="I366" s="26">
        <v>1</v>
      </c>
      <c r="J366" s="26">
        <v>3</v>
      </c>
      <c r="K366" s="26">
        <v>22</v>
      </c>
      <c r="L366" s="26">
        <v>1</v>
      </c>
      <c r="M366" s="26">
        <v>602</v>
      </c>
      <c r="N366" s="26">
        <v>19</v>
      </c>
      <c r="O366" s="26">
        <v>26</v>
      </c>
      <c r="P366" s="26" t="s">
        <v>149</v>
      </c>
      <c r="Q366" s="26" t="s">
        <v>545</v>
      </c>
      <c r="R366" s="27" t="s">
        <v>583</v>
      </c>
      <c r="S366" s="28">
        <v>930000000</v>
      </c>
    </row>
    <row r="367" spans="1:32" hidden="1" x14ac:dyDescent="0.2">
      <c r="A367" s="29" t="str">
        <f t="shared" si="25"/>
        <v>1.602</v>
      </c>
      <c r="B367" s="29" t="str">
        <f t="shared" si="26"/>
        <v>1.6.</v>
      </c>
      <c r="C367" s="29" t="str">
        <f t="shared" si="27"/>
        <v>2</v>
      </c>
      <c r="D367" s="33" t="str">
        <f t="shared" si="28"/>
        <v>24 1 3 22 1 602 19 27 0 4501001</v>
      </c>
      <c r="E367" s="34">
        <v>12401</v>
      </c>
      <c r="F367" s="33" t="s">
        <v>1279</v>
      </c>
      <c r="G367" s="26">
        <v>0</v>
      </c>
      <c r="H367" s="26">
        <v>24</v>
      </c>
      <c r="I367" s="26">
        <v>1</v>
      </c>
      <c r="J367" s="26">
        <v>3</v>
      </c>
      <c r="K367" s="26">
        <v>22</v>
      </c>
      <c r="L367" s="26">
        <v>1</v>
      </c>
      <c r="M367" s="26">
        <v>602</v>
      </c>
      <c r="N367" s="26">
        <v>19</v>
      </c>
      <c r="O367" s="26">
        <v>27</v>
      </c>
      <c r="P367" s="26" t="s">
        <v>149</v>
      </c>
      <c r="Q367" s="26" t="s">
        <v>545</v>
      </c>
      <c r="R367" s="27" t="s">
        <v>584</v>
      </c>
      <c r="S367" s="28">
        <v>822356336</v>
      </c>
    </row>
    <row r="368" spans="1:32" hidden="1" x14ac:dyDescent="0.2">
      <c r="A368" s="29" t="str">
        <f t="shared" si="25"/>
        <v>1.602</v>
      </c>
      <c r="B368" s="29" t="str">
        <f t="shared" si="26"/>
        <v>1.6.</v>
      </c>
      <c r="C368" s="29" t="str">
        <f t="shared" si="27"/>
        <v>2</v>
      </c>
      <c r="D368" s="33" t="str">
        <f t="shared" si="28"/>
        <v>24 1 3 22 1 602 19 28 0 4501001</v>
      </c>
      <c r="E368" s="34">
        <v>22321</v>
      </c>
      <c r="F368" s="33" t="s">
        <v>1395</v>
      </c>
      <c r="G368" s="26">
        <v>0</v>
      </c>
      <c r="H368" s="26">
        <v>24</v>
      </c>
      <c r="I368" s="26">
        <v>1</v>
      </c>
      <c r="J368" s="26">
        <v>3</v>
      </c>
      <c r="K368" s="26">
        <v>22</v>
      </c>
      <c r="L368" s="26">
        <v>1</v>
      </c>
      <c r="M368" s="26">
        <v>602</v>
      </c>
      <c r="N368" s="26">
        <v>19</v>
      </c>
      <c r="O368" s="26">
        <v>28</v>
      </c>
      <c r="P368" s="26" t="s">
        <v>149</v>
      </c>
      <c r="Q368" s="26" t="s">
        <v>545</v>
      </c>
      <c r="R368" s="27" t="s">
        <v>568</v>
      </c>
      <c r="S368" s="28">
        <v>87980000</v>
      </c>
    </row>
    <row r="369" spans="1:31" hidden="1" x14ac:dyDescent="0.2">
      <c r="A369" s="29" t="str">
        <f t="shared" si="25"/>
        <v>1.602</v>
      </c>
      <c r="B369" s="29" t="str">
        <f t="shared" si="26"/>
        <v>1.6.</v>
      </c>
      <c r="C369" s="29" t="str">
        <f t="shared" si="27"/>
        <v>2</v>
      </c>
      <c r="D369" s="33" t="str">
        <f t="shared" si="28"/>
        <v>24 1 3 22 1 602 19 29 0 4501001</v>
      </c>
      <c r="E369" s="34">
        <v>11229</v>
      </c>
      <c r="F369" s="33" t="s">
        <v>1222</v>
      </c>
      <c r="G369" s="26">
        <v>0</v>
      </c>
      <c r="H369" s="26">
        <v>24</v>
      </c>
      <c r="I369" s="26">
        <v>1</v>
      </c>
      <c r="J369" s="26">
        <v>3</v>
      </c>
      <c r="K369" s="26">
        <v>22</v>
      </c>
      <c r="L369" s="26">
        <v>1</v>
      </c>
      <c r="M369" s="26">
        <v>602</v>
      </c>
      <c r="N369" s="26">
        <v>19</v>
      </c>
      <c r="O369" s="26">
        <v>29</v>
      </c>
      <c r="P369" s="26" t="s">
        <v>149</v>
      </c>
      <c r="Q369" s="26" t="s">
        <v>545</v>
      </c>
      <c r="R369" s="27" t="s">
        <v>585</v>
      </c>
      <c r="S369" s="28">
        <v>300000000</v>
      </c>
      <c r="AD369" s="32"/>
      <c r="AE369" s="30"/>
    </row>
    <row r="370" spans="1:31" hidden="1" x14ac:dyDescent="0.2">
      <c r="A370" s="29" t="str">
        <f t="shared" si="25"/>
        <v>1.602</v>
      </c>
      <c r="B370" s="29" t="str">
        <f t="shared" si="26"/>
        <v>1.6.</v>
      </c>
      <c r="C370" s="29" t="str">
        <f t="shared" si="27"/>
        <v>2</v>
      </c>
      <c r="D370" s="33" t="str">
        <f t="shared" si="28"/>
        <v>24 1 3 22 1 602 19 30 0 4501001</v>
      </c>
      <c r="E370" s="34">
        <v>22336</v>
      </c>
      <c r="F370" s="33" t="s">
        <v>1405</v>
      </c>
      <c r="G370" s="26">
        <v>0</v>
      </c>
      <c r="H370" s="26">
        <v>24</v>
      </c>
      <c r="I370" s="26">
        <v>1</v>
      </c>
      <c r="J370" s="26">
        <v>3</v>
      </c>
      <c r="K370" s="26">
        <v>22</v>
      </c>
      <c r="L370" s="26">
        <v>1</v>
      </c>
      <c r="M370" s="26">
        <v>602</v>
      </c>
      <c r="N370" s="26">
        <v>19</v>
      </c>
      <c r="O370" s="26">
        <v>30</v>
      </c>
      <c r="P370" s="26" t="s">
        <v>149</v>
      </c>
      <c r="Q370" s="26" t="s">
        <v>545</v>
      </c>
      <c r="R370" s="27" t="s">
        <v>586</v>
      </c>
      <c r="S370" s="28">
        <v>1696000</v>
      </c>
    </row>
    <row r="371" spans="1:31" hidden="1" x14ac:dyDescent="0.2">
      <c r="A371" s="29" t="str">
        <f t="shared" si="25"/>
        <v>1.602</v>
      </c>
      <c r="B371" s="29" t="str">
        <f t="shared" si="26"/>
        <v>1.6.</v>
      </c>
      <c r="C371" s="29" t="str">
        <f t="shared" si="27"/>
        <v>2</v>
      </c>
      <c r="D371" s="33" t="str">
        <f t="shared" si="28"/>
        <v>24 1 3 22 1 602 19 31 0 4501029</v>
      </c>
      <c r="E371" s="34">
        <v>11103</v>
      </c>
      <c r="F371" s="33" t="s">
        <v>1476</v>
      </c>
      <c r="G371" s="26">
        <v>0</v>
      </c>
      <c r="H371" s="26">
        <v>24</v>
      </c>
      <c r="I371" s="26">
        <v>1</v>
      </c>
      <c r="J371" s="26">
        <v>3</v>
      </c>
      <c r="K371" s="26">
        <v>22</v>
      </c>
      <c r="L371" s="26">
        <v>1</v>
      </c>
      <c r="M371" s="26">
        <v>602</v>
      </c>
      <c r="N371" s="26">
        <v>19</v>
      </c>
      <c r="O371" s="26">
        <v>31</v>
      </c>
      <c r="P371" s="26" t="s">
        <v>149</v>
      </c>
      <c r="Q371" s="26" t="s">
        <v>564</v>
      </c>
      <c r="R371" s="27" t="s">
        <v>587</v>
      </c>
      <c r="S371" s="28">
        <v>238852605</v>
      </c>
    </row>
    <row r="372" spans="1:31" hidden="1" x14ac:dyDescent="0.2">
      <c r="A372" s="29" t="str">
        <f t="shared" si="25"/>
        <v>1.602</v>
      </c>
      <c r="B372" s="29" t="str">
        <f t="shared" si="26"/>
        <v>1.6.</v>
      </c>
      <c r="C372" s="29" t="str">
        <f t="shared" si="27"/>
        <v>2</v>
      </c>
      <c r="D372" s="33" t="str">
        <f t="shared" si="28"/>
        <v>24 1 3 22 1 602 19 32 0 4501029</v>
      </c>
      <c r="E372" s="34">
        <v>11103</v>
      </c>
      <c r="F372" s="33" t="s">
        <v>1476</v>
      </c>
      <c r="G372" s="26">
        <v>0</v>
      </c>
      <c r="H372" s="26">
        <v>24</v>
      </c>
      <c r="I372" s="26">
        <v>1</v>
      </c>
      <c r="J372" s="26">
        <v>3</v>
      </c>
      <c r="K372" s="26">
        <v>22</v>
      </c>
      <c r="L372" s="26">
        <v>1</v>
      </c>
      <c r="M372" s="26">
        <v>602</v>
      </c>
      <c r="N372" s="26">
        <v>19</v>
      </c>
      <c r="O372" s="26">
        <v>32</v>
      </c>
      <c r="P372" s="26" t="s">
        <v>149</v>
      </c>
      <c r="Q372" s="26" t="s">
        <v>564</v>
      </c>
      <c r="R372" s="27" t="s">
        <v>588</v>
      </c>
      <c r="S372" s="28">
        <v>200000000</v>
      </c>
    </row>
    <row r="373" spans="1:31" hidden="1" x14ac:dyDescent="0.2">
      <c r="A373" s="29" t="str">
        <f t="shared" si="25"/>
        <v>1.602</v>
      </c>
      <c r="B373" s="29" t="str">
        <f t="shared" si="26"/>
        <v>1.6.</v>
      </c>
      <c r="C373" s="29" t="str">
        <f t="shared" si="27"/>
        <v>2</v>
      </c>
      <c r="D373" s="33" t="str">
        <f t="shared" si="28"/>
        <v>24 1 3 22 1 602 19 33 0 4501029</v>
      </c>
      <c r="E373" s="34">
        <v>11103</v>
      </c>
      <c r="F373" s="33" t="s">
        <v>1476</v>
      </c>
      <c r="G373" s="26">
        <v>0</v>
      </c>
      <c r="H373" s="26">
        <v>24</v>
      </c>
      <c r="I373" s="26">
        <v>1</v>
      </c>
      <c r="J373" s="26">
        <v>3</v>
      </c>
      <c r="K373" s="26">
        <v>22</v>
      </c>
      <c r="L373" s="26">
        <v>1</v>
      </c>
      <c r="M373" s="26">
        <v>602</v>
      </c>
      <c r="N373" s="26">
        <v>19</v>
      </c>
      <c r="O373" s="26">
        <v>33</v>
      </c>
      <c r="P373" s="26" t="s">
        <v>149</v>
      </c>
      <c r="Q373" s="26" t="s">
        <v>564</v>
      </c>
      <c r="R373" s="27" t="s">
        <v>589</v>
      </c>
      <c r="S373" s="28">
        <v>90000000</v>
      </c>
    </row>
    <row r="374" spans="1:31" hidden="1" x14ac:dyDescent="0.2">
      <c r="A374" s="29" t="str">
        <f t="shared" si="25"/>
        <v>1.602</v>
      </c>
      <c r="B374" s="29" t="str">
        <f t="shared" si="26"/>
        <v>1.6.</v>
      </c>
      <c r="C374" s="29" t="str">
        <f t="shared" si="27"/>
        <v>2</v>
      </c>
      <c r="D374" s="33" t="str">
        <f t="shared" si="28"/>
        <v>24 1 3 22 1 602 19 34 0 4501029</v>
      </c>
      <c r="E374" s="34">
        <v>11103</v>
      </c>
      <c r="F374" s="33" t="s">
        <v>1476</v>
      </c>
      <c r="G374" s="26">
        <v>0</v>
      </c>
      <c r="H374" s="26">
        <v>24</v>
      </c>
      <c r="I374" s="26">
        <v>1</v>
      </c>
      <c r="J374" s="26">
        <v>3</v>
      </c>
      <c r="K374" s="26">
        <v>22</v>
      </c>
      <c r="L374" s="26">
        <v>1</v>
      </c>
      <c r="M374" s="26">
        <v>602</v>
      </c>
      <c r="N374" s="26">
        <v>19</v>
      </c>
      <c r="O374" s="26">
        <v>34</v>
      </c>
      <c r="P374" s="26" t="s">
        <v>149</v>
      </c>
      <c r="Q374" s="26" t="s">
        <v>564</v>
      </c>
      <c r="R374" s="27" t="s">
        <v>590</v>
      </c>
      <c r="S374" s="28">
        <v>351084466</v>
      </c>
    </row>
    <row r="375" spans="1:31" hidden="1" x14ac:dyDescent="0.2">
      <c r="A375" s="29" t="str">
        <f t="shared" si="25"/>
        <v>1.602</v>
      </c>
      <c r="B375" s="29" t="str">
        <f t="shared" si="26"/>
        <v>1.6.</v>
      </c>
      <c r="C375" s="29" t="str">
        <f t="shared" si="27"/>
        <v>2</v>
      </c>
      <c r="D375" s="33" t="str">
        <f t="shared" si="28"/>
        <v>24 1 3 22 1 602 19 35 0 4501029</v>
      </c>
      <c r="E375" s="34">
        <v>11103</v>
      </c>
      <c r="F375" s="33" t="s">
        <v>1476</v>
      </c>
      <c r="G375" s="26">
        <v>0</v>
      </c>
      <c r="H375" s="26">
        <v>24</v>
      </c>
      <c r="I375" s="26">
        <v>1</v>
      </c>
      <c r="J375" s="26">
        <v>3</v>
      </c>
      <c r="K375" s="26">
        <v>22</v>
      </c>
      <c r="L375" s="26">
        <v>1</v>
      </c>
      <c r="M375" s="26">
        <v>602</v>
      </c>
      <c r="N375" s="26">
        <v>19</v>
      </c>
      <c r="O375" s="26">
        <v>35</v>
      </c>
      <c r="P375" s="26" t="s">
        <v>149</v>
      </c>
      <c r="Q375" s="26" t="s">
        <v>564</v>
      </c>
      <c r="R375" s="27" t="s">
        <v>591</v>
      </c>
      <c r="S375" s="28">
        <v>150000000</v>
      </c>
    </row>
    <row r="376" spans="1:31" hidden="1" x14ac:dyDescent="0.2">
      <c r="A376" s="29" t="str">
        <f t="shared" si="25"/>
        <v>1.602</v>
      </c>
      <c r="B376" s="29" t="str">
        <f t="shared" si="26"/>
        <v>1.6.</v>
      </c>
      <c r="C376" s="29" t="str">
        <f t="shared" si="27"/>
        <v>2</v>
      </c>
      <c r="D376" s="33" t="str">
        <f t="shared" si="28"/>
        <v>24 1 3 22 1 602 19 80 0 4501001</v>
      </c>
      <c r="E376" s="34">
        <v>12401</v>
      </c>
      <c r="F376" s="33" t="s">
        <v>1279</v>
      </c>
      <c r="G376" s="26">
        <v>0</v>
      </c>
      <c r="H376" s="26">
        <v>24</v>
      </c>
      <c r="I376" s="26">
        <v>1</v>
      </c>
      <c r="J376" s="26">
        <v>3</v>
      </c>
      <c r="K376" s="26">
        <v>22</v>
      </c>
      <c r="L376" s="26">
        <v>1</v>
      </c>
      <c r="M376" s="26">
        <v>602</v>
      </c>
      <c r="N376" s="26">
        <v>19</v>
      </c>
      <c r="O376" s="26">
        <v>80</v>
      </c>
      <c r="P376" s="26" t="s">
        <v>149</v>
      </c>
      <c r="Q376" s="26" t="s">
        <v>545</v>
      </c>
      <c r="R376" s="27" t="s">
        <v>592</v>
      </c>
      <c r="S376" s="28">
        <v>2038783217</v>
      </c>
    </row>
    <row r="377" spans="1:31" hidden="1" x14ac:dyDescent="0.2">
      <c r="A377" s="29" t="str">
        <f t="shared" si="25"/>
        <v>1.602</v>
      </c>
      <c r="B377" s="29" t="str">
        <f t="shared" si="26"/>
        <v>1.6.</v>
      </c>
      <c r="C377" s="29" t="str">
        <f t="shared" si="27"/>
        <v>2</v>
      </c>
      <c r="D377" s="33" t="str">
        <f t="shared" si="28"/>
        <v>24 1 3 22 1 602 19 81 0 4501001</v>
      </c>
      <c r="E377" s="34">
        <v>12401</v>
      </c>
      <c r="F377" s="33" t="s">
        <v>1279</v>
      </c>
      <c r="G377" s="26">
        <v>0</v>
      </c>
      <c r="H377" s="26">
        <v>24</v>
      </c>
      <c r="I377" s="26">
        <v>1</v>
      </c>
      <c r="J377" s="26">
        <v>3</v>
      </c>
      <c r="K377" s="26">
        <v>22</v>
      </c>
      <c r="L377" s="26">
        <v>1</v>
      </c>
      <c r="M377" s="26">
        <v>602</v>
      </c>
      <c r="N377" s="26">
        <v>19</v>
      </c>
      <c r="O377" s="26">
        <v>81</v>
      </c>
      <c r="P377" s="26" t="s">
        <v>149</v>
      </c>
      <c r="Q377" s="26" t="s">
        <v>545</v>
      </c>
      <c r="R377" s="27" t="s">
        <v>593</v>
      </c>
      <c r="S377" s="28">
        <v>259676511</v>
      </c>
    </row>
    <row r="378" spans="1:31" hidden="1" x14ac:dyDescent="0.2">
      <c r="A378" s="29" t="str">
        <f t="shared" si="25"/>
        <v>1.602</v>
      </c>
      <c r="B378" s="29" t="str">
        <f t="shared" si="26"/>
        <v>1.6.</v>
      </c>
      <c r="C378" s="29" t="str">
        <f t="shared" si="27"/>
        <v>2</v>
      </c>
      <c r="D378" s="33" t="str">
        <f t="shared" si="28"/>
        <v>24 1 3 22 1 602 19 82 0 4501001</v>
      </c>
      <c r="E378" s="34">
        <v>12401</v>
      </c>
      <c r="F378" s="33" t="s">
        <v>1279</v>
      </c>
      <c r="G378" s="26">
        <v>0</v>
      </c>
      <c r="H378" s="26">
        <v>24</v>
      </c>
      <c r="I378" s="26">
        <v>1</v>
      </c>
      <c r="J378" s="26">
        <v>3</v>
      </c>
      <c r="K378" s="26">
        <v>22</v>
      </c>
      <c r="L378" s="26">
        <v>1</v>
      </c>
      <c r="M378" s="26">
        <v>602</v>
      </c>
      <c r="N378" s="26">
        <v>19</v>
      </c>
      <c r="O378" s="26">
        <v>82</v>
      </c>
      <c r="P378" s="26" t="s">
        <v>149</v>
      </c>
      <c r="Q378" s="26" t="s">
        <v>545</v>
      </c>
      <c r="R378" s="27" t="s">
        <v>594</v>
      </c>
      <c r="S378" s="28">
        <v>778103974</v>
      </c>
    </row>
    <row r="379" spans="1:31" hidden="1" x14ac:dyDescent="0.2">
      <c r="A379" s="29" t="str">
        <f t="shared" si="25"/>
        <v>1.602</v>
      </c>
      <c r="B379" s="29" t="str">
        <f t="shared" si="26"/>
        <v>1.6.</v>
      </c>
      <c r="C379" s="29" t="str">
        <f t="shared" si="27"/>
        <v>2</v>
      </c>
      <c r="D379" s="33" t="str">
        <f t="shared" si="28"/>
        <v>24 1 3 22 1 602 19 83 0 4501001</v>
      </c>
      <c r="E379" s="34">
        <v>12401</v>
      </c>
      <c r="F379" s="33" t="s">
        <v>1279</v>
      </c>
      <c r="G379" s="26">
        <v>0</v>
      </c>
      <c r="H379" s="26">
        <v>24</v>
      </c>
      <c r="I379" s="26">
        <v>1</v>
      </c>
      <c r="J379" s="26">
        <v>3</v>
      </c>
      <c r="K379" s="26">
        <v>22</v>
      </c>
      <c r="L379" s="26">
        <v>1</v>
      </c>
      <c r="M379" s="26">
        <v>602</v>
      </c>
      <c r="N379" s="26">
        <v>19</v>
      </c>
      <c r="O379" s="26">
        <v>83</v>
      </c>
      <c r="P379" s="26" t="s">
        <v>149</v>
      </c>
      <c r="Q379" s="26" t="s">
        <v>545</v>
      </c>
      <c r="R379" s="27" t="s">
        <v>595</v>
      </c>
      <c r="S379" s="28">
        <v>105412787</v>
      </c>
    </row>
    <row r="380" spans="1:31" hidden="1" x14ac:dyDescent="0.2">
      <c r="A380" s="29" t="str">
        <f t="shared" si="25"/>
        <v>1.602</v>
      </c>
      <c r="B380" s="29" t="str">
        <f t="shared" si="26"/>
        <v>1.6.</v>
      </c>
      <c r="C380" s="29" t="str">
        <f t="shared" si="27"/>
        <v>2</v>
      </c>
      <c r="D380" s="33" t="str">
        <f t="shared" si="28"/>
        <v>24 1 3 22 1 602 21 0 0 4599016</v>
      </c>
      <c r="E380" s="34">
        <v>11229</v>
      </c>
      <c r="F380" s="33" t="s">
        <v>1222</v>
      </c>
      <c r="G380" s="26">
        <v>0</v>
      </c>
      <c r="H380" s="26">
        <v>24</v>
      </c>
      <c r="I380" s="26">
        <v>1</v>
      </c>
      <c r="J380" s="26">
        <v>3</v>
      </c>
      <c r="K380" s="26">
        <v>22</v>
      </c>
      <c r="L380" s="26">
        <v>1</v>
      </c>
      <c r="M380" s="26">
        <v>602</v>
      </c>
      <c r="N380" s="26">
        <v>21</v>
      </c>
      <c r="O380" s="26">
        <v>0</v>
      </c>
      <c r="P380" s="26" t="s">
        <v>149</v>
      </c>
      <c r="Q380" s="26" t="s">
        <v>596</v>
      </c>
      <c r="R380" s="27" t="s">
        <v>597</v>
      </c>
      <c r="S380" s="28">
        <v>800000000</v>
      </c>
    </row>
    <row r="381" spans="1:31" hidden="1" x14ac:dyDescent="0.2">
      <c r="C381" s="29" t="str">
        <f t="shared" si="27"/>
        <v>1</v>
      </c>
      <c r="D381" s="33" t="str">
        <f t="shared" si="28"/>
        <v>25 11 1 11 1 2 2 0 211020100101 0</v>
      </c>
      <c r="E381" s="34">
        <v>11101</v>
      </c>
      <c r="F381" s="33" t="s">
        <v>1175</v>
      </c>
      <c r="G381" s="26">
        <v>0</v>
      </c>
      <c r="H381" s="26">
        <v>25</v>
      </c>
      <c r="I381" s="26">
        <v>11</v>
      </c>
      <c r="J381" s="26">
        <v>1</v>
      </c>
      <c r="K381" s="26">
        <v>11</v>
      </c>
      <c r="L381" s="26">
        <v>1</v>
      </c>
      <c r="M381" s="26">
        <v>2</v>
      </c>
      <c r="N381" s="26">
        <v>2</v>
      </c>
      <c r="O381" s="26">
        <v>0</v>
      </c>
      <c r="P381" s="26" t="s">
        <v>318</v>
      </c>
      <c r="Q381" s="26" t="s">
        <v>149</v>
      </c>
      <c r="R381" s="27" t="s">
        <v>633</v>
      </c>
      <c r="S381" s="28">
        <v>406600000</v>
      </c>
    </row>
    <row r="382" spans="1:31" hidden="1" x14ac:dyDescent="0.2">
      <c r="C382" s="29" t="str">
        <f t="shared" si="27"/>
        <v>1</v>
      </c>
      <c r="D382" s="33" t="str">
        <f t="shared" si="28"/>
        <v>25 11 1 11 2 1 22 80 2120202008 0</v>
      </c>
      <c r="E382" s="34">
        <v>11101</v>
      </c>
      <c r="F382" s="33" t="s">
        <v>1175</v>
      </c>
      <c r="G382" s="26">
        <v>0</v>
      </c>
      <c r="H382" s="26">
        <v>25</v>
      </c>
      <c r="I382" s="26">
        <v>11</v>
      </c>
      <c r="J382" s="26">
        <v>1</v>
      </c>
      <c r="K382" s="26">
        <v>11</v>
      </c>
      <c r="L382" s="26">
        <v>2</v>
      </c>
      <c r="M382" s="26">
        <v>1</v>
      </c>
      <c r="N382" s="26">
        <v>22</v>
      </c>
      <c r="O382" s="26">
        <v>80</v>
      </c>
      <c r="P382" s="26" t="s">
        <v>410</v>
      </c>
      <c r="Q382" s="26" t="s">
        <v>149</v>
      </c>
      <c r="R382" s="27" t="s">
        <v>634</v>
      </c>
      <c r="S382" s="28">
        <v>3622480977</v>
      </c>
    </row>
    <row r="383" spans="1:31" hidden="1" x14ac:dyDescent="0.2">
      <c r="C383" s="29" t="str">
        <f t="shared" si="27"/>
        <v>1</v>
      </c>
      <c r="D383" s="33" t="str">
        <f t="shared" si="28"/>
        <v>25 11 1 11 2 1 24 0 2180403 0</v>
      </c>
      <c r="E383" s="34">
        <v>11101</v>
      </c>
      <c r="F383" s="33" t="s">
        <v>1175</v>
      </c>
      <c r="G383" s="26">
        <v>0</v>
      </c>
      <c r="H383" s="26">
        <v>25</v>
      </c>
      <c r="I383" s="26">
        <v>11</v>
      </c>
      <c r="J383" s="26">
        <v>1</v>
      </c>
      <c r="K383" s="26">
        <v>11</v>
      </c>
      <c r="L383" s="26">
        <v>2</v>
      </c>
      <c r="M383" s="26">
        <v>1</v>
      </c>
      <c r="N383" s="26">
        <v>24</v>
      </c>
      <c r="O383" s="26">
        <v>0</v>
      </c>
      <c r="P383" s="26" t="s">
        <v>635</v>
      </c>
      <c r="Q383" s="26" t="s">
        <v>149</v>
      </c>
      <c r="R383" s="27" t="s">
        <v>636</v>
      </c>
      <c r="S383" s="28">
        <v>127224340</v>
      </c>
    </row>
    <row r="384" spans="1:31" hidden="1" x14ac:dyDescent="0.2">
      <c r="C384" s="29" t="str">
        <f t="shared" si="27"/>
        <v>1</v>
      </c>
      <c r="D384" s="33" t="str">
        <f t="shared" si="28"/>
        <v>25 11 1 11 2 1 25 0 2120202007 0</v>
      </c>
      <c r="E384" s="34">
        <v>11101</v>
      </c>
      <c r="F384" s="33" t="s">
        <v>1175</v>
      </c>
      <c r="G384" s="26">
        <v>0</v>
      </c>
      <c r="H384" s="26">
        <v>25</v>
      </c>
      <c r="I384" s="26">
        <v>11</v>
      </c>
      <c r="J384" s="26">
        <v>1</v>
      </c>
      <c r="K384" s="26">
        <v>11</v>
      </c>
      <c r="L384" s="26">
        <v>2</v>
      </c>
      <c r="M384" s="26">
        <v>1</v>
      </c>
      <c r="N384" s="26">
        <v>25</v>
      </c>
      <c r="O384" s="26">
        <v>0</v>
      </c>
      <c r="P384" s="26" t="s">
        <v>416</v>
      </c>
      <c r="Q384" s="26" t="s">
        <v>149</v>
      </c>
      <c r="R384" s="27" t="s">
        <v>637</v>
      </c>
      <c r="S384" s="28">
        <v>82710144</v>
      </c>
    </row>
    <row r="385" spans="3:19" hidden="1" x14ac:dyDescent="0.2">
      <c r="C385" s="29" t="str">
        <f t="shared" si="27"/>
        <v>1</v>
      </c>
      <c r="D385" s="33" t="str">
        <f t="shared" si="28"/>
        <v>25 11 1 11 2 1 26 0 2120202008 0</v>
      </c>
      <c r="E385" s="34">
        <v>11101</v>
      </c>
      <c r="F385" s="33" t="s">
        <v>1175</v>
      </c>
      <c r="G385" s="26">
        <v>0</v>
      </c>
      <c r="H385" s="26">
        <v>25</v>
      </c>
      <c r="I385" s="26">
        <v>11</v>
      </c>
      <c r="J385" s="26">
        <v>1</v>
      </c>
      <c r="K385" s="26">
        <v>11</v>
      </c>
      <c r="L385" s="26">
        <v>2</v>
      </c>
      <c r="M385" s="26">
        <v>1</v>
      </c>
      <c r="N385" s="26">
        <v>26</v>
      </c>
      <c r="O385" s="26">
        <v>0</v>
      </c>
      <c r="P385" s="26" t="s">
        <v>410</v>
      </c>
      <c r="Q385" s="26" t="s">
        <v>149</v>
      </c>
      <c r="R385" s="27" t="s">
        <v>638</v>
      </c>
      <c r="S385" s="28">
        <v>23497200</v>
      </c>
    </row>
    <row r="386" spans="3:19" hidden="1" x14ac:dyDescent="0.2">
      <c r="C386" s="29" t="str">
        <f t="shared" si="27"/>
        <v>1</v>
      </c>
      <c r="D386" s="33" t="str">
        <f t="shared" si="28"/>
        <v>25 11 1 11 2 1 39 0 2180502 0</v>
      </c>
      <c r="E386" s="34">
        <v>11101</v>
      </c>
      <c r="F386" s="33" t="s">
        <v>1175</v>
      </c>
      <c r="G386" s="26">
        <v>0</v>
      </c>
      <c r="H386" s="26">
        <v>25</v>
      </c>
      <c r="I386" s="26">
        <v>11</v>
      </c>
      <c r="J386" s="26">
        <v>1</v>
      </c>
      <c r="K386" s="26">
        <v>11</v>
      </c>
      <c r="L386" s="26">
        <v>2</v>
      </c>
      <c r="M386" s="26">
        <v>1</v>
      </c>
      <c r="N386" s="26">
        <v>39</v>
      </c>
      <c r="O386" s="26">
        <v>0</v>
      </c>
      <c r="P386" s="26" t="s">
        <v>639</v>
      </c>
      <c r="Q386" s="26" t="s">
        <v>149</v>
      </c>
      <c r="R386" s="27" t="s">
        <v>640</v>
      </c>
      <c r="S386" s="28">
        <v>27717082</v>
      </c>
    </row>
    <row r="387" spans="3:19" hidden="1" x14ac:dyDescent="0.2">
      <c r="C387" s="29" t="str">
        <f t="shared" ref="C387:C450" si="29">+MID(K387,2,1)</f>
        <v>1</v>
      </c>
      <c r="D387" s="33" t="str">
        <f t="shared" si="28"/>
        <v>25 11 1 11 2 2 3 0 2120202009 0</v>
      </c>
      <c r="E387" s="34">
        <v>11101</v>
      </c>
      <c r="F387" s="33" t="s">
        <v>1175</v>
      </c>
      <c r="G387" s="26">
        <v>0</v>
      </c>
      <c r="H387" s="26">
        <v>25</v>
      </c>
      <c r="I387" s="26">
        <v>11</v>
      </c>
      <c r="J387" s="26">
        <v>1</v>
      </c>
      <c r="K387" s="26">
        <v>11</v>
      </c>
      <c r="L387" s="26">
        <v>2</v>
      </c>
      <c r="M387" s="26">
        <v>2</v>
      </c>
      <c r="N387" s="26">
        <v>3</v>
      </c>
      <c r="O387" s="26">
        <v>0</v>
      </c>
      <c r="P387" s="26" t="s">
        <v>214</v>
      </c>
      <c r="Q387" s="26" t="s">
        <v>149</v>
      </c>
      <c r="R387" s="27" t="s">
        <v>215</v>
      </c>
      <c r="S387" s="28">
        <v>7647611</v>
      </c>
    </row>
    <row r="388" spans="3:19" hidden="1" x14ac:dyDescent="0.2">
      <c r="C388" s="29" t="str">
        <f t="shared" si="29"/>
        <v>1</v>
      </c>
      <c r="D388" s="33" t="str">
        <f t="shared" si="28"/>
        <v>25 11 1 11 3 1 1 0 2130509099 0</v>
      </c>
      <c r="E388" s="34">
        <v>11101</v>
      </c>
      <c r="F388" s="33" t="s">
        <v>1175</v>
      </c>
      <c r="G388" s="26">
        <v>0</v>
      </c>
      <c r="H388" s="26">
        <v>25</v>
      </c>
      <c r="I388" s="26">
        <v>11</v>
      </c>
      <c r="J388" s="26">
        <v>1</v>
      </c>
      <c r="K388" s="26">
        <v>11</v>
      </c>
      <c r="L388" s="26">
        <v>3</v>
      </c>
      <c r="M388" s="26">
        <v>1</v>
      </c>
      <c r="N388" s="26">
        <v>1</v>
      </c>
      <c r="O388" s="26">
        <v>0</v>
      </c>
      <c r="P388" s="26" t="s">
        <v>641</v>
      </c>
      <c r="Q388" s="26" t="s">
        <v>149</v>
      </c>
      <c r="R388" s="27" t="s">
        <v>642</v>
      </c>
      <c r="S388" s="28">
        <v>2803388601</v>
      </c>
    </row>
    <row r="389" spans="3:19" hidden="1" x14ac:dyDescent="0.2">
      <c r="C389" s="29" t="str">
        <f t="shared" si="29"/>
        <v>1</v>
      </c>
      <c r="D389" s="33" t="str">
        <f t="shared" si="28"/>
        <v>25 11 1 11 3 1 2 0 2130509099 0</v>
      </c>
      <c r="E389" s="34">
        <v>11101</v>
      </c>
      <c r="F389" s="33" t="s">
        <v>1175</v>
      </c>
      <c r="G389" s="26">
        <v>0</v>
      </c>
      <c r="H389" s="26">
        <v>25</v>
      </c>
      <c r="I389" s="26">
        <v>11</v>
      </c>
      <c r="J389" s="26">
        <v>1</v>
      </c>
      <c r="K389" s="26">
        <v>11</v>
      </c>
      <c r="L389" s="26">
        <v>3</v>
      </c>
      <c r="M389" s="26">
        <v>1</v>
      </c>
      <c r="N389" s="26">
        <v>2</v>
      </c>
      <c r="O389" s="26">
        <v>0</v>
      </c>
      <c r="P389" s="26" t="s">
        <v>641</v>
      </c>
      <c r="Q389" s="26" t="s">
        <v>149</v>
      </c>
      <c r="R389" s="27" t="s">
        <v>643</v>
      </c>
      <c r="S389" s="28">
        <v>5134236298</v>
      </c>
    </row>
    <row r="390" spans="3:19" hidden="1" x14ac:dyDescent="0.2">
      <c r="C390" s="29" t="str">
        <f t="shared" si="29"/>
        <v>1</v>
      </c>
      <c r="D390" s="33" t="str">
        <f t="shared" si="28"/>
        <v>25 11 1 11 3 1 3 0 2110103006 0</v>
      </c>
      <c r="E390" s="34">
        <v>11101</v>
      </c>
      <c r="F390" s="33" t="s">
        <v>1175</v>
      </c>
      <c r="G390" s="26">
        <v>0</v>
      </c>
      <c r="H390" s="26">
        <v>25</v>
      </c>
      <c r="I390" s="26">
        <v>11</v>
      </c>
      <c r="J390" s="26">
        <v>1</v>
      </c>
      <c r="K390" s="26">
        <v>11</v>
      </c>
      <c r="L390" s="26">
        <v>3</v>
      </c>
      <c r="M390" s="26">
        <v>1</v>
      </c>
      <c r="N390" s="26">
        <v>3</v>
      </c>
      <c r="O390" s="26">
        <v>0</v>
      </c>
      <c r="P390" s="26" t="s">
        <v>644</v>
      </c>
      <c r="Q390" s="26" t="s">
        <v>149</v>
      </c>
      <c r="R390" s="27" t="s">
        <v>645</v>
      </c>
      <c r="S390" s="28">
        <v>1787434614</v>
      </c>
    </row>
    <row r="391" spans="3:19" hidden="1" x14ac:dyDescent="0.2">
      <c r="C391" s="29" t="str">
        <f t="shared" si="29"/>
        <v>1</v>
      </c>
      <c r="D391" s="33" t="str">
        <f t="shared" si="28"/>
        <v>25 11 1 11 3 1 4 0 2110103006 0</v>
      </c>
      <c r="E391" s="34">
        <v>11101</v>
      </c>
      <c r="F391" s="33" t="s">
        <v>1175</v>
      </c>
      <c r="G391" s="26">
        <v>0</v>
      </c>
      <c r="H391" s="26">
        <v>25</v>
      </c>
      <c r="I391" s="26">
        <v>11</v>
      </c>
      <c r="J391" s="26">
        <v>1</v>
      </c>
      <c r="K391" s="26">
        <v>11</v>
      </c>
      <c r="L391" s="26">
        <v>3</v>
      </c>
      <c r="M391" s="26">
        <v>1</v>
      </c>
      <c r="N391" s="26">
        <v>4</v>
      </c>
      <c r="O391" s="26">
        <v>0</v>
      </c>
      <c r="P391" s="26" t="s">
        <v>644</v>
      </c>
      <c r="Q391" s="26" t="s">
        <v>149</v>
      </c>
      <c r="R391" s="27" t="s">
        <v>646</v>
      </c>
      <c r="S391" s="28">
        <v>476649230</v>
      </c>
    </row>
    <row r="392" spans="3:19" hidden="1" x14ac:dyDescent="0.2">
      <c r="C392" s="29" t="str">
        <f t="shared" si="29"/>
        <v>1</v>
      </c>
      <c r="D392" s="33" t="str">
        <f t="shared" si="28"/>
        <v>25 11 1 11 3 1 5 0 2130509099 0</v>
      </c>
      <c r="E392" s="34">
        <v>11101</v>
      </c>
      <c r="F392" s="33" t="s">
        <v>1175</v>
      </c>
      <c r="G392" s="26">
        <v>0</v>
      </c>
      <c r="H392" s="26">
        <v>25</v>
      </c>
      <c r="I392" s="26">
        <v>11</v>
      </c>
      <c r="J392" s="26">
        <v>1</v>
      </c>
      <c r="K392" s="26">
        <v>11</v>
      </c>
      <c r="L392" s="26">
        <v>3</v>
      </c>
      <c r="M392" s="26">
        <v>1</v>
      </c>
      <c r="N392" s="26">
        <v>5</v>
      </c>
      <c r="O392" s="26">
        <v>0</v>
      </c>
      <c r="P392" s="26" t="s">
        <v>641</v>
      </c>
      <c r="Q392" s="26" t="s">
        <v>149</v>
      </c>
      <c r="R392" s="27" t="s">
        <v>647</v>
      </c>
      <c r="S392" s="28">
        <v>5818801138</v>
      </c>
    </row>
    <row r="393" spans="3:19" hidden="1" x14ac:dyDescent="0.2">
      <c r="C393" s="29" t="str">
        <f t="shared" si="29"/>
        <v>1</v>
      </c>
      <c r="D393" s="33" t="str">
        <f t="shared" si="28"/>
        <v>25 11 1 11 3 2 1 0 213070200102 0</v>
      </c>
      <c r="E393" s="34">
        <v>11101</v>
      </c>
      <c r="F393" s="33" t="s">
        <v>1175</v>
      </c>
      <c r="G393" s="26">
        <v>0</v>
      </c>
      <c r="H393" s="26">
        <v>25</v>
      </c>
      <c r="I393" s="26">
        <v>11</v>
      </c>
      <c r="J393" s="26">
        <v>1</v>
      </c>
      <c r="K393" s="26">
        <v>11</v>
      </c>
      <c r="L393" s="26">
        <v>3</v>
      </c>
      <c r="M393" s="26">
        <v>2</v>
      </c>
      <c r="N393" s="26">
        <v>1</v>
      </c>
      <c r="O393" s="26">
        <v>0</v>
      </c>
      <c r="P393" s="26" t="s">
        <v>648</v>
      </c>
      <c r="Q393" s="26" t="s">
        <v>149</v>
      </c>
      <c r="R393" s="27" t="s">
        <v>649</v>
      </c>
      <c r="S393" s="28">
        <v>1654142666</v>
      </c>
    </row>
    <row r="394" spans="3:19" hidden="1" x14ac:dyDescent="0.2">
      <c r="C394" s="29" t="str">
        <f t="shared" si="29"/>
        <v>1</v>
      </c>
      <c r="D394" s="33" t="str">
        <f t="shared" si="28"/>
        <v>25 11 1 11 3 2 3 0 213070200202 0</v>
      </c>
      <c r="E394" s="34">
        <v>11101</v>
      </c>
      <c r="F394" s="33" t="s">
        <v>1175</v>
      </c>
      <c r="G394" s="26">
        <v>0</v>
      </c>
      <c r="H394" s="26">
        <v>25</v>
      </c>
      <c r="I394" s="26">
        <v>11</v>
      </c>
      <c r="J394" s="26">
        <v>1</v>
      </c>
      <c r="K394" s="26">
        <v>11</v>
      </c>
      <c r="L394" s="26">
        <v>3</v>
      </c>
      <c r="M394" s="26">
        <v>2</v>
      </c>
      <c r="N394" s="26">
        <v>3</v>
      </c>
      <c r="O394" s="26">
        <v>0</v>
      </c>
      <c r="P394" s="26" t="s">
        <v>650</v>
      </c>
      <c r="Q394" s="26" t="s">
        <v>149</v>
      </c>
      <c r="R394" s="27" t="s">
        <v>651</v>
      </c>
      <c r="S394" s="28">
        <v>319825435</v>
      </c>
    </row>
    <row r="395" spans="3:19" hidden="1" x14ac:dyDescent="0.2">
      <c r="C395" s="29" t="str">
        <f t="shared" si="29"/>
        <v>1</v>
      </c>
      <c r="D395" s="33" t="str">
        <f t="shared" si="28"/>
        <v>25 11 1 11 3 2 5 0 2131403 0</v>
      </c>
      <c r="E395" s="34">
        <v>11101</v>
      </c>
      <c r="F395" s="33" t="s">
        <v>1175</v>
      </c>
      <c r="G395" s="26">
        <v>0</v>
      </c>
      <c r="H395" s="26">
        <v>25</v>
      </c>
      <c r="I395" s="26">
        <v>11</v>
      </c>
      <c r="J395" s="26">
        <v>1</v>
      </c>
      <c r="K395" s="26">
        <v>11</v>
      </c>
      <c r="L395" s="26">
        <v>3</v>
      </c>
      <c r="M395" s="26">
        <v>2</v>
      </c>
      <c r="N395" s="26">
        <v>5</v>
      </c>
      <c r="O395" s="26">
        <v>0</v>
      </c>
      <c r="P395" s="26" t="s">
        <v>652</v>
      </c>
      <c r="Q395" s="26" t="s">
        <v>149</v>
      </c>
      <c r="R395" s="27" t="s">
        <v>653</v>
      </c>
      <c r="S395" s="28">
        <v>0</v>
      </c>
    </row>
    <row r="396" spans="3:19" hidden="1" x14ac:dyDescent="0.2">
      <c r="C396" s="29" t="str">
        <f t="shared" si="29"/>
        <v>1</v>
      </c>
      <c r="D396" s="33" t="str">
        <f t="shared" si="28"/>
        <v>25 11 1 11 3 3 1 0 2140203 0</v>
      </c>
      <c r="E396" s="34">
        <v>11101</v>
      </c>
      <c r="F396" s="33" t="s">
        <v>1175</v>
      </c>
      <c r="G396" s="26">
        <v>0</v>
      </c>
      <c r="H396" s="26">
        <v>25</v>
      </c>
      <c r="I396" s="26">
        <v>11</v>
      </c>
      <c r="J396" s="26">
        <v>1</v>
      </c>
      <c r="K396" s="26">
        <v>11</v>
      </c>
      <c r="L396" s="26">
        <v>3</v>
      </c>
      <c r="M396" s="26">
        <v>3</v>
      </c>
      <c r="N396" s="26">
        <v>1</v>
      </c>
      <c r="O396" s="26">
        <v>0</v>
      </c>
      <c r="P396" s="26" t="s">
        <v>654</v>
      </c>
      <c r="Q396" s="26" t="s">
        <v>149</v>
      </c>
      <c r="R396" s="27" t="s">
        <v>655</v>
      </c>
      <c r="S396" s="28">
        <v>753021324</v>
      </c>
    </row>
    <row r="397" spans="3:19" hidden="1" x14ac:dyDescent="0.2">
      <c r="C397" s="29" t="str">
        <f t="shared" si="29"/>
        <v>1</v>
      </c>
      <c r="D397" s="33" t="str">
        <f t="shared" si="28"/>
        <v>25 11 1 11 3 3 30 0 2131301001 0</v>
      </c>
      <c r="E397" s="34">
        <v>11101</v>
      </c>
      <c r="F397" s="33" t="s">
        <v>1175</v>
      </c>
      <c r="G397" s="26">
        <v>0</v>
      </c>
      <c r="H397" s="26">
        <v>25</v>
      </c>
      <c r="I397" s="26">
        <v>11</v>
      </c>
      <c r="J397" s="26">
        <v>1</v>
      </c>
      <c r="K397" s="26">
        <v>11</v>
      </c>
      <c r="L397" s="26">
        <v>3</v>
      </c>
      <c r="M397" s="26">
        <v>3</v>
      </c>
      <c r="N397" s="26">
        <v>30</v>
      </c>
      <c r="O397" s="26">
        <v>0</v>
      </c>
      <c r="P397" s="26" t="s">
        <v>385</v>
      </c>
      <c r="Q397" s="26" t="s">
        <v>149</v>
      </c>
      <c r="R397" s="27" t="s">
        <v>415</v>
      </c>
      <c r="S397" s="28">
        <v>1501663059</v>
      </c>
    </row>
    <row r="398" spans="3:19" hidden="1" x14ac:dyDescent="0.2">
      <c r="C398" s="29" t="str">
        <f t="shared" si="29"/>
        <v>2</v>
      </c>
      <c r="D398" s="33" t="str">
        <f t="shared" si="28"/>
        <v>25 11 1 22 3 1 1 0 2130509099 0</v>
      </c>
      <c r="E398" s="34">
        <v>13304</v>
      </c>
      <c r="F398" s="33" t="s">
        <v>1335</v>
      </c>
      <c r="G398" s="26">
        <v>0</v>
      </c>
      <c r="H398" s="26">
        <v>25</v>
      </c>
      <c r="I398" s="26">
        <v>11</v>
      </c>
      <c r="J398" s="26">
        <v>1</v>
      </c>
      <c r="K398" s="26">
        <v>22</v>
      </c>
      <c r="L398" s="26">
        <v>3</v>
      </c>
      <c r="M398" s="26">
        <v>1</v>
      </c>
      <c r="N398" s="26">
        <v>1</v>
      </c>
      <c r="O398" s="26">
        <v>0</v>
      </c>
      <c r="P398" s="26" t="s">
        <v>641</v>
      </c>
      <c r="Q398" s="26" t="s">
        <v>149</v>
      </c>
      <c r="R398" s="27" t="s">
        <v>656</v>
      </c>
      <c r="S398" s="28">
        <v>1480888126</v>
      </c>
    </row>
    <row r="399" spans="3:19" hidden="1" x14ac:dyDescent="0.2">
      <c r="C399" s="29" t="str">
        <f t="shared" si="29"/>
        <v>2</v>
      </c>
      <c r="D399" s="33" t="str">
        <f t="shared" si="28"/>
        <v>25 11 1 22 3 2 1 0 213070200201 0</v>
      </c>
      <c r="E399" s="34">
        <v>13301</v>
      </c>
      <c r="F399" s="33" t="s">
        <v>1333</v>
      </c>
      <c r="G399" s="26">
        <v>0</v>
      </c>
      <c r="H399" s="26">
        <v>25</v>
      </c>
      <c r="I399" s="26">
        <v>11</v>
      </c>
      <c r="J399" s="26">
        <v>1</v>
      </c>
      <c r="K399" s="26">
        <v>22</v>
      </c>
      <c r="L399" s="26">
        <v>3</v>
      </c>
      <c r="M399" s="26">
        <v>2</v>
      </c>
      <c r="N399" s="26">
        <v>1</v>
      </c>
      <c r="O399" s="26">
        <v>0</v>
      </c>
      <c r="P399" s="26" t="s">
        <v>657</v>
      </c>
      <c r="Q399" s="26" t="s">
        <v>149</v>
      </c>
      <c r="R399" s="27" t="s">
        <v>658</v>
      </c>
      <c r="S399" s="28">
        <v>207439354</v>
      </c>
    </row>
    <row r="400" spans="3:19" hidden="1" x14ac:dyDescent="0.2">
      <c r="C400" s="29" t="str">
        <f t="shared" si="29"/>
        <v>2</v>
      </c>
      <c r="D400" s="33" t="str">
        <f t="shared" si="28"/>
        <v>25 11 1 22 3 2 1 1 213070200201 0</v>
      </c>
      <c r="E400" s="34">
        <v>23118</v>
      </c>
      <c r="F400" s="33" t="s">
        <v>1419</v>
      </c>
      <c r="G400" s="26">
        <v>0</v>
      </c>
      <c r="H400" s="26">
        <v>25</v>
      </c>
      <c r="I400" s="26">
        <v>11</v>
      </c>
      <c r="J400" s="26">
        <v>1</v>
      </c>
      <c r="K400" s="26">
        <v>22</v>
      </c>
      <c r="L400" s="26">
        <v>3</v>
      </c>
      <c r="M400" s="26">
        <v>2</v>
      </c>
      <c r="N400" s="26">
        <v>1</v>
      </c>
      <c r="O400" s="26">
        <v>1</v>
      </c>
      <c r="P400" s="26" t="s">
        <v>657</v>
      </c>
      <c r="Q400" s="26" t="s">
        <v>149</v>
      </c>
      <c r="R400" s="27" t="s">
        <v>659</v>
      </c>
      <c r="S400" s="28">
        <v>5967030332</v>
      </c>
    </row>
    <row r="401" spans="3:19" hidden="1" x14ac:dyDescent="0.2">
      <c r="C401" s="29" t="str">
        <f t="shared" si="29"/>
        <v>2</v>
      </c>
      <c r="D401" s="33" t="str">
        <f t="shared" si="28"/>
        <v>25 11 1 22 3 2 2 0 213070200102 0</v>
      </c>
      <c r="E401" s="34">
        <v>12612</v>
      </c>
      <c r="F401" s="33" t="s">
        <v>1293</v>
      </c>
      <c r="G401" s="26">
        <v>0</v>
      </c>
      <c r="H401" s="26">
        <v>25</v>
      </c>
      <c r="I401" s="26">
        <v>11</v>
      </c>
      <c r="J401" s="26">
        <v>1</v>
      </c>
      <c r="K401" s="26">
        <v>22</v>
      </c>
      <c r="L401" s="26">
        <v>3</v>
      </c>
      <c r="M401" s="26">
        <v>2</v>
      </c>
      <c r="N401" s="26">
        <v>2</v>
      </c>
      <c r="O401" s="26">
        <v>0</v>
      </c>
      <c r="P401" s="26" t="s">
        <v>648</v>
      </c>
      <c r="Q401" s="26" t="s">
        <v>149</v>
      </c>
      <c r="R401" s="27" t="s">
        <v>660</v>
      </c>
      <c r="S401" s="28">
        <v>213967741</v>
      </c>
    </row>
    <row r="402" spans="3:19" hidden="1" x14ac:dyDescent="0.2">
      <c r="C402" s="29" t="str">
        <f t="shared" si="29"/>
        <v>2</v>
      </c>
      <c r="D402" s="33" t="str">
        <f t="shared" si="28"/>
        <v>25 11 1 22 3 2 3 0 213070200202 0</v>
      </c>
      <c r="E402" s="34">
        <v>13401</v>
      </c>
      <c r="F402" s="33" t="s">
        <v>1344</v>
      </c>
      <c r="G402" s="26">
        <v>0</v>
      </c>
      <c r="H402" s="26">
        <v>25</v>
      </c>
      <c r="I402" s="26">
        <v>11</v>
      </c>
      <c r="J402" s="26">
        <v>1</v>
      </c>
      <c r="K402" s="26">
        <v>22</v>
      </c>
      <c r="L402" s="26">
        <v>3</v>
      </c>
      <c r="M402" s="26">
        <v>2</v>
      </c>
      <c r="N402" s="26">
        <v>3</v>
      </c>
      <c r="O402" s="26">
        <v>0</v>
      </c>
      <c r="P402" s="26" t="s">
        <v>650</v>
      </c>
      <c r="Q402" s="26" t="s">
        <v>149</v>
      </c>
      <c r="R402" s="27" t="s">
        <v>651</v>
      </c>
      <c r="S402" s="28">
        <v>748108235</v>
      </c>
    </row>
    <row r="403" spans="3:19" hidden="1" x14ac:dyDescent="0.2">
      <c r="C403" s="29" t="str">
        <f t="shared" si="29"/>
        <v>2</v>
      </c>
      <c r="D403" s="33" t="str">
        <f t="shared" si="28"/>
        <v>25 11 1 22 3 2 4 0 213070200202 0</v>
      </c>
      <c r="E403" s="34">
        <v>13402</v>
      </c>
      <c r="F403" s="33" t="s">
        <v>1345</v>
      </c>
      <c r="G403" s="26">
        <v>0</v>
      </c>
      <c r="H403" s="26">
        <v>25</v>
      </c>
      <c r="I403" s="26">
        <v>11</v>
      </c>
      <c r="J403" s="26">
        <v>1</v>
      </c>
      <c r="K403" s="26">
        <v>22</v>
      </c>
      <c r="L403" s="26">
        <v>3</v>
      </c>
      <c r="M403" s="26">
        <v>2</v>
      </c>
      <c r="N403" s="26">
        <v>4</v>
      </c>
      <c r="O403" s="26">
        <v>0</v>
      </c>
      <c r="P403" s="26" t="s">
        <v>650</v>
      </c>
      <c r="Q403" s="26" t="s">
        <v>149</v>
      </c>
      <c r="R403" s="27" t="s">
        <v>661</v>
      </c>
      <c r="S403" s="28">
        <v>232718090</v>
      </c>
    </row>
    <row r="404" spans="3:19" hidden="1" x14ac:dyDescent="0.2">
      <c r="C404" s="29" t="str">
        <f t="shared" si="29"/>
        <v>2</v>
      </c>
      <c r="D404" s="33" t="str">
        <f t="shared" ref="D404:D446" si="30">+CONCATENATE(H404," ",I404," ",J404," ",K404," ",L404," ",M404," ",N404," ",O404," ",P404," ",Q404)</f>
        <v>25 11 1 22 3 2 7 0 213070200102 0</v>
      </c>
      <c r="E404" s="34">
        <v>22319</v>
      </c>
      <c r="F404" s="33" t="s">
        <v>1393</v>
      </c>
      <c r="G404" s="26">
        <v>0</v>
      </c>
      <c r="H404" s="26">
        <v>25</v>
      </c>
      <c r="I404" s="26">
        <v>11</v>
      </c>
      <c r="J404" s="26">
        <v>1</v>
      </c>
      <c r="K404" s="26">
        <v>22</v>
      </c>
      <c r="L404" s="26">
        <v>3</v>
      </c>
      <c r="M404" s="26">
        <v>2</v>
      </c>
      <c r="N404" s="26">
        <v>7</v>
      </c>
      <c r="O404" s="26">
        <v>0</v>
      </c>
      <c r="P404" s="26" t="s">
        <v>648</v>
      </c>
      <c r="Q404" s="26" t="s">
        <v>149</v>
      </c>
      <c r="R404" s="27" t="s">
        <v>662</v>
      </c>
      <c r="S404" s="28">
        <v>10320160</v>
      </c>
    </row>
    <row r="405" spans="3:19" hidden="1" x14ac:dyDescent="0.2">
      <c r="C405" s="29" t="str">
        <f t="shared" si="29"/>
        <v>2</v>
      </c>
      <c r="D405" s="33" t="str">
        <f t="shared" si="30"/>
        <v>25 11 1 22 3 2 12 0 213070200202 0</v>
      </c>
      <c r="E405" s="34">
        <v>22328</v>
      </c>
      <c r="F405" s="33" t="s">
        <v>1400</v>
      </c>
      <c r="G405" s="26">
        <v>0</v>
      </c>
      <c r="H405" s="26">
        <v>25</v>
      </c>
      <c r="I405" s="26">
        <v>11</v>
      </c>
      <c r="J405" s="26">
        <v>1</v>
      </c>
      <c r="K405" s="26">
        <v>22</v>
      </c>
      <c r="L405" s="26">
        <v>3</v>
      </c>
      <c r="M405" s="26">
        <v>2</v>
      </c>
      <c r="N405" s="26">
        <v>12</v>
      </c>
      <c r="O405" s="26">
        <v>0</v>
      </c>
      <c r="P405" s="26" t="s">
        <v>650</v>
      </c>
      <c r="Q405" s="26" t="s">
        <v>149</v>
      </c>
      <c r="R405" s="27" t="s">
        <v>663</v>
      </c>
      <c r="S405" s="28">
        <v>3710000</v>
      </c>
    </row>
    <row r="406" spans="3:19" hidden="1" x14ac:dyDescent="0.2">
      <c r="C406" s="29" t="str">
        <f t="shared" si="29"/>
        <v>2</v>
      </c>
      <c r="D406" s="33" t="str">
        <f t="shared" si="30"/>
        <v>25 11 1 22 3 2 12 1 213070200102 0</v>
      </c>
      <c r="E406" s="34">
        <v>11225</v>
      </c>
      <c r="F406" s="33" t="s">
        <v>1219</v>
      </c>
      <c r="G406" s="26">
        <v>0</v>
      </c>
      <c r="H406" s="26">
        <v>25</v>
      </c>
      <c r="I406" s="26">
        <v>11</v>
      </c>
      <c r="J406" s="26">
        <v>1</v>
      </c>
      <c r="K406" s="26">
        <v>22</v>
      </c>
      <c r="L406" s="26">
        <v>3</v>
      </c>
      <c r="M406" s="26">
        <v>2</v>
      </c>
      <c r="N406" s="26">
        <v>12</v>
      </c>
      <c r="O406" s="26">
        <v>1</v>
      </c>
      <c r="P406" s="26" t="s">
        <v>648</v>
      </c>
      <c r="Q406" s="26" t="s">
        <v>149</v>
      </c>
      <c r="R406" s="27" t="s">
        <v>664</v>
      </c>
      <c r="S406" s="28">
        <v>2076303853</v>
      </c>
    </row>
    <row r="407" spans="3:19" hidden="1" x14ac:dyDescent="0.2">
      <c r="C407" s="29" t="str">
        <f t="shared" si="29"/>
        <v>2</v>
      </c>
      <c r="D407" s="33" t="str">
        <f t="shared" si="30"/>
        <v>25 11 1 22 3 2 13 0 213070200202 0</v>
      </c>
      <c r="E407" s="34">
        <v>11220</v>
      </c>
      <c r="F407" s="33" t="s">
        <v>1211</v>
      </c>
      <c r="G407" s="26">
        <v>0</v>
      </c>
      <c r="H407" s="26">
        <v>25</v>
      </c>
      <c r="I407" s="26">
        <v>11</v>
      </c>
      <c r="J407" s="26">
        <v>1</v>
      </c>
      <c r="K407" s="26">
        <v>22</v>
      </c>
      <c r="L407" s="26">
        <v>3</v>
      </c>
      <c r="M407" s="26">
        <v>2</v>
      </c>
      <c r="N407" s="26">
        <v>13</v>
      </c>
      <c r="O407" s="26">
        <v>0</v>
      </c>
      <c r="P407" s="26" t="s">
        <v>650</v>
      </c>
      <c r="Q407" s="26" t="s">
        <v>149</v>
      </c>
      <c r="R407" s="27" t="s">
        <v>665</v>
      </c>
      <c r="S407" s="28">
        <v>1440374800</v>
      </c>
    </row>
    <row r="408" spans="3:19" hidden="1" x14ac:dyDescent="0.2">
      <c r="C408" s="29" t="str">
        <f t="shared" si="29"/>
        <v>2</v>
      </c>
      <c r="D408" s="33" t="str">
        <f t="shared" si="30"/>
        <v>25 11 1 22 3 2 14 0 213070200201 0</v>
      </c>
      <c r="E408" s="34">
        <v>23123</v>
      </c>
      <c r="F408" s="33" t="s">
        <v>1421</v>
      </c>
      <c r="G408" s="26">
        <v>0</v>
      </c>
      <c r="H408" s="26">
        <v>25</v>
      </c>
      <c r="I408" s="26">
        <v>11</v>
      </c>
      <c r="J408" s="26">
        <v>1</v>
      </c>
      <c r="K408" s="26">
        <v>22</v>
      </c>
      <c r="L408" s="26">
        <v>3</v>
      </c>
      <c r="M408" s="26">
        <v>2</v>
      </c>
      <c r="N408" s="26">
        <v>14</v>
      </c>
      <c r="O408" s="26">
        <v>0</v>
      </c>
      <c r="P408" s="26" t="s">
        <v>657</v>
      </c>
      <c r="Q408" s="26" t="s">
        <v>149</v>
      </c>
      <c r="R408" s="27" t="s">
        <v>666</v>
      </c>
      <c r="S408" s="28">
        <v>1000000000</v>
      </c>
    </row>
    <row r="409" spans="3:19" hidden="1" x14ac:dyDescent="0.2">
      <c r="C409" s="29" t="str">
        <f t="shared" si="29"/>
        <v>2</v>
      </c>
      <c r="D409" s="33" t="str">
        <f t="shared" si="30"/>
        <v>25 11 1 22 3 2 14 1 213070200201 0</v>
      </c>
      <c r="E409" s="34">
        <v>22333</v>
      </c>
      <c r="F409" s="33" t="s">
        <v>1403</v>
      </c>
      <c r="G409" s="26">
        <v>0</v>
      </c>
      <c r="H409" s="26">
        <v>25</v>
      </c>
      <c r="I409" s="26">
        <v>11</v>
      </c>
      <c r="J409" s="26">
        <v>1</v>
      </c>
      <c r="K409" s="26">
        <v>22</v>
      </c>
      <c r="L409" s="26">
        <v>3</v>
      </c>
      <c r="M409" s="26">
        <v>2</v>
      </c>
      <c r="N409" s="26">
        <v>14</v>
      </c>
      <c r="O409" s="26">
        <v>1</v>
      </c>
      <c r="P409" s="26" t="s">
        <v>657</v>
      </c>
      <c r="Q409" s="26" t="s">
        <v>149</v>
      </c>
      <c r="R409" s="27" t="s">
        <v>667</v>
      </c>
      <c r="S409" s="28">
        <v>8289200</v>
      </c>
    </row>
    <row r="410" spans="3:19" hidden="1" x14ac:dyDescent="0.2">
      <c r="C410" s="29" t="str">
        <f t="shared" si="29"/>
        <v>2</v>
      </c>
      <c r="D410" s="33" t="str">
        <f t="shared" si="30"/>
        <v>25 11 1 22 3 2 15 0 213070200201 0</v>
      </c>
      <c r="E410" s="34">
        <v>23114</v>
      </c>
      <c r="F410" s="33" t="s">
        <v>1417</v>
      </c>
      <c r="G410" s="26">
        <v>0</v>
      </c>
      <c r="H410" s="26">
        <v>25</v>
      </c>
      <c r="I410" s="26">
        <v>11</v>
      </c>
      <c r="J410" s="26">
        <v>1</v>
      </c>
      <c r="K410" s="26">
        <v>22</v>
      </c>
      <c r="L410" s="26">
        <v>3</v>
      </c>
      <c r="M410" s="26">
        <v>2</v>
      </c>
      <c r="N410" s="26">
        <v>15</v>
      </c>
      <c r="O410" s="26">
        <v>0</v>
      </c>
      <c r="P410" s="26" t="s">
        <v>657</v>
      </c>
      <c r="Q410" s="26" t="s">
        <v>149</v>
      </c>
      <c r="R410" s="27" t="s">
        <v>668</v>
      </c>
      <c r="S410" s="28">
        <v>2000000000</v>
      </c>
    </row>
    <row r="411" spans="3:19" hidden="1" x14ac:dyDescent="0.2">
      <c r="C411" s="29" t="str">
        <f t="shared" si="29"/>
        <v>2</v>
      </c>
      <c r="D411" s="33" t="str">
        <f t="shared" si="30"/>
        <v>25 11 1 22 3 2 16 1 213070200102 0</v>
      </c>
      <c r="E411" s="34">
        <v>11230</v>
      </c>
      <c r="F411" s="33" t="s">
        <v>1224</v>
      </c>
      <c r="G411" s="26">
        <v>0</v>
      </c>
      <c r="H411" s="26">
        <v>25</v>
      </c>
      <c r="I411" s="26">
        <v>11</v>
      </c>
      <c r="J411" s="26">
        <v>1</v>
      </c>
      <c r="K411" s="26">
        <v>22</v>
      </c>
      <c r="L411" s="26">
        <v>3</v>
      </c>
      <c r="M411" s="26">
        <v>2</v>
      </c>
      <c r="N411" s="26">
        <v>16</v>
      </c>
      <c r="O411" s="26">
        <v>1</v>
      </c>
      <c r="P411" s="26" t="s">
        <v>648</v>
      </c>
      <c r="Q411" s="26" t="s">
        <v>149</v>
      </c>
      <c r="R411" s="27" t="s">
        <v>669</v>
      </c>
      <c r="S411" s="28">
        <v>1440374800</v>
      </c>
    </row>
    <row r="412" spans="3:19" hidden="1" x14ac:dyDescent="0.2">
      <c r="C412" s="29" t="str">
        <f t="shared" si="29"/>
        <v>2</v>
      </c>
      <c r="D412" s="33" t="str">
        <f t="shared" si="30"/>
        <v>25 11 1 22 3 3 1 0 21305040011301 0</v>
      </c>
      <c r="E412" s="34">
        <v>11211</v>
      </c>
      <c r="F412" s="33" t="s">
        <v>1199</v>
      </c>
      <c r="G412" s="26">
        <v>0</v>
      </c>
      <c r="H412" s="26">
        <v>25</v>
      </c>
      <c r="I412" s="26">
        <v>11</v>
      </c>
      <c r="J412" s="26">
        <v>1</v>
      </c>
      <c r="K412" s="26">
        <v>22</v>
      </c>
      <c r="L412" s="26">
        <v>3</v>
      </c>
      <c r="M412" s="26">
        <v>3</v>
      </c>
      <c r="N412" s="26">
        <v>1</v>
      </c>
      <c r="O412" s="26">
        <v>0</v>
      </c>
      <c r="P412" s="26" t="s">
        <v>670</v>
      </c>
      <c r="Q412" s="26" t="s">
        <v>149</v>
      </c>
      <c r="R412" s="27" t="s">
        <v>671</v>
      </c>
      <c r="S412" s="28">
        <v>2203466773</v>
      </c>
    </row>
    <row r="413" spans="3:19" hidden="1" x14ac:dyDescent="0.2">
      <c r="C413" s="29" t="str">
        <f t="shared" si="29"/>
        <v>2</v>
      </c>
      <c r="D413" s="33" t="str">
        <f t="shared" si="30"/>
        <v>25 11 1 22 3 3 2 0 2130509015 0</v>
      </c>
      <c r="E413" s="34">
        <v>11221</v>
      </c>
      <c r="F413" s="33" t="s">
        <v>1212</v>
      </c>
      <c r="G413" s="26">
        <v>0</v>
      </c>
      <c r="H413" s="26">
        <v>25</v>
      </c>
      <c r="I413" s="26">
        <v>11</v>
      </c>
      <c r="J413" s="26">
        <v>1</v>
      </c>
      <c r="K413" s="26">
        <v>22</v>
      </c>
      <c r="L413" s="26">
        <v>3</v>
      </c>
      <c r="M413" s="26">
        <v>3</v>
      </c>
      <c r="N413" s="26">
        <v>2</v>
      </c>
      <c r="O413" s="26">
        <v>0</v>
      </c>
      <c r="P413" s="26" t="s">
        <v>672</v>
      </c>
      <c r="Q413" s="26" t="s">
        <v>149</v>
      </c>
      <c r="R413" s="27" t="s">
        <v>673</v>
      </c>
      <c r="S413" s="28">
        <v>10396509114</v>
      </c>
    </row>
    <row r="414" spans="3:19" hidden="1" x14ac:dyDescent="0.2">
      <c r="C414" s="29" t="str">
        <f t="shared" si="29"/>
        <v>2</v>
      </c>
      <c r="D414" s="33" t="str">
        <f t="shared" si="30"/>
        <v>25 11 1 22 3 3 2 1 2130509015 0</v>
      </c>
      <c r="E414" s="34">
        <v>22327</v>
      </c>
      <c r="F414" s="33" t="s">
        <v>1399</v>
      </c>
      <c r="G414" s="26">
        <v>0</v>
      </c>
      <c r="H414" s="26">
        <v>25</v>
      </c>
      <c r="I414" s="26">
        <v>11</v>
      </c>
      <c r="J414" s="26">
        <v>1</v>
      </c>
      <c r="K414" s="26">
        <v>22</v>
      </c>
      <c r="L414" s="26">
        <v>3</v>
      </c>
      <c r="M414" s="26">
        <v>3</v>
      </c>
      <c r="N414" s="26">
        <v>2</v>
      </c>
      <c r="O414" s="26">
        <v>1</v>
      </c>
      <c r="P414" s="26" t="s">
        <v>672</v>
      </c>
      <c r="Q414" s="26" t="s">
        <v>149</v>
      </c>
      <c r="R414" s="27" t="s">
        <v>674</v>
      </c>
      <c r="S414" s="28">
        <v>15900000</v>
      </c>
    </row>
    <row r="415" spans="3:19" hidden="1" x14ac:dyDescent="0.2">
      <c r="C415" s="29" t="str">
        <f t="shared" si="29"/>
        <v>2</v>
      </c>
      <c r="D415" s="33" t="str">
        <f t="shared" si="30"/>
        <v>25 11 1 22 3 3 3 0 21305040011301 0</v>
      </c>
      <c r="E415" s="34">
        <v>11105</v>
      </c>
      <c r="F415" s="33" t="s">
        <v>1182</v>
      </c>
      <c r="G415" s="26">
        <v>0</v>
      </c>
      <c r="H415" s="26">
        <v>25</v>
      </c>
      <c r="I415" s="26">
        <v>11</v>
      </c>
      <c r="J415" s="26">
        <v>1</v>
      </c>
      <c r="K415" s="26">
        <v>22</v>
      </c>
      <c r="L415" s="26">
        <v>3</v>
      </c>
      <c r="M415" s="26">
        <v>3</v>
      </c>
      <c r="N415" s="26">
        <v>3</v>
      </c>
      <c r="O415" s="26">
        <v>0</v>
      </c>
      <c r="P415" s="26" t="s">
        <v>670</v>
      </c>
      <c r="Q415" s="26" t="s">
        <v>149</v>
      </c>
      <c r="R415" s="27" t="s">
        <v>675</v>
      </c>
      <c r="S415" s="28">
        <v>39429054008</v>
      </c>
    </row>
    <row r="416" spans="3:19" hidden="1" x14ac:dyDescent="0.2">
      <c r="C416" s="29" t="str">
        <f t="shared" si="29"/>
        <v>1</v>
      </c>
      <c r="D416" s="33" t="str">
        <f t="shared" si="30"/>
        <v>25 1 2 11 1 1 1 0 22201020020203 0</v>
      </c>
      <c r="E416" s="34">
        <v>11101</v>
      </c>
      <c r="F416" s="33" t="s">
        <v>1175</v>
      </c>
      <c r="G416" s="26">
        <v>0</v>
      </c>
      <c r="H416" s="26">
        <v>25</v>
      </c>
      <c r="I416" s="26">
        <v>1</v>
      </c>
      <c r="J416" s="26">
        <v>2</v>
      </c>
      <c r="K416" s="26">
        <v>11</v>
      </c>
      <c r="L416" s="26">
        <v>1</v>
      </c>
      <c r="M416" s="26">
        <v>1</v>
      </c>
      <c r="N416" s="26">
        <v>1</v>
      </c>
      <c r="O416" s="26">
        <v>0</v>
      </c>
      <c r="P416" s="26" t="s">
        <v>602</v>
      </c>
      <c r="Q416" s="26" t="s">
        <v>149</v>
      </c>
      <c r="R416" s="27" t="s">
        <v>603</v>
      </c>
      <c r="S416" s="28">
        <v>12451068097</v>
      </c>
    </row>
    <row r="417" spans="1:32" hidden="1" x14ac:dyDescent="0.2">
      <c r="C417" s="29" t="str">
        <f t="shared" si="29"/>
        <v>1</v>
      </c>
      <c r="D417" s="33" t="str">
        <f t="shared" si="30"/>
        <v>25 1 2 11 1 1 2 0 22202020020203 0</v>
      </c>
      <c r="E417" s="34">
        <v>11101</v>
      </c>
      <c r="F417" s="33" t="s">
        <v>1175</v>
      </c>
      <c r="G417" s="26">
        <v>0</v>
      </c>
      <c r="H417" s="26">
        <v>25</v>
      </c>
      <c r="I417" s="26">
        <v>1</v>
      </c>
      <c r="J417" s="26">
        <v>2</v>
      </c>
      <c r="K417" s="26">
        <v>11</v>
      </c>
      <c r="L417" s="26">
        <v>1</v>
      </c>
      <c r="M417" s="26">
        <v>1</v>
      </c>
      <c r="N417" s="26">
        <v>2</v>
      </c>
      <c r="O417" s="26">
        <v>0</v>
      </c>
      <c r="P417" s="26" t="s">
        <v>604</v>
      </c>
      <c r="Q417" s="26" t="s">
        <v>149</v>
      </c>
      <c r="R417" s="27" t="s">
        <v>605</v>
      </c>
      <c r="S417" s="28">
        <v>10076302434</v>
      </c>
    </row>
    <row r="418" spans="1:32" hidden="1" x14ac:dyDescent="0.2">
      <c r="C418" s="29" t="str">
        <f t="shared" si="29"/>
        <v>1</v>
      </c>
      <c r="D418" s="33" t="str">
        <f t="shared" si="30"/>
        <v>25 1 2 11 1 2 1 0 222010200203 0</v>
      </c>
      <c r="E418" s="34">
        <v>11101</v>
      </c>
      <c r="F418" s="33" t="s">
        <v>1175</v>
      </c>
      <c r="G418" s="26">
        <v>0</v>
      </c>
      <c r="H418" s="26">
        <v>25</v>
      </c>
      <c r="I418" s="26">
        <v>1</v>
      </c>
      <c r="J418" s="26">
        <v>2</v>
      </c>
      <c r="K418" s="26">
        <v>11</v>
      </c>
      <c r="L418" s="26">
        <v>1</v>
      </c>
      <c r="M418" s="26">
        <v>2</v>
      </c>
      <c r="N418" s="26">
        <v>1</v>
      </c>
      <c r="O418" s="26">
        <v>0</v>
      </c>
      <c r="P418" s="26" t="s">
        <v>606</v>
      </c>
      <c r="Q418" s="26" t="s">
        <v>149</v>
      </c>
      <c r="R418" s="27" t="s">
        <v>607</v>
      </c>
      <c r="S418" s="28">
        <v>1258467272</v>
      </c>
    </row>
    <row r="419" spans="1:32" hidden="1" x14ac:dyDescent="0.2">
      <c r="C419" s="29" t="str">
        <f t="shared" si="29"/>
        <v>1</v>
      </c>
      <c r="D419" s="33" t="str">
        <f t="shared" si="30"/>
        <v>25 1 2 11 1 2 2 0 222020200203 0</v>
      </c>
      <c r="E419" s="34">
        <v>11101</v>
      </c>
      <c r="F419" s="33" t="s">
        <v>1175</v>
      </c>
      <c r="G419" s="26">
        <v>0</v>
      </c>
      <c r="H419" s="26">
        <v>25</v>
      </c>
      <c r="I419" s="26">
        <v>1</v>
      </c>
      <c r="J419" s="26">
        <v>2</v>
      </c>
      <c r="K419" s="26">
        <v>11</v>
      </c>
      <c r="L419" s="26">
        <v>1</v>
      </c>
      <c r="M419" s="26">
        <v>2</v>
      </c>
      <c r="N419" s="26">
        <v>2</v>
      </c>
      <c r="O419" s="26">
        <v>0</v>
      </c>
      <c r="P419" s="26" t="s">
        <v>608</v>
      </c>
      <c r="Q419" s="26" t="s">
        <v>149</v>
      </c>
      <c r="R419" s="27" t="s">
        <v>609</v>
      </c>
      <c r="S419" s="28">
        <v>174767661</v>
      </c>
    </row>
    <row r="420" spans="1:32" hidden="1" x14ac:dyDescent="0.2">
      <c r="C420" s="96" t="s">
        <v>1549</v>
      </c>
      <c r="D420" s="33" t="str">
        <f t="shared" si="30"/>
        <v>25 1 2 33 1 1 1 0 22201020020203 0</v>
      </c>
      <c r="E420" s="34">
        <v>13160</v>
      </c>
      <c r="F420" s="33" t="s">
        <v>1318</v>
      </c>
      <c r="G420" s="26">
        <v>0</v>
      </c>
      <c r="H420" s="26">
        <v>25</v>
      </c>
      <c r="I420" s="26">
        <v>1</v>
      </c>
      <c r="J420" s="26">
        <v>2</v>
      </c>
      <c r="K420" s="35">
        <v>33</v>
      </c>
      <c r="L420" s="26">
        <v>1</v>
      </c>
      <c r="M420" s="26">
        <v>1</v>
      </c>
      <c r="N420" s="26">
        <v>1</v>
      </c>
      <c r="O420" s="26">
        <v>0</v>
      </c>
      <c r="P420" s="26" t="s">
        <v>602</v>
      </c>
      <c r="Q420" s="26" t="s">
        <v>149</v>
      </c>
      <c r="R420" s="27" t="s">
        <v>610</v>
      </c>
      <c r="S420" s="28">
        <v>9752604797</v>
      </c>
      <c r="T420" s="26">
        <v>25</v>
      </c>
      <c r="U420" s="26">
        <v>1</v>
      </c>
      <c r="V420" s="26">
        <v>2</v>
      </c>
      <c r="W420" s="35">
        <v>22</v>
      </c>
      <c r="X420" s="26">
        <v>1</v>
      </c>
      <c r="Y420" s="26">
        <v>1</v>
      </c>
      <c r="Z420" s="26">
        <v>1</v>
      </c>
      <c r="AA420" s="26">
        <v>0</v>
      </c>
      <c r="AB420" s="26" t="s">
        <v>602</v>
      </c>
      <c r="AC420" s="26" t="s">
        <v>149</v>
      </c>
      <c r="AD420" s="27" t="s">
        <v>610</v>
      </c>
      <c r="AE420" s="28">
        <v>9752604797</v>
      </c>
      <c r="AF420" s="29" t="s">
        <v>1485</v>
      </c>
    </row>
    <row r="421" spans="1:32" hidden="1" x14ac:dyDescent="0.2">
      <c r="C421" s="29" t="str">
        <f t="shared" si="29"/>
        <v>2</v>
      </c>
      <c r="D421" s="33" t="str">
        <f t="shared" si="30"/>
        <v>25 1 2 22 1 3 1 1 2220501 0</v>
      </c>
      <c r="E421" s="34">
        <v>23106</v>
      </c>
      <c r="F421" s="33" t="s">
        <v>1477</v>
      </c>
      <c r="G421" s="26">
        <v>0</v>
      </c>
      <c r="H421" s="26">
        <v>25</v>
      </c>
      <c r="I421" s="26">
        <v>1</v>
      </c>
      <c r="J421" s="26">
        <v>2</v>
      </c>
      <c r="K421" s="26">
        <v>22</v>
      </c>
      <c r="L421" s="26">
        <v>1</v>
      </c>
      <c r="M421" s="26">
        <v>3</v>
      </c>
      <c r="N421" s="26">
        <v>1</v>
      </c>
      <c r="O421" s="26">
        <v>1</v>
      </c>
      <c r="P421" s="26" t="s">
        <v>611</v>
      </c>
      <c r="Q421" s="26" t="s">
        <v>149</v>
      </c>
      <c r="R421" s="27" t="s">
        <v>612</v>
      </c>
      <c r="S421" s="28">
        <v>440000000</v>
      </c>
    </row>
    <row r="422" spans="1:32" hidden="1" x14ac:dyDescent="0.2">
      <c r="C422" s="29" t="str">
        <f t="shared" si="29"/>
        <v>2</v>
      </c>
      <c r="D422" s="33" t="str">
        <f t="shared" si="30"/>
        <v>25 1 2 22 1 3 1 2 2220502 0</v>
      </c>
      <c r="E422" s="34">
        <v>23106</v>
      </c>
      <c r="F422" s="33" t="s">
        <v>1477</v>
      </c>
      <c r="G422" s="26">
        <v>0</v>
      </c>
      <c r="H422" s="26">
        <v>25</v>
      </c>
      <c r="I422" s="26">
        <v>1</v>
      </c>
      <c r="J422" s="26">
        <v>2</v>
      </c>
      <c r="K422" s="26">
        <v>22</v>
      </c>
      <c r="L422" s="26">
        <v>1</v>
      </c>
      <c r="M422" s="26">
        <v>3</v>
      </c>
      <c r="N422" s="26">
        <v>1</v>
      </c>
      <c r="O422" s="26">
        <v>2</v>
      </c>
      <c r="P422" s="26" t="s">
        <v>613</v>
      </c>
      <c r="Q422" s="26" t="s">
        <v>149</v>
      </c>
      <c r="R422" s="27" t="s">
        <v>614</v>
      </c>
      <c r="S422" s="28">
        <v>660000000</v>
      </c>
    </row>
    <row r="423" spans="1:32" hidden="1" x14ac:dyDescent="0.2">
      <c r="C423" s="29" t="str">
        <f t="shared" si="29"/>
        <v>3</v>
      </c>
      <c r="D423" s="33" t="str">
        <f t="shared" si="30"/>
        <v>25 1 2 33 1 1 2 0 22202020020203 0</v>
      </c>
      <c r="E423" s="34">
        <v>13160</v>
      </c>
      <c r="F423" s="33" t="s">
        <v>1318</v>
      </c>
      <c r="G423" s="26">
        <v>0</v>
      </c>
      <c r="H423" s="26">
        <v>25</v>
      </c>
      <c r="I423" s="26">
        <v>1</v>
      </c>
      <c r="J423" s="26">
        <v>2</v>
      </c>
      <c r="K423" s="26">
        <v>33</v>
      </c>
      <c r="L423" s="26">
        <v>1</v>
      </c>
      <c r="M423" s="26">
        <v>1</v>
      </c>
      <c r="N423" s="26">
        <v>2</v>
      </c>
      <c r="O423" s="26">
        <v>0</v>
      </c>
      <c r="P423" s="26" t="s">
        <v>604</v>
      </c>
      <c r="Q423" s="26" t="s">
        <v>149</v>
      </c>
      <c r="R423" s="27" t="s">
        <v>605</v>
      </c>
      <c r="S423" s="28">
        <v>5970198818</v>
      </c>
    </row>
    <row r="424" spans="1:32" hidden="1" x14ac:dyDescent="0.2">
      <c r="C424" s="29" t="str">
        <f t="shared" si="29"/>
        <v>3</v>
      </c>
      <c r="D424" s="33" t="str">
        <f t="shared" si="30"/>
        <v>25 1 2 33 1 2 1 0 222010200203 0</v>
      </c>
      <c r="E424" s="34">
        <v>13160</v>
      </c>
      <c r="F424" s="33" t="s">
        <v>1318</v>
      </c>
      <c r="G424" s="26">
        <v>0</v>
      </c>
      <c r="H424" s="26">
        <v>25</v>
      </c>
      <c r="I424" s="26">
        <v>1</v>
      </c>
      <c r="J424" s="26">
        <v>2</v>
      </c>
      <c r="K424" s="26">
        <v>33</v>
      </c>
      <c r="L424" s="26">
        <v>1</v>
      </c>
      <c r="M424" s="26">
        <v>2</v>
      </c>
      <c r="N424" s="26">
        <v>1</v>
      </c>
      <c r="O424" s="26">
        <v>0</v>
      </c>
      <c r="P424" s="26" t="s">
        <v>606</v>
      </c>
      <c r="Q424" s="26" t="s">
        <v>149</v>
      </c>
      <c r="R424" s="27" t="s">
        <v>607</v>
      </c>
      <c r="S424" s="28">
        <v>955076171</v>
      </c>
    </row>
    <row r="425" spans="1:32" hidden="1" x14ac:dyDescent="0.2">
      <c r="C425" s="29" t="str">
        <f t="shared" si="29"/>
        <v>3</v>
      </c>
      <c r="D425" s="33" t="str">
        <f t="shared" si="30"/>
        <v>25 1 2 33 1 2 2 0 222020200203 0</v>
      </c>
      <c r="E425" s="34">
        <v>13160</v>
      </c>
      <c r="F425" s="33" t="s">
        <v>1318</v>
      </c>
      <c r="G425" s="26">
        <v>0</v>
      </c>
      <c r="H425" s="26">
        <v>25</v>
      </c>
      <c r="I425" s="26">
        <v>1</v>
      </c>
      <c r="J425" s="26">
        <v>2</v>
      </c>
      <c r="K425" s="26">
        <v>33</v>
      </c>
      <c r="L425" s="26">
        <v>1</v>
      </c>
      <c r="M425" s="26">
        <v>2</v>
      </c>
      <c r="N425" s="26">
        <v>2</v>
      </c>
      <c r="O425" s="26">
        <v>0</v>
      </c>
      <c r="P425" s="26" t="s">
        <v>608</v>
      </c>
      <c r="Q425" s="26" t="s">
        <v>149</v>
      </c>
      <c r="R425" s="27" t="s">
        <v>609</v>
      </c>
      <c r="S425" s="28">
        <v>1505027333</v>
      </c>
    </row>
    <row r="426" spans="1:32" hidden="1" x14ac:dyDescent="0.2">
      <c r="C426" s="29" t="str">
        <f t="shared" si="29"/>
        <v>3</v>
      </c>
      <c r="D426" s="33" t="str">
        <f t="shared" si="30"/>
        <v>25 1 2 33 1 2 2 1 222020200203 0</v>
      </c>
      <c r="E426" s="34">
        <v>22204</v>
      </c>
      <c r="F426" s="33" t="s">
        <v>1377</v>
      </c>
      <c r="G426" s="26">
        <v>0</v>
      </c>
      <c r="H426" s="26">
        <v>25</v>
      </c>
      <c r="I426" s="26">
        <v>1</v>
      </c>
      <c r="J426" s="26">
        <v>2</v>
      </c>
      <c r="K426" s="26">
        <v>33</v>
      </c>
      <c r="L426" s="26">
        <v>1</v>
      </c>
      <c r="M426" s="26">
        <v>2</v>
      </c>
      <c r="N426" s="26">
        <v>2</v>
      </c>
      <c r="O426" s="26">
        <v>1</v>
      </c>
      <c r="P426" s="26" t="s">
        <v>608</v>
      </c>
      <c r="Q426" s="26" t="s">
        <v>149</v>
      </c>
      <c r="R426" s="27" t="s">
        <v>615</v>
      </c>
      <c r="S426" s="28">
        <v>116812000</v>
      </c>
    </row>
    <row r="427" spans="1:32" hidden="1" x14ac:dyDescent="0.2">
      <c r="A427" s="29" t="str">
        <f t="shared" ref="A427:A447" si="31">+CONCATENATE(L427,".",M427)</f>
        <v>4.201</v>
      </c>
      <c r="B427" s="29" t="str">
        <f t="shared" ref="B427:B447" si="32">+CONCATENATE(L427,".",MID(M427,1,1),".")</f>
        <v>4.2.</v>
      </c>
      <c r="C427" s="29" t="str">
        <f t="shared" si="29"/>
        <v>1</v>
      </c>
      <c r="D427" s="33" t="str">
        <f t="shared" si="30"/>
        <v>25 1 3 11 4 201 26 4 0 4599002</v>
      </c>
      <c r="E427" s="34">
        <v>11101</v>
      </c>
      <c r="F427" s="33" t="s">
        <v>1175</v>
      </c>
      <c r="G427" s="26">
        <v>0</v>
      </c>
      <c r="H427" s="26">
        <v>25</v>
      </c>
      <c r="I427" s="26">
        <v>1</v>
      </c>
      <c r="J427" s="26">
        <v>3</v>
      </c>
      <c r="K427" s="26">
        <v>11</v>
      </c>
      <c r="L427" s="26">
        <v>4</v>
      </c>
      <c r="M427" s="26">
        <v>201</v>
      </c>
      <c r="N427" s="26">
        <v>26</v>
      </c>
      <c r="O427" s="26">
        <v>4</v>
      </c>
      <c r="P427" s="26" t="s">
        <v>149</v>
      </c>
      <c r="Q427" s="26" t="s">
        <v>616</v>
      </c>
      <c r="R427" s="27" t="s">
        <v>617</v>
      </c>
      <c r="S427" s="28">
        <v>17382263</v>
      </c>
    </row>
    <row r="428" spans="1:32" hidden="1" x14ac:dyDescent="0.2">
      <c r="A428" s="29" t="str">
        <f t="shared" si="31"/>
        <v>4.201</v>
      </c>
      <c r="B428" s="29" t="str">
        <f t="shared" si="32"/>
        <v>4.2.</v>
      </c>
      <c r="C428" s="29" t="str">
        <f t="shared" si="29"/>
        <v>1</v>
      </c>
      <c r="D428" s="33" t="str">
        <f t="shared" si="30"/>
        <v>25 1 3 11 4 201 26 5 0 4599002</v>
      </c>
      <c r="E428" s="34">
        <v>11101</v>
      </c>
      <c r="F428" s="33" t="s">
        <v>1175</v>
      </c>
      <c r="G428" s="26">
        <v>0</v>
      </c>
      <c r="H428" s="26">
        <v>25</v>
      </c>
      <c r="I428" s="26">
        <v>1</v>
      </c>
      <c r="J428" s="26">
        <v>3</v>
      </c>
      <c r="K428" s="26">
        <v>11</v>
      </c>
      <c r="L428" s="26">
        <v>4</v>
      </c>
      <c r="M428" s="26">
        <v>201</v>
      </c>
      <c r="N428" s="26">
        <v>26</v>
      </c>
      <c r="O428" s="26">
        <v>5</v>
      </c>
      <c r="P428" s="26" t="s">
        <v>149</v>
      </c>
      <c r="Q428" s="26" t="s">
        <v>616</v>
      </c>
      <c r="R428" s="27" t="s">
        <v>618</v>
      </c>
      <c r="S428" s="28">
        <v>27781454</v>
      </c>
    </row>
    <row r="429" spans="1:32" hidden="1" x14ac:dyDescent="0.2">
      <c r="A429" s="29" t="str">
        <f t="shared" si="31"/>
        <v>4.201</v>
      </c>
      <c r="B429" s="29" t="str">
        <f t="shared" si="32"/>
        <v>4.2.</v>
      </c>
      <c r="C429" s="29" t="str">
        <f t="shared" si="29"/>
        <v>1</v>
      </c>
      <c r="D429" s="33" t="str">
        <f t="shared" si="30"/>
        <v>25 1 3 11 4 201 26 6 0 4599002</v>
      </c>
      <c r="E429" s="34">
        <v>11101</v>
      </c>
      <c r="F429" s="33" t="s">
        <v>1175</v>
      </c>
      <c r="G429" s="26">
        <v>0</v>
      </c>
      <c r="H429" s="26">
        <v>25</v>
      </c>
      <c r="I429" s="26">
        <v>1</v>
      </c>
      <c r="J429" s="26">
        <v>3</v>
      </c>
      <c r="K429" s="26">
        <v>11</v>
      </c>
      <c r="L429" s="26">
        <v>4</v>
      </c>
      <c r="M429" s="26">
        <v>201</v>
      </c>
      <c r="N429" s="26">
        <v>26</v>
      </c>
      <c r="O429" s="26">
        <v>6</v>
      </c>
      <c r="P429" s="26" t="s">
        <v>149</v>
      </c>
      <c r="Q429" s="26" t="s">
        <v>616</v>
      </c>
      <c r="R429" s="282" t="s">
        <v>1491</v>
      </c>
      <c r="S429" s="28">
        <v>2990170216</v>
      </c>
      <c r="T429" s="26">
        <v>25</v>
      </c>
      <c r="U429" s="26">
        <v>1</v>
      </c>
      <c r="V429" s="26">
        <v>3</v>
      </c>
      <c r="W429" s="26">
        <v>11</v>
      </c>
      <c r="X429" s="26">
        <v>4</v>
      </c>
      <c r="Y429" s="26">
        <v>201</v>
      </c>
      <c r="Z429" s="26">
        <v>26</v>
      </c>
      <c r="AA429" s="26">
        <v>6</v>
      </c>
      <c r="AB429" s="26" t="s">
        <v>149</v>
      </c>
      <c r="AC429" s="26" t="s">
        <v>616</v>
      </c>
      <c r="AD429" s="37" t="s">
        <v>619</v>
      </c>
      <c r="AE429" s="28">
        <v>2990170216</v>
      </c>
      <c r="AF429" s="29" t="s">
        <v>1487</v>
      </c>
    </row>
    <row r="430" spans="1:32" hidden="1" x14ac:dyDescent="0.2">
      <c r="A430" s="29" t="str">
        <f t="shared" si="31"/>
        <v>4.201</v>
      </c>
      <c r="B430" s="29" t="str">
        <f t="shared" si="32"/>
        <v>4.2.</v>
      </c>
      <c r="C430" s="29" t="str">
        <f t="shared" si="29"/>
        <v>1</v>
      </c>
      <c r="D430" s="33" t="str">
        <f t="shared" si="30"/>
        <v>25 1 3 11 4 201 26 7 0 4599011</v>
      </c>
      <c r="E430" s="34">
        <v>11101</v>
      </c>
      <c r="F430" s="33" t="s">
        <v>1175</v>
      </c>
      <c r="G430" s="26">
        <v>0</v>
      </c>
      <c r="H430" s="26">
        <v>25</v>
      </c>
      <c r="I430" s="26">
        <v>1</v>
      </c>
      <c r="J430" s="26">
        <v>3</v>
      </c>
      <c r="K430" s="26">
        <v>11</v>
      </c>
      <c r="L430" s="26">
        <v>4</v>
      </c>
      <c r="M430" s="26">
        <v>201</v>
      </c>
      <c r="N430" s="26">
        <v>26</v>
      </c>
      <c r="O430" s="26">
        <v>7</v>
      </c>
      <c r="P430" s="26" t="s">
        <v>149</v>
      </c>
      <c r="Q430" s="26" t="s">
        <v>620</v>
      </c>
      <c r="R430" s="27" t="s">
        <v>618</v>
      </c>
      <c r="S430" s="28">
        <v>37898666</v>
      </c>
    </row>
    <row r="431" spans="1:32" hidden="1" x14ac:dyDescent="0.2">
      <c r="A431" s="29" t="str">
        <f t="shared" si="31"/>
        <v>4.201</v>
      </c>
      <c r="B431" s="29" t="str">
        <f t="shared" si="32"/>
        <v>4.2.</v>
      </c>
      <c r="C431" s="29" t="str">
        <f t="shared" si="29"/>
        <v>1</v>
      </c>
      <c r="D431" s="33" t="str">
        <f t="shared" si="30"/>
        <v>25 1 3 11 4 201 26 8 0 4599025</v>
      </c>
      <c r="E431" s="34">
        <v>11101</v>
      </c>
      <c r="F431" s="33" t="s">
        <v>1175</v>
      </c>
      <c r="G431" s="26">
        <v>0</v>
      </c>
      <c r="H431" s="26">
        <v>25</v>
      </c>
      <c r="I431" s="26">
        <v>1</v>
      </c>
      <c r="J431" s="26">
        <v>3</v>
      </c>
      <c r="K431" s="26">
        <v>11</v>
      </c>
      <c r="L431" s="26">
        <v>4</v>
      </c>
      <c r="M431" s="26">
        <v>201</v>
      </c>
      <c r="N431" s="26">
        <v>26</v>
      </c>
      <c r="O431" s="26">
        <v>8</v>
      </c>
      <c r="P431" s="26" t="s">
        <v>149</v>
      </c>
      <c r="Q431" s="26" t="s">
        <v>345</v>
      </c>
      <c r="R431" s="27" t="s">
        <v>621</v>
      </c>
      <c r="S431" s="28">
        <v>3000000000</v>
      </c>
    </row>
    <row r="432" spans="1:32" hidden="1" x14ac:dyDescent="0.2">
      <c r="A432" s="29" t="str">
        <f t="shared" si="31"/>
        <v>4.201</v>
      </c>
      <c r="B432" s="29" t="str">
        <f t="shared" si="32"/>
        <v>4.2.</v>
      </c>
      <c r="C432" s="29" t="str">
        <f t="shared" si="29"/>
        <v>1</v>
      </c>
      <c r="D432" s="33" t="str">
        <f t="shared" si="30"/>
        <v>25 1 3 11 4 201 26 9 0 4599028</v>
      </c>
      <c r="E432" s="34">
        <v>11101</v>
      </c>
      <c r="F432" s="33" t="s">
        <v>1175</v>
      </c>
      <c r="G432" s="26">
        <v>0</v>
      </c>
      <c r="H432" s="26">
        <v>25</v>
      </c>
      <c r="I432" s="26">
        <v>1</v>
      </c>
      <c r="J432" s="26">
        <v>3</v>
      </c>
      <c r="K432" s="26">
        <v>11</v>
      </c>
      <c r="L432" s="26">
        <v>4</v>
      </c>
      <c r="M432" s="26">
        <v>201</v>
      </c>
      <c r="N432" s="26">
        <v>26</v>
      </c>
      <c r="O432" s="26">
        <v>9</v>
      </c>
      <c r="P432" s="26" t="s">
        <v>149</v>
      </c>
      <c r="Q432" s="26" t="s">
        <v>331</v>
      </c>
      <c r="R432" s="27" t="s">
        <v>622</v>
      </c>
      <c r="S432" s="28">
        <v>22400000</v>
      </c>
    </row>
    <row r="433" spans="1:32" hidden="1" x14ac:dyDescent="0.2">
      <c r="A433" s="29" t="str">
        <f t="shared" si="31"/>
        <v>4.201</v>
      </c>
      <c r="B433" s="29" t="str">
        <f t="shared" si="32"/>
        <v>4.2.</v>
      </c>
      <c r="C433" s="29" t="str">
        <f t="shared" si="29"/>
        <v>1</v>
      </c>
      <c r="D433" s="33" t="str">
        <f t="shared" si="30"/>
        <v>25 1 3 11 4 201 26 10 0 4599029</v>
      </c>
      <c r="E433" s="34">
        <v>11101</v>
      </c>
      <c r="F433" s="33" t="s">
        <v>1175</v>
      </c>
      <c r="G433" s="26">
        <v>0</v>
      </c>
      <c r="H433" s="26">
        <v>25</v>
      </c>
      <c r="I433" s="26">
        <v>1</v>
      </c>
      <c r="J433" s="26">
        <v>3</v>
      </c>
      <c r="K433" s="26">
        <v>11</v>
      </c>
      <c r="L433" s="26">
        <v>4</v>
      </c>
      <c r="M433" s="26">
        <v>201</v>
      </c>
      <c r="N433" s="26">
        <v>26</v>
      </c>
      <c r="O433" s="26">
        <v>10</v>
      </c>
      <c r="P433" s="26" t="s">
        <v>149</v>
      </c>
      <c r="Q433" s="26" t="s">
        <v>623</v>
      </c>
      <c r="R433" s="27" t="s">
        <v>624</v>
      </c>
      <c r="S433" s="28">
        <v>54219168</v>
      </c>
    </row>
    <row r="434" spans="1:32" hidden="1" x14ac:dyDescent="0.2">
      <c r="A434" s="29" t="str">
        <f t="shared" si="31"/>
        <v>4.201</v>
      </c>
      <c r="B434" s="29" t="str">
        <f t="shared" si="32"/>
        <v>4.2.</v>
      </c>
      <c r="C434" s="29" t="str">
        <f t="shared" si="29"/>
        <v>1</v>
      </c>
      <c r="D434" s="33" t="str">
        <f t="shared" si="30"/>
        <v>25 1 3 11 4 201 26 11 0 4599002</v>
      </c>
      <c r="E434" s="34">
        <v>11101</v>
      </c>
      <c r="F434" s="33" t="s">
        <v>1175</v>
      </c>
      <c r="G434" s="26">
        <v>0</v>
      </c>
      <c r="H434" s="26">
        <v>25</v>
      </c>
      <c r="I434" s="26">
        <v>1</v>
      </c>
      <c r="J434" s="26">
        <v>3</v>
      </c>
      <c r="K434" s="26">
        <v>11</v>
      </c>
      <c r="L434" s="26">
        <v>4</v>
      </c>
      <c r="M434" s="26">
        <v>201</v>
      </c>
      <c r="N434" s="26">
        <v>26</v>
      </c>
      <c r="O434" s="26">
        <v>11</v>
      </c>
      <c r="P434" s="26" t="s">
        <v>149</v>
      </c>
      <c r="Q434" s="26" t="s">
        <v>616</v>
      </c>
      <c r="R434" s="37" t="s">
        <v>1492</v>
      </c>
      <c r="S434" s="28">
        <v>1000000000</v>
      </c>
      <c r="T434" s="26">
        <v>25</v>
      </c>
      <c r="U434" s="26">
        <v>1</v>
      </c>
      <c r="V434" s="26">
        <v>3</v>
      </c>
      <c r="W434" s="26">
        <v>11</v>
      </c>
      <c r="X434" s="26">
        <v>4</v>
      </c>
      <c r="Y434" s="26">
        <v>201</v>
      </c>
      <c r="Z434" s="26">
        <v>26</v>
      </c>
      <c r="AA434" s="26">
        <v>11</v>
      </c>
      <c r="AB434" s="26" t="s">
        <v>149</v>
      </c>
      <c r="AC434" s="26" t="s">
        <v>616</v>
      </c>
      <c r="AD434" s="37" t="s">
        <v>625</v>
      </c>
      <c r="AE434" s="28">
        <v>1000000000</v>
      </c>
      <c r="AF434" s="29" t="s">
        <v>1487</v>
      </c>
    </row>
    <row r="435" spans="1:32" hidden="1" x14ac:dyDescent="0.2">
      <c r="A435" s="29" t="str">
        <f t="shared" si="31"/>
        <v>4.201</v>
      </c>
      <c r="B435" s="29" t="str">
        <f t="shared" si="32"/>
        <v>4.2.</v>
      </c>
      <c r="C435" s="29" t="str">
        <f t="shared" si="29"/>
        <v>1</v>
      </c>
      <c r="D435" s="33" t="str">
        <f t="shared" si="30"/>
        <v>25 1 3 11 4 201 26 12 0 4599002</v>
      </c>
      <c r="E435" s="34">
        <v>11101</v>
      </c>
      <c r="F435" s="33" t="s">
        <v>1175</v>
      </c>
      <c r="G435" s="26">
        <v>0</v>
      </c>
      <c r="H435" s="26">
        <v>25</v>
      </c>
      <c r="I435" s="26">
        <v>1</v>
      </c>
      <c r="J435" s="26">
        <v>3</v>
      </c>
      <c r="K435" s="26">
        <v>11</v>
      </c>
      <c r="L435" s="26">
        <v>4</v>
      </c>
      <c r="M435" s="26">
        <v>201</v>
      </c>
      <c r="N435" s="26">
        <v>26</v>
      </c>
      <c r="O435" s="26">
        <v>12</v>
      </c>
      <c r="P435" s="26" t="s">
        <v>149</v>
      </c>
      <c r="Q435" s="26" t="s">
        <v>616</v>
      </c>
      <c r="R435" s="27" t="s">
        <v>626</v>
      </c>
      <c r="S435" s="28">
        <v>611168546</v>
      </c>
    </row>
    <row r="436" spans="1:32" hidden="1" x14ac:dyDescent="0.2">
      <c r="A436" s="29" t="str">
        <f t="shared" si="31"/>
        <v>4.201</v>
      </c>
      <c r="B436" s="29" t="str">
        <f t="shared" si="32"/>
        <v>4.2.</v>
      </c>
      <c r="C436" s="29" t="str">
        <f t="shared" si="29"/>
        <v>1</v>
      </c>
      <c r="D436" s="33" t="str">
        <f t="shared" si="30"/>
        <v>25 1 3 11 4 201 26 13 0 4599011</v>
      </c>
      <c r="E436" s="34">
        <v>11101</v>
      </c>
      <c r="F436" s="33" t="s">
        <v>1175</v>
      </c>
      <c r="G436" s="26">
        <v>0</v>
      </c>
      <c r="H436" s="26">
        <v>25</v>
      </c>
      <c r="I436" s="26">
        <v>1</v>
      </c>
      <c r="J436" s="26">
        <v>3</v>
      </c>
      <c r="K436" s="26">
        <v>11</v>
      </c>
      <c r="L436" s="26">
        <v>4</v>
      </c>
      <c r="M436" s="26">
        <v>201</v>
      </c>
      <c r="N436" s="26">
        <v>26</v>
      </c>
      <c r="O436" s="26">
        <v>13</v>
      </c>
      <c r="P436" s="26" t="s">
        <v>149</v>
      </c>
      <c r="Q436" s="26" t="s">
        <v>620</v>
      </c>
      <c r="R436" s="27" t="s">
        <v>627</v>
      </c>
      <c r="S436" s="28">
        <v>400000000</v>
      </c>
    </row>
    <row r="437" spans="1:32" hidden="1" x14ac:dyDescent="0.2">
      <c r="A437" s="29" t="str">
        <f t="shared" si="31"/>
        <v>4.201</v>
      </c>
      <c r="B437" s="29" t="str">
        <f t="shared" si="32"/>
        <v>4.2.</v>
      </c>
      <c r="C437" s="29" t="str">
        <f t="shared" si="29"/>
        <v>1</v>
      </c>
      <c r="D437" s="33" t="str">
        <f t="shared" si="30"/>
        <v>25 1 3 11 4 201 26 14 0 4599011</v>
      </c>
      <c r="E437" s="34">
        <v>11101</v>
      </c>
      <c r="F437" s="33" t="s">
        <v>1175</v>
      </c>
      <c r="G437" s="26">
        <v>0</v>
      </c>
      <c r="H437" s="26">
        <v>25</v>
      </c>
      <c r="I437" s="26">
        <v>1</v>
      </c>
      <c r="J437" s="26">
        <v>3</v>
      </c>
      <c r="K437" s="26">
        <v>11</v>
      </c>
      <c r="L437" s="26">
        <v>4</v>
      </c>
      <c r="M437" s="26">
        <v>201</v>
      </c>
      <c r="N437" s="26">
        <v>26</v>
      </c>
      <c r="O437" s="26">
        <v>14</v>
      </c>
      <c r="P437" s="26" t="s">
        <v>149</v>
      </c>
      <c r="Q437" s="26" t="s">
        <v>620</v>
      </c>
      <c r="R437" s="27" t="s">
        <v>628</v>
      </c>
      <c r="S437" s="28">
        <v>600000000</v>
      </c>
    </row>
    <row r="438" spans="1:32" hidden="1" x14ac:dyDescent="0.2">
      <c r="A438" s="29" t="str">
        <f t="shared" si="31"/>
        <v>4.201</v>
      </c>
      <c r="B438" s="29" t="str">
        <f t="shared" si="32"/>
        <v>4.2.</v>
      </c>
      <c r="C438" s="29" t="str">
        <f t="shared" si="29"/>
        <v>1</v>
      </c>
      <c r="D438" s="33" t="str">
        <f t="shared" si="30"/>
        <v>25 1 3 11 4 201 26 15 0 4599028</v>
      </c>
      <c r="E438" s="34">
        <v>11101</v>
      </c>
      <c r="F438" s="33" t="s">
        <v>1175</v>
      </c>
      <c r="G438" s="26">
        <v>0</v>
      </c>
      <c r="H438" s="26">
        <v>25</v>
      </c>
      <c r="I438" s="26">
        <v>1</v>
      </c>
      <c r="J438" s="26">
        <v>3</v>
      </c>
      <c r="K438" s="26">
        <v>11</v>
      </c>
      <c r="L438" s="26">
        <v>4</v>
      </c>
      <c r="M438" s="26">
        <v>201</v>
      </c>
      <c r="N438" s="26">
        <v>26</v>
      </c>
      <c r="O438" s="26">
        <v>15</v>
      </c>
      <c r="P438" s="26" t="s">
        <v>149</v>
      </c>
      <c r="Q438" s="26" t="s">
        <v>331</v>
      </c>
      <c r="R438" s="27" t="s">
        <v>618</v>
      </c>
      <c r="S438" s="28">
        <v>139004470</v>
      </c>
    </row>
    <row r="439" spans="1:32" hidden="1" x14ac:dyDescent="0.2">
      <c r="A439" s="29" t="str">
        <f t="shared" si="31"/>
        <v>4.201</v>
      </c>
      <c r="B439" s="29" t="str">
        <f t="shared" si="32"/>
        <v>4.2.</v>
      </c>
      <c r="C439" s="29" t="str">
        <f t="shared" si="29"/>
        <v>1</v>
      </c>
      <c r="D439" s="33" t="str">
        <f t="shared" si="30"/>
        <v>25 1 3 11 4 201 26 16 0 4599002</v>
      </c>
      <c r="E439" s="34">
        <v>11101</v>
      </c>
      <c r="F439" s="33" t="s">
        <v>1175</v>
      </c>
      <c r="G439" s="26">
        <v>0</v>
      </c>
      <c r="H439" s="26">
        <v>25</v>
      </c>
      <c r="I439" s="26">
        <v>1</v>
      </c>
      <c r="J439" s="26">
        <v>3</v>
      </c>
      <c r="K439" s="26">
        <v>11</v>
      </c>
      <c r="L439" s="26">
        <v>4</v>
      </c>
      <c r="M439" s="26">
        <v>201</v>
      </c>
      <c r="N439" s="26">
        <v>26</v>
      </c>
      <c r="O439" s="26">
        <v>16</v>
      </c>
      <c r="P439" s="26" t="s">
        <v>149</v>
      </c>
      <c r="Q439" s="26" t="s">
        <v>616</v>
      </c>
      <c r="R439" s="27" t="s">
        <v>629</v>
      </c>
      <c r="S439" s="28">
        <v>59976000</v>
      </c>
    </row>
    <row r="440" spans="1:32" hidden="1" x14ac:dyDescent="0.2">
      <c r="A440" s="29" t="str">
        <f t="shared" si="31"/>
        <v>4.201</v>
      </c>
      <c r="B440" s="29" t="str">
        <f t="shared" si="32"/>
        <v>4.2.</v>
      </c>
      <c r="C440" s="29" t="str">
        <f t="shared" si="29"/>
        <v>1</v>
      </c>
      <c r="D440" s="33" t="str">
        <f t="shared" si="30"/>
        <v>25 1 3 11 4 201 26 17 0 4599011</v>
      </c>
      <c r="E440" s="34">
        <v>11101</v>
      </c>
      <c r="F440" s="33" t="s">
        <v>1175</v>
      </c>
      <c r="G440" s="26">
        <v>0</v>
      </c>
      <c r="H440" s="26">
        <v>25</v>
      </c>
      <c r="I440" s="26">
        <v>1</v>
      </c>
      <c r="J440" s="26">
        <v>3</v>
      </c>
      <c r="K440" s="26">
        <v>11</v>
      </c>
      <c r="L440" s="26">
        <v>4</v>
      </c>
      <c r="M440" s="26">
        <v>201</v>
      </c>
      <c r="N440" s="26">
        <v>26</v>
      </c>
      <c r="O440" s="26">
        <v>17</v>
      </c>
      <c r="P440" s="26" t="s">
        <v>149</v>
      </c>
      <c r="Q440" s="26" t="s">
        <v>620</v>
      </c>
      <c r="R440" s="27" t="s">
        <v>630</v>
      </c>
      <c r="S440" s="28">
        <v>50000000</v>
      </c>
    </row>
    <row r="441" spans="1:32" hidden="1" x14ac:dyDescent="0.2">
      <c r="A441" s="29" t="str">
        <f t="shared" si="31"/>
        <v>4.201</v>
      </c>
      <c r="B441" s="29" t="str">
        <f t="shared" si="32"/>
        <v>4.2.</v>
      </c>
      <c r="C441" s="29" t="str">
        <f t="shared" si="29"/>
        <v>1</v>
      </c>
      <c r="D441" s="33" t="str">
        <f t="shared" si="30"/>
        <v>25 1 3 11 4 201 26 18 0 4599025</v>
      </c>
      <c r="E441" s="34">
        <v>11101</v>
      </c>
      <c r="F441" s="33" t="s">
        <v>1175</v>
      </c>
      <c r="G441" s="26">
        <v>0</v>
      </c>
      <c r="H441" s="26">
        <v>25</v>
      </c>
      <c r="I441" s="26">
        <v>1</v>
      </c>
      <c r="J441" s="26">
        <v>3</v>
      </c>
      <c r="K441" s="26">
        <v>11</v>
      </c>
      <c r="L441" s="26">
        <v>4</v>
      </c>
      <c r="M441" s="26">
        <v>201</v>
      </c>
      <c r="N441" s="26">
        <v>26</v>
      </c>
      <c r="O441" s="26">
        <v>18</v>
      </c>
      <c r="P441" s="26" t="s">
        <v>149</v>
      </c>
      <c r="Q441" s="26" t="s">
        <v>345</v>
      </c>
      <c r="R441" s="27" t="s">
        <v>618</v>
      </c>
      <c r="S441" s="28">
        <v>71445000</v>
      </c>
    </row>
    <row r="442" spans="1:32" hidden="1" x14ac:dyDescent="0.2">
      <c r="A442" s="29" t="str">
        <f t="shared" si="31"/>
        <v>4.201</v>
      </c>
      <c r="B442" s="29" t="str">
        <f t="shared" si="32"/>
        <v>4.2.</v>
      </c>
      <c r="C442" s="29" t="str">
        <f t="shared" si="29"/>
        <v>1</v>
      </c>
      <c r="D442" s="33" t="str">
        <f t="shared" si="30"/>
        <v>25 1 3 11 4 201 26 20 0 4599029</v>
      </c>
      <c r="E442" s="34">
        <v>11101</v>
      </c>
      <c r="F442" s="33" t="s">
        <v>1175</v>
      </c>
      <c r="G442" s="26">
        <v>0</v>
      </c>
      <c r="H442" s="26">
        <v>25</v>
      </c>
      <c r="I442" s="26">
        <v>1</v>
      </c>
      <c r="J442" s="26">
        <v>3</v>
      </c>
      <c r="K442" s="26">
        <v>11</v>
      </c>
      <c r="L442" s="26">
        <v>4</v>
      </c>
      <c r="M442" s="26">
        <v>201</v>
      </c>
      <c r="N442" s="26">
        <v>26</v>
      </c>
      <c r="O442" s="26">
        <v>20</v>
      </c>
      <c r="P442" s="26" t="s">
        <v>149</v>
      </c>
      <c r="Q442" s="26" t="s">
        <v>623</v>
      </c>
      <c r="R442" s="27" t="s">
        <v>618</v>
      </c>
      <c r="S442" s="28">
        <v>370598434</v>
      </c>
    </row>
    <row r="443" spans="1:32" hidden="1" x14ac:dyDescent="0.2">
      <c r="A443" s="29" t="str">
        <f t="shared" si="31"/>
        <v>4.201</v>
      </c>
      <c r="B443" s="29" t="str">
        <f t="shared" si="32"/>
        <v>4.2.</v>
      </c>
      <c r="C443" s="29" t="str">
        <f t="shared" si="29"/>
        <v>1</v>
      </c>
      <c r="D443" s="33" t="str">
        <f t="shared" si="30"/>
        <v>25 1 3 11 4 201 26 21 0 4599031</v>
      </c>
      <c r="E443" s="34">
        <v>11101</v>
      </c>
      <c r="F443" s="33" t="s">
        <v>1175</v>
      </c>
      <c r="G443" s="26">
        <v>0</v>
      </c>
      <c r="H443" s="26">
        <v>25</v>
      </c>
      <c r="I443" s="26">
        <v>1</v>
      </c>
      <c r="J443" s="26">
        <v>3</v>
      </c>
      <c r="K443" s="26">
        <v>11</v>
      </c>
      <c r="L443" s="26">
        <v>4</v>
      </c>
      <c r="M443" s="26">
        <v>201</v>
      </c>
      <c r="N443" s="26">
        <v>26</v>
      </c>
      <c r="O443" s="26">
        <v>21</v>
      </c>
      <c r="P443" s="26" t="s">
        <v>149</v>
      </c>
      <c r="Q443" s="26" t="s">
        <v>350</v>
      </c>
      <c r="R443" s="27" t="s">
        <v>618</v>
      </c>
      <c r="S443" s="28">
        <v>462754284</v>
      </c>
    </row>
    <row r="444" spans="1:32" hidden="1" x14ac:dyDescent="0.2">
      <c r="A444" s="29" t="str">
        <f t="shared" si="31"/>
        <v>4.201</v>
      </c>
      <c r="B444" s="29" t="str">
        <f t="shared" si="32"/>
        <v>4.2.</v>
      </c>
      <c r="C444" s="29" t="str">
        <f t="shared" si="29"/>
        <v>1</v>
      </c>
      <c r="D444" s="33" t="str">
        <f t="shared" si="30"/>
        <v>25 1 3 11 4 201 26 22 0 4599028</v>
      </c>
      <c r="E444" s="34">
        <v>11101</v>
      </c>
      <c r="F444" s="33" t="s">
        <v>1175</v>
      </c>
      <c r="G444" s="26">
        <v>0</v>
      </c>
      <c r="H444" s="26">
        <v>25</v>
      </c>
      <c r="I444" s="26">
        <v>1</v>
      </c>
      <c r="J444" s="26">
        <v>3</v>
      </c>
      <c r="K444" s="26">
        <v>11</v>
      </c>
      <c r="L444" s="26">
        <v>4</v>
      </c>
      <c r="M444" s="26">
        <v>201</v>
      </c>
      <c r="N444" s="26">
        <v>26</v>
      </c>
      <c r="O444" s="26">
        <v>22</v>
      </c>
      <c r="P444" s="26" t="s">
        <v>149</v>
      </c>
      <c r="Q444" s="26" t="s">
        <v>331</v>
      </c>
      <c r="R444" s="27" t="s">
        <v>631</v>
      </c>
      <c r="S444" s="28">
        <v>140000000</v>
      </c>
    </row>
    <row r="445" spans="1:32" hidden="1" x14ac:dyDescent="0.2">
      <c r="A445" s="29" t="str">
        <f t="shared" si="31"/>
        <v>4.201</v>
      </c>
      <c r="B445" s="29" t="str">
        <f t="shared" si="32"/>
        <v>4.2.</v>
      </c>
      <c r="C445" s="29" t="str">
        <f t="shared" si="29"/>
        <v>1</v>
      </c>
      <c r="D445" s="33" t="str">
        <f t="shared" si="30"/>
        <v>25 1 3 11 4 201 26 80 0 4599028</v>
      </c>
      <c r="E445" s="34">
        <v>11101</v>
      </c>
      <c r="F445" s="33" t="s">
        <v>1175</v>
      </c>
      <c r="G445" s="26">
        <v>0</v>
      </c>
      <c r="H445" s="26">
        <v>25</v>
      </c>
      <c r="I445" s="26">
        <v>1</v>
      </c>
      <c r="J445" s="26">
        <v>3</v>
      </c>
      <c r="K445" s="26">
        <v>11</v>
      </c>
      <c r="L445" s="26">
        <v>4</v>
      </c>
      <c r="M445" s="26">
        <v>201</v>
      </c>
      <c r="N445" s="26">
        <v>26</v>
      </c>
      <c r="O445" s="26">
        <v>80</v>
      </c>
      <c r="P445" s="26" t="s">
        <v>149</v>
      </c>
      <c r="Q445" s="26" t="s">
        <v>331</v>
      </c>
      <c r="R445" s="27" t="s">
        <v>632</v>
      </c>
      <c r="S445" s="28">
        <v>102000000</v>
      </c>
    </row>
    <row r="446" spans="1:32" hidden="1" x14ac:dyDescent="0.2">
      <c r="A446" s="29" t="str">
        <f t="shared" si="31"/>
        <v>4.201</v>
      </c>
      <c r="B446" s="29" t="str">
        <f t="shared" si="32"/>
        <v>4.2.</v>
      </c>
      <c r="C446" s="29" t="str">
        <f t="shared" si="29"/>
        <v>1</v>
      </c>
      <c r="D446" s="33" t="str">
        <f t="shared" si="30"/>
        <v>25 1 3 81 4 201 26 0 0 4599002</v>
      </c>
      <c r="E446" s="34">
        <v>25101</v>
      </c>
      <c r="F446" s="33" t="s">
        <v>1424</v>
      </c>
      <c r="G446" s="26">
        <v>0</v>
      </c>
      <c r="H446" s="26">
        <v>25</v>
      </c>
      <c r="I446" s="26">
        <v>1</v>
      </c>
      <c r="J446" s="26">
        <v>3</v>
      </c>
      <c r="K446" s="26">
        <v>81</v>
      </c>
      <c r="L446" s="26">
        <v>4</v>
      </c>
      <c r="M446" s="26">
        <v>201</v>
      </c>
      <c r="N446" s="26">
        <v>26</v>
      </c>
      <c r="O446" s="26">
        <v>0</v>
      </c>
      <c r="P446" s="26" t="s">
        <v>149</v>
      </c>
      <c r="Q446" s="26" t="s">
        <v>616</v>
      </c>
      <c r="R446" s="282" t="s">
        <v>1491</v>
      </c>
      <c r="S446" s="28">
        <v>1809829784</v>
      </c>
      <c r="T446" s="26">
        <v>25</v>
      </c>
      <c r="U446" s="26">
        <v>1</v>
      </c>
      <c r="V446" s="26">
        <v>3</v>
      </c>
      <c r="W446" s="26">
        <v>81</v>
      </c>
      <c r="X446" s="26">
        <v>4</v>
      </c>
      <c r="Y446" s="26">
        <v>201</v>
      </c>
      <c r="Z446" s="26">
        <v>26</v>
      </c>
      <c r="AA446" s="26">
        <v>0</v>
      </c>
      <c r="AB446" s="26" t="s">
        <v>149</v>
      </c>
      <c r="AC446" s="26" t="s">
        <v>616</v>
      </c>
      <c r="AD446" s="37" t="s">
        <v>619</v>
      </c>
      <c r="AE446" s="28">
        <v>1809829784</v>
      </c>
      <c r="AF446" s="29" t="s">
        <v>1487</v>
      </c>
    </row>
    <row r="447" spans="1:32" hidden="1" x14ac:dyDescent="0.2">
      <c r="A447" s="29" t="str">
        <f t="shared" si="31"/>
        <v>4.201</v>
      </c>
      <c r="B447" s="29" t="str">
        <f t="shared" si="32"/>
        <v>4.2.</v>
      </c>
      <c r="C447" s="29" t="str">
        <f t="shared" si="29"/>
        <v>1</v>
      </c>
      <c r="D447" s="33" t="str">
        <f t="shared" ref="D447:D481" si="33">+CONCATENATE(H447," ",I447," ",J447," ",K447," ",L447," ",M447," ",N447," ",O447," ",P447," ",Q447)</f>
        <v>25 1 3 81 4 201 26 1 0 4599031</v>
      </c>
      <c r="E447" s="34">
        <v>25101</v>
      </c>
      <c r="F447" s="33" t="s">
        <v>1424</v>
      </c>
      <c r="G447" s="26">
        <v>0</v>
      </c>
      <c r="H447" s="26">
        <v>25</v>
      </c>
      <c r="I447" s="26">
        <v>1</v>
      </c>
      <c r="J447" s="26">
        <v>3</v>
      </c>
      <c r="K447" s="26">
        <v>81</v>
      </c>
      <c r="L447" s="26">
        <v>4</v>
      </c>
      <c r="M447" s="26">
        <v>201</v>
      </c>
      <c r="N447" s="26">
        <v>26</v>
      </c>
      <c r="O447" s="26">
        <v>1</v>
      </c>
      <c r="P447" s="26" t="s">
        <v>149</v>
      </c>
      <c r="Q447" s="26" t="s">
        <v>350</v>
      </c>
      <c r="R447" s="27" t="s">
        <v>618</v>
      </c>
      <c r="S447" s="28">
        <v>90517692</v>
      </c>
    </row>
    <row r="448" spans="1:32" hidden="1" x14ac:dyDescent="0.2">
      <c r="C448" s="29" t="str">
        <f t="shared" si="29"/>
        <v>1</v>
      </c>
      <c r="D448" s="33" t="str">
        <f t="shared" si="33"/>
        <v>26 11 1 11 2 2 3 0 2120202009 0</v>
      </c>
      <c r="E448" s="34">
        <v>11101</v>
      </c>
      <c r="F448" s="33" t="s">
        <v>1175</v>
      </c>
      <c r="G448" s="26">
        <v>0</v>
      </c>
      <c r="H448" s="26">
        <v>26</v>
      </c>
      <c r="I448" s="26">
        <v>11</v>
      </c>
      <c r="J448" s="26">
        <v>1</v>
      </c>
      <c r="K448" s="26">
        <v>11</v>
      </c>
      <c r="L448" s="26">
        <v>2</v>
      </c>
      <c r="M448" s="26">
        <v>2</v>
      </c>
      <c r="N448" s="26">
        <v>3</v>
      </c>
      <c r="O448" s="26">
        <v>0</v>
      </c>
      <c r="P448" s="26" t="s">
        <v>214</v>
      </c>
      <c r="Q448" s="26" t="s">
        <v>149</v>
      </c>
      <c r="R448" s="27" t="s">
        <v>215</v>
      </c>
      <c r="S448" s="28">
        <v>2928811</v>
      </c>
    </row>
    <row r="449" spans="1:33" hidden="1" x14ac:dyDescent="0.2">
      <c r="A449" s="29" t="str">
        <f t="shared" ref="A449:A496" si="34">+CONCATENATE(L449,".",M449)</f>
        <v>1.401</v>
      </c>
      <c r="B449" s="29" t="str">
        <f t="shared" ref="B449:B496" si="35">+CONCATENATE(L449,".",MID(M449,1,1),".")</f>
        <v>1.4.</v>
      </c>
      <c r="C449" s="29" t="str">
        <f t="shared" si="29"/>
        <v>1</v>
      </c>
      <c r="D449" s="33" t="str">
        <f t="shared" si="33"/>
        <v>36 1 3 11 1 401 44 0 0 4301015</v>
      </c>
      <c r="E449" s="34">
        <v>11101</v>
      </c>
      <c r="F449" s="33" t="s">
        <v>1175</v>
      </c>
      <c r="G449" s="26">
        <v>0</v>
      </c>
      <c r="H449" s="35">
        <v>36</v>
      </c>
      <c r="I449" s="26">
        <v>1</v>
      </c>
      <c r="J449" s="26">
        <v>3</v>
      </c>
      <c r="K449" s="26">
        <v>11</v>
      </c>
      <c r="L449" s="26">
        <v>1</v>
      </c>
      <c r="M449" s="26">
        <v>401</v>
      </c>
      <c r="N449" s="26">
        <v>44</v>
      </c>
      <c r="O449" s="26">
        <v>0</v>
      </c>
      <c r="P449" s="26" t="s">
        <v>149</v>
      </c>
      <c r="Q449" s="26" t="s">
        <v>678</v>
      </c>
      <c r="R449" s="27" t="s">
        <v>679</v>
      </c>
      <c r="S449" s="28">
        <v>7400000000</v>
      </c>
      <c r="T449" s="35">
        <v>26</v>
      </c>
      <c r="U449" s="26">
        <v>1</v>
      </c>
      <c r="V449" s="26">
        <v>3</v>
      </c>
      <c r="W449" s="26">
        <v>11</v>
      </c>
      <c r="X449" s="26">
        <v>1</v>
      </c>
      <c r="Y449" s="26">
        <v>401</v>
      </c>
      <c r="Z449" s="26">
        <v>44</v>
      </c>
      <c r="AA449" s="26">
        <v>0</v>
      </c>
      <c r="AB449" s="26" t="s">
        <v>149</v>
      </c>
      <c r="AC449" s="26" t="s">
        <v>678</v>
      </c>
      <c r="AD449" s="27" t="s">
        <v>679</v>
      </c>
      <c r="AE449" s="28">
        <v>7400000000</v>
      </c>
      <c r="AF449" s="29" t="s">
        <v>1483</v>
      </c>
    </row>
    <row r="450" spans="1:33" hidden="1" x14ac:dyDescent="0.2">
      <c r="A450" s="29" t="str">
        <f t="shared" si="34"/>
        <v>1.401</v>
      </c>
      <c r="B450" s="29" t="str">
        <f t="shared" si="35"/>
        <v>1.4.</v>
      </c>
      <c r="C450" s="29" t="str">
        <f t="shared" si="29"/>
        <v>1</v>
      </c>
      <c r="D450" s="33" t="str">
        <f t="shared" si="33"/>
        <v>36 1 3 11 1 401 44 1 0 4301017</v>
      </c>
      <c r="E450" s="34">
        <v>11101</v>
      </c>
      <c r="F450" s="33" t="s">
        <v>1175</v>
      </c>
      <c r="G450" s="26">
        <v>0</v>
      </c>
      <c r="H450" s="35">
        <v>36</v>
      </c>
      <c r="I450" s="26">
        <v>1</v>
      </c>
      <c r="J450" s="26">
        <v>3</v>
      </c>
      <c r="K450" s="26">
        <v>11</v>
      </c>
      <c r="L450" s="26">
        <v>1</v>
      </c>
      <c r="M450" s="26">
        <v>401</v>
      </c>
      <c r="N450" s="26">
        <v>44</v>
      </c>
      <c r="O450" s="26">
        <v>1</v>
      </c>
      <c r="P450" s="26" t="s">
        <v>149</v>
      </c>
      <c r="Q450" s="26" t="s">
        <v>680</v>
      </c>
      <c r="R450" s="27" t="s">
        <v>681</v>
      </c>
      <c r="S450" s="28">
        <v>6000000000</v>
      </c>
      <c r="T450" s="35">
        <v>26</v>
      </c>
      <c r="U450" s="26">
        <v>1</v>
      </c>
      <c r="V450" s="26">
        <v>3</v>
      </c>
      <c r="W450" s="26">
        <v>11</v>
      </c>
      <c r="X450" s="26">
        <v>1</v>
      </c>
      <c r="Y450" s="26">
        <v>401</v>
      </c>
      <c r="Z450" s="26">
        <v>44</v>
      </c>
      <c r="AA450" s="26">
        <v>1</v>
      </c>
      <c r="AB450" s="26" t="s">
        <v>149</v>
      </c>
      <c r="AC450" s="26" t="s">
        <v>680</v>
      </c>
      <c r="AD450" s="27" t="s">
        <v>681</v>
      </c>
      <c r="AE450" s="28">
        <v>6000000000</v>
      </c>
      <c r="AF450" s="29" t="s">
        <v>1483</v>
      </c>
    </row>
    <row r="451" spans="1:33" hidden="1" x14ac:dyDescent="0.2">
      <c r="A451" s="29" t="str">
        <f t="shared" si="34"/>
        <v>1.401</v>
      </c>
      <c r="B451" s="29" t="str">
        <f t="shared" si="35"/>
        <v>1.4.</v>
      </c>
      <c r="C451" s="29" t="str">
        <f t="shared" ref="C451:C514" si="36">+MID(K451,2,1)</f>
        <v>1</v>
      </c>
      <c r="D451" s="33" t="str">
        <f t="shared" si="33"/>
        <v>36 1 3 11 1 401 44 2 0 4301015</v>
      </c>
      <c r="E451" s="34">
        <v>11101</v>
      </c>
      <c r="F451" s="33" t="s">
        <v>1175</v>
      </c>
      <c r="G451" s="26">
        <v>0</v>
      </c>
      <c r="H451" s="35">
        <v>36</v>
      </c>
      <c r="I451" s="26">
        <v>1</v>
      </c>
      <c r="J451" s="26">
        <v>3</v>
      </c>
      <c r="K451" s="26">
        <v>11</v>
      </c>
      <c r="L451" s="26">
        <v>1</v>
      </c>
      <c r="M451" s="26">
        <v>401</v>
      </c>
      <c r="N451" s="26">
        <v>44</v>
      </c>
      <c r="O451" s="26">
        <v>2</v>
      </c>
      <c r="P451" s="26" t="s">
        <v>149</v>
      </c>
      <c r="Q451" s="26" t="s">
        <v>678</v>
      </c>
      <c r="R451" s="27" t="s">
        <v>682</v>
      </c>
      <c r="S451" s="28">
        <v>600000000</v>
      </c>
      <c r="T451" s="35">
        <v>26</v>
      </c>
      <c r="U451" s="26">
        <v>1</v>
      </c>
      <c r="V451" s="26">
        <v>3</v>
      </c>
      <c r="W451" s="26">
        <v>11</v>
      </c>
      <c r="X451" s="26">
        <v>1</v>
      </c>
      <c r="Y451" s="26">
        <v>401</v>
      </c>
      <c r="Z451" s="26">
        <v>44</v>
      </c>
      <c r="AA451" s="26">
        <v>2</v>
      </c>
      <c r="AB451" s="26" t="s">
        <v>149</v>
      </c>
      <c r="AC451" s="26" t="s">
        <v>678</v>
      </c>
      <c r="AD451" s="27" t="s">
        <v>682</v>
      </c>
      <c r="AE451" s="28">
        <v>600000000</v>
      </c>
      <c r="AF451" s="29" t="s">
        <v>1483</v>
      </c>
    </row>
    <row r="452" spans="1:33" hidden="1" x14ac:dyDescent="0.2">
      <c r="A452" s="29" t="str">
        <f t="shared" si="34"/>
        <v>1.501</v>
      </c>
      <c r="B452" s="29" t="str">
        <f t="shared" si="35"/>
        <v>1.5.</v>
      </c>
      <c r="C452" s="29" t="str">
        <f t="shared" si="36"/>
        <v>1</v>
      </c>
      <c r="D452" s="33" t="str">
        <f t="shared" si="33"/>
        <v>16 1 3 11 1 501 62 0 0 3302073</v>
      </c>
      <c r="E452" s="34">
        <v>11101</v>
      </c>
      <c r="F452" s="33" t="s">
        <v>1175</v>
      </c>
      <c r="G452" s="26">
        <v>0</v>
      </c>
      <c r="H452" s="38">
        <v>16</v>
      </c>
      <c r="I452" s="26">
        <v>1</v>
      </c>
      <c r="J452" s="26">
        <v>3</v>
      </c>
      <c r="K452" s="26">
        <v>11</v>
      </c>
      <c r="L452" s="26">
        <v>1</v>
      </c>
      <c r="M452" s="26">
        <v>501</v>
      </c>
      <c r="N452" s="26">
        <v>62</v>
      </c>
      <c r="O452" s="26">
        <v>0</v>
      </c>
      <c r="P452" s="26" t="s">
        <v>149</v>
      </c>
      <c r="Q452" s="26" t="s">
        <v>683</v>
      </c>
      <c r="R452" s="27" t="s">
        <v>684</v>
      </c>
      <c r="S452" s="28">
        <v>5600000000</v>
      </c>
      <c r="T452" s="38">
        <v>26</v>
      </c>
      <c r="U452" s="26">
        <v>1</v>
      </c>
      <c r="V452" s="26">
        <v>3</v>
      </c>
      <c r="W452" s="26">
        <v>11</v>
      </c>
      <c r="X452" s="26">
        <v>1</v>
      </c>
      <c r="Y452" s="26">
        <v>501</v>
      </c>
      <c r="Z452" s="26">
        <v>62</v>
      </c>
      <c r="AA452" s="26">
        <v>0</v>
      </c>
      <c r="AB452" s="26" t="s">
        <v>149</v>
      </c>
      <c r="AC452" s="26" t="s">
        <v>683</v>
      </c>
      <c r="AD452" s="27" t="s">
        <v>684</v>
      </c>
      <c r="AE452" s="28">
        <v>5600000000</v>
      </c>
      <c r="AG452" s="29" t="s">
        <v>1483</v>
      </c>
    </row>
    <row r="453" spans="1:33" hidden="1" x14ac:dyDescent="0.2">
      <c r="A453" s="29" t="str">
        <f t="shared" si="34"/>
        <v>2.302</v>
      </c>
      <c r="B453" s="29" t="str">
        <f t="shared" si="35"/>
        <v>2.3.</v>
      </c>
      <c r="C453" s="29" t="str">
        <f t="shared" si="36"/>
        <v>1</v>
      </c>
      <c r="D453" s="33" t="str">
        <f t="shared" si="33"/>
        <v>26 1 3 11 2 302 56 0 0 2401008</v>
      </c>
      <c r="E453" s="34">
        <v>11101</v>
      </c>
      <c r="F453" s="33" t="s">
        <v>1175</v>
      </c>
      <c r="G453" s="26">
        <v>0</v>
      </c>
      <c r="H453" s="26">
        <v>26</v>
      </c>
      <c r="I453" s="26">
        <v>1</v>
      </c>
      <c r="J453" s="26">
        <v>3</v>
      </c>
      <c r="K453" s="26">
        <v>11</v>
      </c>
      <c r="L453" s="26">
        <v>2</v>
      </c>
      <c r="M453" s="26">
        <v>302</v>
      </c>
      <c r="N453" s="26">
        <v>56</v>
      </c>
      <c r="O453" s="26">
        <v>0</v>
      </c>
      <c r="P453" s="26" t="s">
        <v>149</v>
      </c>
      <c r="Q453" s="39" t="s">
        <v>1493</v>
      </c>
      <c r="R453" s="37" t="s">
        <v>1478</v>
      </c>
      <c r="S453" s="28">
        <v>3500000000</v>
      </c>
      <c r="T453" s="26">
        <v>26</v>
      </c>
      <c r="U453" s="26">
        <v>1</v>
      </c>
      <c r="V453" s="26">
        <v>3</v>
      </c>
      <c r="W453" s="26">
        <v>11</v>
      </c>
      <c r="X453" s="26">
        <v>2</v>
      </c>
      <c r="Y453" s="26">
        <v>302</v>
      </c>
      <c r="Z453" s="26">
        <v>56</v>
      </c>
      <c r="AA453" s="26">
        <v>0</v>
      </c>
      <c r="AB453" s="26" t="s">
        <v>149</v>
      </c>
      <c r="AC453" s="38" t="s">
        <v>685</v>
      </c>
      <c r="AD453" s="37" t="s">
        <v>686</v>
      </c>
      <c r="AE453" s="28">
        <v>3500000000</v>
      </c>
      <c r="AF453" s="29" t="s">
        <v>1487</v>
      </c>
      <c r="AG453" s="29" t="s">
        <v>1495</v>
      </c>
    </row>
    <row r="454" spans="1:33" hidden="1" x14ac:dyDescent="0.2">
      <c r="A454" s="29" t="str">
        <f t="shared" si="34"/>
        <v>2.302</v>
      </c>
      <c r="B454" s="29" t="str">
        <f t="shared" si="35"/>
        <v>2.3.</v>
      </c>
      <c r="C454" s="29" t="str">
        <f t="shared" si="36"/>
        <v>1</v>
      </c>
      <c r="D454" s="33" t="str">
        <f t="shared" si="33"/>
        <v>26 1 3 11 2 302 56 1 0 2401008</v>
      </c>
      <c r="E454" s="34">
        <v>11101</v>
      </c>
      <c r="F454" s="33" t="s">
        <v>1175</v>
      </c>
      <c r="G454" s="26">
        <v>0</v>
      </c>
      <c r="H454" s="26">
        <v>26</v>
      </c>
      <c r="I454" s="26">
        <v>1</v>
      </c>
      <c r="J454" s="26">
        <v>3</v>
      </c>
      <c r="K454" s="26">
        <v>11</v>
      </c>
      <c r="L454" s="26">
        <v>2</v>
      </c>
      <c r="M454" s="26">
        <v>302</v>
      </c>
      <c r="N454" s="26">
        <v>56</v>
      </c>
      <c r="O454" s="26">
        <v>1</v>
      </c>
      <c r="P454" s="26" t="s">
        <v>149</v>
      </c>
      <c r="Q454" s="39" t="s">
        <v>1493</v>
      </c>
      <c r="R454" s="37" t="s">
        <v>686</v>
      </c>
      <c r="S454" s="28">
        <v>6284000000</v>
      </c>
      <c r="T454" s="26">
        <v>26</v>
      </c>
      <c r="U454" s="26">
        <v>1</v>
      </c>
      <c r="V454" s="26">
        <v>3</v>
      </c>
      <c r="W454" s="26">
        <v>11</v>
      </c>
      <c r="X454" s="26">
        <v>2</v>
      </c>
      <c r="Y454" s="26">
        <v>302</v>
      </c>
      <c r="Z454" s="26">
        <v>56</v>
      </c>
      <c r="AA454" s="26">
        <v>1</v>
      </c>
      <c r="AB454" s="26" t="s">
        <v>149</v>
      </c>
      <c r="AC454" s="38" t="s">
        <v>685</v>
      </c>
      <c r="AD454" s="37" t="s">
        <v>687</v>
      </c>
      <c r="AE454" s="28">
        <v>6284000000</v>
      </c>
      <c r="AF454" s="29" t="s">
        <v>1487</v>
      </c>
      <c r="AG454" s="29" t="s">
        <v>1495</v>
      </c>
    </row>
    <row r="455" spans="1:33" hidden="1" x14ac:dyDescent="0.2">
      <c r="A455" s="29" t="str">
        <f t="shared" si="34"/>
        <v>2.302</v>
      </c>
      <c r="B455" s="29" t="str">
        <f t="shared" si="35"/>
        <v>2.3.</v>
      </c>
      <c r="C455" s="29" t="str">
        <f t="shared" si="36"/>
        <v>1</v>
      </c>
      <c r="D455" s="33" t="str">
        <f t="shared" si="33"/>
        <v>26 1 3 11 2 302 56 2 0 2401008</v>
      </c>
      <c r="E455" s="34">
        <v>11101</v>
      </c>
      <c r="F455" s="33" t="s">
        <v>1175</v>
      </c>
      <c r="G455" s="26">
        <v>0</v>
      </c>
      <c r="H455" s="26">
        <v>26</v>
      </c>
      <c r="I455" s="26">
        <v>1</v>
      </c>
      <c r="J455" s="26">
        <v>3</v>
      </c>
      <c r="K455" s="26">
        <v>11</v>
      </c>
      <c r="L455" s="26">
        <v>2</v>
      </c>
      <c r="M455" s="26">
        <v>302</v>
      </c>
      <c r="N455" s="26">
        <v>56</v>
      </c>
      <c r="O455" s="26">
        <v>2</v>
      </c>
      <c r="P455" s="26" t="s">
        <v>149</v>
      </c>
      <c r="Q455" s="39" t="s">
        <v>1493</v>
      </c>
      <c r="R455" s="27" t="s">
        <v>688</v>
      </c>
      <c r="S455" s="28">
        <v>216000000</v>
      </c>
      <c r="T455" s="26">
        <v>26</v>
      </c>
      <c r="U455" s="26">
        <v>1</v>
      </c>
      <c r="V455" s="26">
        <v>3</v>
      </c>
      <c r="W455" s="26">
        <v>11</v>
      </c>
      <c r="X455" s="26">
        <v>2</v>
      </c>
      <c r="Y455" s="26">
        <v>302</v>
      </c>
      <c r="Z455" s="26">
        <v>56</v>
      </c>
      <c r="AA455" s="26">
        <v>2</v>
      </c>
      <c r="AB455" s="26" t="s">
        <v>149</v>
      </c>
      <c r="AC455" s="38" t="s">
        <v>685</v>
      </c>
      <c r="AD455" s="27" t="s">
        <v>688</v>
      </c>
      <c r="AE455" s="28">
        <v>216000000</v>
      </c>
      <c r="AG455" s="29" t="s">
        <v>1495</v>
      </c>
    </row>
    <row r="456" spans="1:33" hidden="1" x14ac:dyDescent="0.2">
      <c r="A456" s="29" t="str">
        <f t="shared" si="34"/>
        <v>3.203</v>
      </c>
      <c r="B456" s="29" t="str">
        <f t="shared" si="35"/>
        <v>3.2.</v>
      </c>
      <c r="C456" s="29" t="str">
        <f t="shared" si="36"/>
        <v>1</v>
      </c>
      <c r="D456" s="33" t="str">
        <f t="shared" si="33"/>
        <v>26 1 3 11 3 203 23 0 0 2402128</v>
      </c>
      <c r="E456" s="34">
        <v>21101</v>
      </c>
      <c r="F456" s="33" t="s">
        <v>1370</v>
      </c>
      <c r="G456" s="26">
        <v>0</v>
      </c>
      <c r="H456" s="26">
        <v>26</v>
      </c>
      <c r="I456" s="26">
        <v>1</v>
      </c>
      <c r="J456" s="26">
        <v>3</v>
      </c>
      <c r="K456" s="26">
        <v>11</v>
      </c>
      <c r="L456" s="26">
        <v>3</v>
      </c>
      <c r="M456" s="26">
        <v>203</v>
      </c>
      <c r="N456" s="26">
        <v>23</v>
      </c>
      <c r="O456" s="26">
        <v>0</v>
      </c>
      <c r="P456" s="26" t="s">
        <v>149</v>
      </c>
      <c r="Q456" s="26" t="s">
        <v>689</v>
      </c>
      <c r="R456" s="37" t="s">
        <v>1479</v>
      </c>
      <c r="S456" s="28">
        <v>6606394469</v>
      </c>
      <c r="T456" s="26">
        <v>26</v>
      </c>
      <c r="U456" s="26">
        <v>1</v>
      </c>
      <c r="V456" s="26">
        <v>3</v>
      </c>
      <c r="W456" s="26">
        <v>11</v>
      </c>
      <c r="X456" s="26">
        <v>3</v>
      </c>
      <c r="Y456" s="26">
        <v>203</v>
      </c>
      <c r="Z456" s="26">
        <v>23</v>
      </c>
      <c r="AA456" s="26">
        <v>0</v>
      </c>
      <c r="AB456" s="26" t="s">
        <v>149</v>
      </c>
      <c r="AC456" s="26" t="s">
        <v>689</v>
      </c>
      <c r="AD456" s="37" t="s">
        <v>690</v>
      </c>
      <c r="AE456" s="28">
        <v>6606394469</v>
      </c>
      <c r="AF456" s="29" t="s">
        <v>1487</v>
      </c>
    </row>
    <row r="457" spans="1:33" hidden="1" x14ac:dyDescent="0.2">
      <c r="A457" s="29" t="str">
        <f t="shared" si="34"/>
        <v>3.203</v>
      </c>
      <c r="B457" s="29" t="str">
        <f t="shared" si="35"/>
        <v>3.2.</v>
      </c>
      <c r="C457" s="29" t="str">
        <f t="shared" si="36"/>
        <v>1</v>
      </c>
      <c r="D457" s="33" t="str">
        <f t="shared" si="33"/>
        <v>26 1 3 11 3 203 23 1 0 2402128</v>
      </c>
      <c r="E457" s="34">
        <v>11101</v>
      </c>
      <c r="F457" s="33" t="s">
        <v>1175</v>
      </c>
      <c r="G457" s="26">
        <v>0</v>
      </c>
      <c r="H457" s="26">
        <v>26</v>
      </c>
      <c r="I457" s="26">
        <v>1</v>
      </c>
      <c r="J457" s="26">
        <v>3</v>
      </c>
      <c r="K457" s="26">
        <v>11</v>
      </c>
      <c r="L457" s="26">
        <v>3</v>
      </c>
      <c r="M457" s="26">
        <v>203</v>
      </c>
      <c r="N457" s="26">
        <v>23</v>
      </c>
      <c r="O457" s="26">
        <v>1</v>
      </c>
      <c r="P457" s="26" t="s">
        <v>149</v>
      </c>
      <c r="Q457" s="26" t="s">
        <v>689</v>
      </c>
      <c r="R457" s="37" t="s">
        <v>690</v>
      </c>
      <c r="S457" s="28">
        <v>24237161595</v>
      </c>
      <c r="T457" s="26">
        <v>26</v>
      </c>
      <c r="U457" s="26">
        <v>1</v>
      </c>
      <c r="V457" s="26">
        <v>3</v>
      </c>
      <c r="W457" s="26">
        <v>11</v>
      </c>
      <c r="X457" s="26">
        <v>3</v>
      </c>
      <c r="Y457" s="26">
        <v>203</v>
      </c>
      <c r="Z457" s="26">
        <v>23</v>
      </c>
      <c r="AA457" s="26">
        <v>1</v>
      </c>
      <c r="AB457" s="26" t="s">
        <v>149</v>
      </c>
      <c r="AC457" s="26" t="s">
        <v>689</v>
      </c>
      <c r="AD457" s="37" t="s">
        <v>691</v>
      </c>
      <c r="AE457" s="28">
        <v>24237161595</v>
      </c>
      <c r="AF457" s="29" t="s">
        <v>1487</v>
      </c>
    </row>
    <row r="458" spans="1:33" hidden="1" x14ac:dyDescent="0.2">
      <c r="A458" s="29" t="str">
        <f t="shared" si="34"/>
        <v>3.203</v>
      </c>
      <c r="B458" s="29" t="str">
        <f t="shared" si="35"/>
        <v>3.2.</v>
      </c>
      <c r="C458" s="29" t="str">
        <f t="shared" si="36"/>
        <v>1</v>
      </c>
      <c r="D458" s="33" t="str">
        <f t="shared" si="33"/>
        <v>26 1 3 11 3 203 23 2 0 2402115</v>
      </c>
      <c r="E458" s="34">
        <v>21101</v>
      </c>
      <c r="F458" s="33" t="s">
        <v>1370</v>
      </c>
      <c r="G458" s="26">
        <v>0</v>
      </c>
      <c r="H458" s="26">
        <v>26</v>
      </c>
      <c r="I458" s="26">
        <v>1</v>
      </c>
      <c r="J458" s="26">
        <v>3</v>
      </c>
      <c r="K458" s="26">
        <v>11</v>
      </c>
      <c r="L458" s="26">
        <v>3</v>
      </c>
      <c r="M458" s="26">
        <v>203</v>
      </c>
      <c r="N458" s="26">
        <v>23</v>
      </c>
      <c r="O458" s="26">
        <v>2</v>
      </c>
      <c r="P458" s="26" t="s">
        <v>149</v>
      </c>
      <c r="Q458" s="26" t="s">
        <v>692</v>
      </c>
      <c r="R458" s="27" t="s">
        <v>693</v>
      </c>
      <c r="S458" s="28">
        <v>14932317899</v>
      </c>
    </row>
    <row r="459" spans="1:33" hidden="1" x14ac:dyDescent="0.2">
      <c r="A459" s="29" t="str">
        <f t="shared" si="34"/>
        <v>3.203</v>
      </c>
      <c r="B459" s="29" t="str">
        <f t="shared" si="35"/>
        <v>3.2.</v>
      </c>
      <c r="C459" s="29" t="str">
        <f t="shared" si="36"/>
        <v>1</v>
      </c>
      <c r="D459" s="33" t="str">
        <f t="shared" si="33"/>
        <v>26 1 3 11 3 203 23 3 0 2402115</v>
      </c>
      <c r="E459" s="34">
        <v>11101</v>
      </c>
      <c r="F459" s="33" t="s">
        <v>1175</v>
      </c>
      <c r="G459" s="26">
        <v>0</v>
      </c>
      <c r="H459" s="26">
        <v>26</v>
      </c>
      <c r="I459" s="26">
        <v>1</v>
      </c>
      <c r="J459" s="26">
        <v>3</v>
      </c>
      <c r="K459" s="26">
        <v>11</v>
      </c>
      <c r="L459" s="26">
        <v>3</v>
      </c>
      <c r="M459" s="26">
        <v>203</v>
      </c>
      <c r="N459" s="26">
        <v>23</v>
      </c>
      <c r="O459" s="26">
        <v>3</v>
      </c>
      <c r="P459" s="26" t="s">
        <v>149</v>
      </c>
      <c r="Q459" s="26" t="s">
        <v>692</v>
      </c>
      <c r="R459" s="27" t="s">
        <v>694</v>
      </c>
      <c r="S459" s="28">
        <v>504000000</v>
      </c>
    </row>
    <row r="460" spans="1:33" hidden="1" x14ac:dyDescent="0.2">
      <c r="A460" s="29" t="str">
        <f t="shared" si="34"/>
        <v>3.203</v>
      </c>
      <c r="B460" s="29" t="str">
        <f t="shared" si="35"/>
        <v>3.2.</v>
      </c>
      <c r="C460" s="29" t="str">
        <f t="shared" si="36"/>
        <v>1</v>
      </c>
      <c r="D460" s="33" t="str">
        <f t="shared" si="33"/>
        <v>26 1 3 11 3 203 23 4 0 2402115</v>
      </c>
      <c r="E460" s="34">
        <v>11101</v>
      </c>
      <c r="F460" s="33" t="s">
        <v>1175</v>
      </c>
      <c r="G460" s="26">
        <v>0</v>
      </c>
      <c r="H460" s="26">
        <v>26</v>
      </c>
      <c r="I460" s="26">
        <v>1</v>
      </c>
      <c r="J460" s="26">
        <v>3</v>
      </c>
      <c r="K460" s="26">
        <v>11</v>
      </c>
      <c r="L460" s="26">
        <v>3</v>
      </c>
      <c r="M460" s="26">
        <v>203</v>
      </c>
      <c r="N460" s="26">
        <v>23</v>
      </c>
      <c r="O460" s="26">
        <v>4</v>
      </c>
      <c r="P460" s="26" t="s">
        <v>149</v>
      </c>
      <c r="Q460" s="26" t="s">
        <v>692</v>
      </c>
      <c r="R460" s="27" t="s">
        <v>695</v>
      </c>
      <c r="S460" s="28">
        <v>157238487</v>
      </c>
    </row>
    <row r="461" spans="1:33" hidden="1" x14ac:dyDescent="0.2">
      <c r="A461" s="29" t="str">
        <f t="shared" si="34"/>
        <v>3.203</v>
      </c>
      <c r="B461" s="29" t="str">
        <f t="shared" si="35"/>
        <v>3.2.</v>
      </c>
      <c r="C461" s="29" t="str">
        <f t="shared" si="36"/>
        <v>1</v>
      </c>
      <c r="D461" s="33" t="str">
        <f t="shared" si="33"/>
        <v>26 1 3 11 3 203 23 5 0 2402115</v>
      </c>
      <c r="E461" s="34">
        <v>11101</v>
      </c>
      <c r="F461" s="33" t="s">
        <v>1175</v>
      </c>
      <c r="G461" s="26">
        <v>0</v>
      </c>
      <c r="H461" s="26">
        <v>26</v>
      </c>
      <c r="I461" s="26">
        <v>1</v>
      </c>
      <c r="J461" s="26">
        <v>3</v>
      </c>
      <c r="K461" s="26">
        <v>11</v>
      </c>
      <c r="L461" s="26">
        <v>3</v>
      </c>
      <c r="M461" s="26">
        <v>203</v>
      </c>
      <c r="N461" s="26">
        <v>23</v>
      </c>
      <c r="O461" s="26">
        <v>5</v>
      </c>
      <c r="P461" s="26" t="s">
        <v>149</v>
      </c>
      <c r="Q461" s="26" t="s">
        <v>692</v>
      </c>
      <c r="R461" s="27" t="s">
        <v>696</v>
      </c>
      <c r="S461" s="28">
        <v>250000000</v>
      </c>
    </row>
    <row r="462" spans="1:33" hidden="1" x14ac:dyDescent="0.2">
      <c r="A462" s="29" t="str">
        <f t="shared" si="34"/>
        <v>3.203</v>
      </c>
      <c r="B462" s="29" t="str">
        <f t="shared" si="35"/>
        <v>3.2.</v>
      </c>
      <c r="C462" s="29" t="str">
        <f t="shared" si="36"/>
        <v>1</v>
      </c>
      <c r="D462" s="33" t="str">
        <f t="shared" si="33"/>
        <v>26 1 3 11 3 203 23 6 0 2402115</v>
      </c>
      <c r="E462" s="34">
        <v>11101</v>
      </c>
      <c r="F462" s="33" t="s">
        <v>1175</v>
      </c>
      <c r="G462" s="26">
        <v>0</v>
      </c>
      <c r="H462" s="26">
        <v>26</v>
      </c>
      <c r="I462" s="26">
        <v>1</v>
      </c>
      <c r="J462" s="26">
        <v>3</v>
      </c>
      <c r="K462" s="26">
        <v>11</v>
      </c>
      <c r="L462" s="26">
        <v>3</v>
      </c>
      <c r="M462" s="26">
        <v>203</v>
      </c>
      <c r="N462" s="26">
        <v>23</v>
      </c>
      <c r="O462" s="26">
        <v>6</v>
      </c>
      <c r="P462" s="26" t="s">
        <v>149</v>
      </c>
      <c r="Q462" s="26" t="s">
        <v>692</v>
      </c>
      <c r="R462" s="27" t="s">
        <v>697</v>
      </c>
      <c r="S462" s="28">
        <v>1000000000</v>
      </c>
    </row>
    <row r="463" spans="1:33" hidden="1" x14ac:dyDescent="0.2">
      <c r="A463" s="29" t="str">
        <f t="shared" si="34"/>
        <v>3.203</v>
      </c>
      <c r="B463" s="29" t="str">
        <f t="shared" si="35"/>
        <v>3.2.</v>
      </c>
      <c r="C463" s="29" t="str">
        <f t="shared" si="36"/>
        <v>1</v>
      </c>
      <c r="D463" s="33" t="str">
        <f t="shared" si="33"/>
        <v>26 1 3 11 3 203 23 7 0 2402115</v>
      </c>
      <c r="E463" s="34">
        <v>11101</v>
      </c>
      <c r="F463" s="33" t="s">
        <v>1175</v>
      </c>
      <c r="G463" s="26">
        <v>0</v>
      </c>
      <c r="H463" s="26">
        <v>26</v>
      </c>
      <c r="I463" s="26">
        <v>1</v>
      </c>
      <c r="J463" s="26">
        <v>3</v>
      </c>
      <c r="K463" s="26">
        <v>11</v>
      </c>
      <c r="L463" s="26">
        <v>3</v>
      </c>
      <c r="M463" s="26">
        <v>203</v>
      </c>
      <c r="N463" s="26">
        <v>23</v>
      </c>
      <c r="O463" s="26">
        <v>7</v>
      </c>
      <c r="P463" s="26" t="s">
        <v>149</v>
      </c>
      <c r="Q463" s="26" t="s">
        <v>692</v>
      </c>
      <c r="R463" s="27" t="s">
        <v>698</v>
      </c>
      <c r="S463" s="28">
        <v>1500000000</v>
      </c>
    </row>
    <row r="464" spans="1:33" hidden="1" x14ac:dyDescent="0.2">
      <c r="A464" s="29" t="str">
        <f t="shared" si="34"/>
        <v>3.401</v>
      </c>
      <c r="B464" s="29" t="str">
        <f t="shared" si="35"/>
        <v>3.4.</v>
      </c>
      <c r="C464" s="29" t="str">
        <f t="shared" si="36"/>
        <v>1</v>
      </c>
      <c r="D464" s="33" t="str">
        <f t="shared" si="33"/>
        <v>26 1 3 11 3 401 22 0 0 4001042</v>
      </c>
      <c r="E464" s="34">
        <v>11101</v>
      </c>
      <c r="F464" s="33" t="s">
        <v>1175</v>
      </c>
      <c r="G464" s="26">
        <v>0</v>
      </c>
      <c r="H464" s="26">
        <v>26</v>
      </c>
      <c r="I464" s="26">
        <v>1</v>
      </c>
      <c r="J464" s="26">
        <v>3</v>
      </c>
      <c r="K464" s="26">
        <v>11</v>
      </c>
      <c r="L464" s="26">
        <v>3</v>
      </c>
      <c r="M464" s="26">
        <v>401</v>
      </c>
      <c r="N464" s="26">
        <v>22</v>
      </c>
      <c r="O464" s="26">
        <v>0</v>
      </c>
      <c r="P464" s="26" t="s">
        <v>149</v>
      </c>
      <c r="Q464" s="26" t="s">
        <v>699</v>
      </c>
      <c r="R464" s="27" t="s">
        <v>700</v>
      </c>
      <c r="S464" s="28">
        <v>503600000</v>
      </c>
    </row>
    <row r="465" spans="1:33" hidden="1" x14ac:dyDescent="0.2">
      <c r="A465" s="29" t="str">
        <f t="shared" si="34"/>
        <v>3.402</v>
      </c>
      <c r="B465" s="29" t="str">
        <f t="shared" si="35"/>
        <v>3.4.</v>
      </c>
      <c r="C465" s="29" t="str">
        <f t="shared" si="36"/>
        <v>1</v>
      </c>
      <c r="D465" s="33" t="str">
        <f t="shared" si="33"/>
        <v>26 1 3 11 3 402 22 0 0 4001044</v>
      </c>
      <c r="E465" s="34">
        <v>11101</v>
      </c>
      <c r="F465" s="33" t="s">
        <v>1175</v>
      </c>
      <c r="G465" s="26">
        <v>0</v>
      </c>
      <c r="H465" s="26">
        <v>26</v>
      </c>
      <c r="I465" s="26">
        <v>1</v>
      </c>
      <c r="J465" s="26">
        <v>3</v>
      </c>
      <c r="K465" s="26">
        <v>11</v>
      </c>
      <c r="L465" s="26">
        <v>3</v>
      </c>
      <c r="M465" s="26">
        <v>402</v>
      </c>
      <c r="N465" s="26">
        <v>22</v>
      </c>
      <c r="O465" s="26">
        <v>0</v>
      </c>
      <c r="P465" s="26" t="s">
        <v>149</v>
      </c>
      <c r="Q465" s="26" t="s">
        <v>701</v>
      </c>
      <c r="R465" s="27" t="s">
        <v>702</v>
      </c>
      <c r="S465" s="28">
        <v>2000000000</v>
      </c>
    </row>
    <row r="466" spans="1:33" hidden="1" x14ac:dyDescent="0.2">
      <c r="A466" s="29" t="str">
        <f t="shared" si="34"/>
        <v>3.403</v>
      </c>
      <c r="B466" s="29" t="str">
        <f t="shared" si="35"/>
        <v>3.4.</v>
      </c>
      <c r="C466" s="29" t="str">
        <f t="shared" si="36"/>
        <v>1</v>
      </c>
      <c r="D466" s="33" t="str">
        <f t="shared" si="33"/>
        <v>26 1 3 11 3 403 22 0 0 4001030</v>
      </c>
      <c r="E466" s="34">
        <v>11101</v>
      </c>
      <c r="F466" s="33" t="s">
        <v>1175</v>
      </c>
      <c r="G466" s="26">
        <v>0</v>
      </c>
      <c r="H466" s="26">
        <v>26</v>
      </c>
      <c r="I466" s="26">
        <v>1</v>
      </c>
      <c r="J466" s="26">
        <v>3</v>
      </c>
      <c r="K466" s="26">
        <v>11</v>
      </c>
      <c r="L466" s="26">
        <v>3</v>
      </c>
      <c r="M466" s="26">
        <v>403</v>
      </c>
      <c r="N466" s="26">
        <v>22</v>
      </c>
      <c r="O466" s="26">
        <v>0</v>
      </c>
      <c r="P466" s="26" t="s">
        <v>149</v>
      </c>
      <c r="Q466" s="26" t="s">
        <v>703</v>
      </c>
      <c r="R466" s="27" t="s">
        <v>704</v>
      </c>
      <c r="S466" s="28">
        <v>496400000</v>
      </c>
    </row>
    <row r="467" spans="1:33" hidden="1" x14ac:dyDescent="0.2">
      <c r="A467" s="29" t="str">
        <f t="shared" si="34"/>
        <v>3.403</v>
      </c>
      <c r="B467" s="29" t="str">
        <f t="shared" si="35"/>
        <v>3.4.</v>
      </c>
      <c r="C467" s="29" t="str">
        <f t="shared" si="36"/>
        <v>1</v>
      </c>
      <c r="D467" s="33" t="str">
        <f t="shared" si="33"/>
        <v>26 1 3 11 3 403 22 1 0 4001030</v>
      </c>
      <c r="E467" s="34">
        <v>11101</v>
      </c>
      <c r="F467" s="33" t="s">
        <v>1175</v>
      </c>
      <c r="G467" s="26">
        <v>0</v>
      </c>
      <c r="H467" s="26">
        <v>26</v>
      </c>
      <c r="I467" s="26">
        <v>1</v>
      </c>
      <c r="J467" s="26">
        <v>3</v>
      </c>
      <c r="K467" s="26">
        <v>11</v>
      </c>
      <c r="L467" s="26">
        <v>3</v>
      </c>
      <c r="M467" s="26">
        <v>403</v>
      </c>
      <c r="N467" s="26">
        <v>22</v>
      </c>
      <c r="O467" s="26">
        <v>1</v>
      </c>
      <c r="P467" s="26" t="s">
        <v>149</v>
      </c>
      <c r="Q467" s="26" t="s">
        <v>703</v>
      </c>
      <c r="R467" s="27" t="s">
        <v>705</v>
      </c>
      <c r="S467" s="28">
        <v>1000000000</v>
      </c>
    </row>
    <row r="468" spans="1:33" hidden="1" x14ac:dyDescent="0.2">
      <c r="A468" s="29" t="str">
        <f t="shared" si="34"/>
        <v>3.501</v>
      </c>
      <c r="B468" s="29" t="str">
        <f t="shared" si="35"/>
        <v>3.5.</v>
      </c>
      <c r="C468" s="29" t="str">
        <f t="shared" si="36"/>
        <v>1</v>
      </c>
      <c r="D468" s="33" t="str">
        <f t="shared" si="33"/>
        <v>26 1 3 11 3 501 24 0 0 4003053</v>
      </c>
      <c r="E468" s="34">
        <v>11101</v>
      </c>
      <c r="F468" s="33" t="s">
        <v>1175</v>
      </c>
      <c r="G468" s="26">
        <v>0</v>
      </c>
      <c r="H468" s="26">
        <v>26</v>
      </c>
      <c r="I468" s="26">
        <v>1</v>
      </c>
      <c r="J468" s="26">
        <v>3</v>
      </c>
      <c r="K468" s="26">
        <v>11</v>
      </c>
      <c r="L468" s="26">
        <v>3</v>
      </c>
      <c r="M468" s="26">
        <v>501</v>
      </c>
      <c r="N468" s="26">
        <v>24</v>
      </c>
      <c r="O468" s="26">
        <v>0</v>
      </c>
      <c r="P468" s="26" t="s">
        <v>149</v>
      </c>
      <c r="Q468" s="26" t="s">
        <v>706</v>
      </c>
      <c r="R468" s="27" t="s">
        <v>707</v>
      </c>
      <c r="S468" s="28">
        <v>2989299530</v>
      </c>
    </row>
    <row r="469" spans="1:33" hidden="1" x14ac:dyDescent="0.2">
      <c r="A469" s="29" t="str">
        <f t="shared" si="34"/>
        <v>4.205</v>
      </c>
      <c r="B469" s="29" t="str">
        <f t="shared" si="35"/>
        <v>4.2.</v>
      </c>
      <c r="C469" s="29" t="str">
        <f t="shared" si="36"/>
        <v>1</v>
      </c>
      <c r="D469" s="33" t="str">
        <f t="shared" si="33"/>
        <v>26 1 3 11 4 205 21 0 0 4599016</v>
      </c>
      <c r="E469" s="34">
        <v>11101</v>
      </c>
      <c r="F469" s="33" t="s">
        <v>1175</v>
      </c>
      <c r="G469" s="26">
        <v>0</v>
      </c>
      <c r="H469" s="26">
        <v>26</v>
      </c>
      <c r="I469" s="26">
        <v>1</v>
      </c>
      <c r="J469" s="26">
        <v>3</v>
      </c>
      <c r="K469" s="26">
        <v>11</v>
      </c>
      <c r="L469" s="26">
        <v>4</v>
      </c>
      <c r="M469" s="26">
        <v>205</v>
      </c>
      <c r="N469" s="26">
        <v>21</v>
      </c>
      <c r="O469" s="26">
        <v>0</v>
      </c>
      <c r="P469" s="26" t="s">
        <v>149</v>
      </c>
      <c r="Q469" s="26" t="s">
        <v>596</v>
      </c>
      <c r="R469" s="27" t="s">
        <v>708</v>
      </c>
      <c r="S469" s="28">
        <v>1000000000</v>
      </c>
    </row>
    <row r="470" spans="1:33" hidden="1" x14ac:dyDescent="0.2">
      <c r="A470" s="29" t="str">
        <f t="shared" si="34"/>
        <v>4.205</v>
      </c>
      <c r="B470" s="29" t="str">
        <f t="shared" si="35"/>
        <v>4.2.</v>
      </c>
      <c r="C470" s="29" t="str">
        <f t="shared" si="36"/>
        <v>1</v>
      </c>
      <c r="D470" s="33" t="str">
        <f t="shared" si="33"/>
        <v>26 1 3 11 4 205 21 1 0 4599016</v>
      </c>
      <c r="E470" s="34">
        <v>11101</v>
      </c>
      <c r="F470" s="33" t="s">
        <v>1175</v>
      </c>
      <c r="G470" s="26">
        <v>0</v>
      </c>
      <c r="H470" s="26">
        <v>26</v>
      </c>
      <c r="I470" s="26">
        <v>1</v>
      </c>
      <c r="J470" s="26">
        <v>3</v>
      </c>
      <c r="K470" s="26">
        <v>11</v>
      </c>
      <c r="L470" s="26">
        <v>4</v>
      </c>
      <c r="M470" s="26">
        <v>205</v>
      </c>
      <c r="N470" s="26">
        <v>21</v>
      </c>
      <c r="O470" s="26">
        <v>1</v>
      </c>
      <c r="P470" s="26" t="s">
        <v>149</v>
      </c>
      <c r="Q470" s="26" t="s">
        <v>596</v>
      </c>
      <c r="R470" s="27" t="s">
        <v>709</v>
      </c>
      <c r="S470" s="28">
        <v>1000000000</v>
      </c>
    </row>
    <row r="471" spans="1:33" hidden="1" x14ac:dyDescent="0.2">
      <c r="A471" s="29" t="str">
        <f t="shared" si="34"/>
        <v>4.205</v>
      </c>
      <c r="B471" s="29" t="str">
        <f t="shared" si="35"/>
        <v>4.2.</v>
      </c>
      <c r="C471" s="29" t="str">
        <f t="shared" si="36"/>
        <v>1</v>
      </c>
      <c r="D471" s="33" t="str">
        <f t="shared" si="33"/>
        <v>26 1 3 11 4 205 21 2 0 4599016</v>
      </c>
      <c r="E471" s="34">
        <v>11101</v>
      </c>
      <c r="F471" s="33" t="s">
        <v>1175</v>
      </c>
      <c r="G471" s="26">
        <v>0</v>
      </c>
      <c r="H471" s="26">
        <v>26</v>
      </c>
      <c r="I471" s="26">
        <v>1</v>
      </c>
      <c r="J471" s="26">
        <v>3</v>
      </c>
      <c r="K471" s="26">
        <v>11</v>
      </c>
      <c r="L471" s="26">
        <v>4</v>
      </c>
      <c r="M471" s="26">
        <v>205</v>
      </c>
      <c r="N471" s="26">
        <v>21</v>
      </c>
      <c r="O471" s="26">
        <v>2</v>
      </c>
      <c r="P471" s="26" t="s">
        <v>149</v>
      </c>
      <c r="Q471" s="26" t="s">
        <v>596</v>
      </c>
      <c r="R471" s="27" t="s">
        <v>710</v>
      </c>
      <c r="S471" s="28">
        <v>2000000000</v>
      </c>
    </row>
    <row r="472" spans="1:33" hidden="1" x14ac:dyDescent="0.2">
      <c r="A472" s="29" t="str">
        <f t="shared" si="34"/>
        <v>4.205</v>
      </c>
      <c r="B472" s="29" t="str">
        <f t="shared" si="35"/>
        <v>4.2.</v>
      </c>
      <c r="C472" s="29" t="str">
        <f t="shared" si="36"/>
        <v>1</v>
      </c>
      <c r="D472" s="33" t="str">
        <f t="shared" si="33"/>
        <v>26 1 3 11 4 205 21 3 0 4599016</v>
      </c>
      <c r="E472" s="34">
        <v>11101</v>
      </c>
      <c r="F472" s="33" t="s">
        <v>1175</v>
      </c>
      <c r="G472" s="26">
        <v>0</v>
      </c>
      <c r="H472" s="26">
        <v>26</v>
      </c>
      <c r="I472" s="26">
        <v>1</v>
      </c>
      <c r="J472" s="26">
        <v>3</v>
      </c>
      <c r="K472" s="26">
        <v>11</v>
      </c>
      <c r="L472" s="26">
        <v>4</v>
      </c>
      <c r="M472" s="26">
        <v>205</v>
      </c>
      <c r="N472" s="26">
        <v>21</v>
      </c>
      <c r="O472" s="26">
        <v>3</v>
      </c>
      <c r="P472" s="26" t="s">
        <v>149</v>
      </c>
      <c r="Q472" s="26" t="s">
        <v>596</v>
      </c>
      <c r="R472" s="27" t="s">
        <v>711</v>
      </c>
      <c r="S472" s="28">
        <v>196361513</v>
      </c>
    </row>
    <row r="473" spans="1:33" hidden="1" x14ac:dyDescent="0.2">
      <c r="A473" s="29" t="str">
        <f t="shared" si="34"/>
        <v>4.205</v>
      </c>
      <c r="B473" s="29" t="str">
        <f t="shared" si="35"/>
        <v>4.2.</v>
      </c>
      <c r="C473" s="29" t="str">
        <f t="shared" si="36"/>
        <v>1</v>
      </c>
      <c r="D473" s="33" t="str">
        <f t="shared" si="33"/>
        <v>26 1 3 11 4 205 21 4 0 4599016</v>
      </c>
      <c r="E473" s="34">
        <v>11101</v>
      </c>
      <c r="F473" s="33" t="s">
        <v>1175</v>
      </c>
      <c r="G473" s="26">
        <v>0</v>
      </c>
      <c r="H473" s="26">
        <v>26</v>
      </c>
      <c r="I473" s="26">
        <v>1</v>
      </c>
      <c r="J473" s="26">
        <v>3</v>
      </c>
      <c r="K473" s="26">
        <v>11</v>
      </c>
      <c r="L473" s="26">
        <v>4</v>
      </c>
      <c r="M473" s="26">
        <v>205</v>
      </c>
      <c r="N473" s="26">
        <v>21</v>
      </c>
      <c r="O473" s="26">
        <v>4</v>
      </c>
      <c r="P473" s="26" t="s">
        <v>149</v>
      </c>
      <c r="Q473" s="26" t="s">
        <v>596</v>
      </c>
      <c r="R473" s="27" t="s">
        <v>712</v>
      </c>
      <c r="S473" s="28">
        <v>803638487</v>
      </c>
    </row>
    <row r="474" spans="1:33" hidden="1" x14ac:dyDescent="0.2">
      <c r="A474" s="29" t="str">
        <f t="shared" si="34"/>
        <v>1.401</v>
      </c>
      <c r="B474" s="29" t="str">
        <f t="shared" si="35"/>
        <v>1.4.</v>
      </c>
      <c r="C474" s="29" t="str">
        <f t="shared" si="36"/>
        <v>2</v>
      </c>
      <c r="D474" s="33" t="str">
        <f t="shared" si="33"/>
        <v>36 1 3 22 1 401 44 1 0 4301017</v>
      </c>
      <c r="E474" s="34">
        <v>22306</v>
      </c>
      <c r="F474" s="33" t="s">
        <v>1383</v>
      </c>
      <c r="G474" s="26">
        <v>0</v>
      </c>
      <c r="H474" s="35">
        <v>36</v>
      </c>
      <c r="I474" s="26">
        <v>1</v>
      </c>
      <c r="J474" s="26">
        <v>3</v>
      </c>
      <c r="K474" s="26">
        <v>22</v>
      </c>
      <c r="L474" s="26">
        <v>1</v>
      </c>
      <c r="M474" s="26">
        <v>401</v>
      </c>
      <c r="N474" s="26">
        <v>44</v>
      </c>
      <c r="O474" s="26">
        <v>1</v>
      </c>
      <c r="P474" s="26" t="s">
        <v>149</v>
      </c>
      <c r="Q474" s="26" t="s">
        <v>680</v>
      </c>
      <c r="R474" s="27" t="s">
        <v>713</v>
      </c>
      <c r="S474" s="28">
        <v>106000</v>
      </c>
      <c r="T474" s="35">
        <v>26</v>
      </c>
      <c r="U474" s="26">
        <v>1</v>
      </c>
      <c r="V474" s="26">
        <v>3</v>
      </c>
      <c r="W474" s="26">
        <v>22</v>
      </c>
      <c r="X474" s="26">
        <v>1</v>
      </c>
      <c r="Y474" s="26">
        <v>401</v>
      </c>
      <c r="Z474" s="26">
        <v>44</v>
      </c>
      <c r="AA474" s="26">
        <v>1</v>
      </c>
      <c r="AB474" s="26" t="s">
        <v>149</v>
      </c>
      <c r="AC474" s="26" t="s">
        <v>680</v>
      </c>
      <c r="AD474" s="27" t="s">
        <v>713</v>
      </c>
      <c r="AE474" s="28">
        <v>106000</v>
      </c>
      <c r="AF474" s="29" t="s">
        <v>1483</v>
      </c>
    </row>
    <row r="475" spans="1:33" hidden="1" x14ac:dyDescent="0.2">
      <c r="A475" s="29" t="str">
        <f t="shared" si="34"/>
        <v>1.401</v>
      </c>
      <c r="B475" s="29" t="str">
        <f t="shared" si="35"/>
        <v>1.4.</v>
      </c>
      <c r="C475" s="29" t="str">
        <f t="shared" si="36"/>
        <v>2</v>
      </c>
      <c r="D475" s="33" t="str">
        <f t="shared" si="33"/>
        <v>36 1 3 22 1 401 44 2 0 4301017</v>
      </c>
      <c r="E475" s="34">
        <v>22323</v>
      </c>
      <c r="F475" s="33" t="s">
        <v>1397</v>
      </c>
      <c r="G475" s="26">
        <v>0</v>
      </c>
      <c r="H475" s="35">
        <v>36</v>
      </c>
      <c r="I475" s="26">
        <v>1</v>
      </c>
      <c r="J475" s="26">
        <v>3</v>
      </c>
      <c r="K475" s="26">
        <v>22</v>
      </c>
      <c r="L475" s="26">
        <v>1</v>
      </c>
      <c r="M475" s="26">
        <v>401</v>
      </c>
      <c r="N475" s="26">
        <v>44</v>
      </c>
      <c r="O475" s="26">
        <v>2</v>
      </c>
      <c r="P475" s="26" t="s">
        <v>149</v>
      </c>
      <c r="Q475" s="26" t="s">
        <v>680</v>
      </c>
      <c r="R475" s="27" t="s">
        <v>714</v>
      </c>
      <c r="S475" s="28">
        <v>11660000</v>
      </c>
      <c r="T475" s="35">
        <v>26</v>
      </c>
      <c r="U475" s="26">
        <v>1</v>
      </c>
      <c r="V475" s="26">
        <v>3</v>
      </c>
      <c r="W475" s="26">
        <v>22</v>
      </c>
      <c r="X475" s="26">
        <v>1</v>
      </c>
      <c r="Y475" s="26">
        <v>401</v>
      </c>
      <c r="Z475" s="26">
        <v>44</v>
      </c>
      <c r="AA475" s="26">
        <v>2</v>
      </c>
      <c r="AB475" s="26" t="s">
        <v>149</v>
      </c>
      <c r="AC475" s="26" t="s">
        <v>680</v>
      </c>
      <c r="AD475" s="27" t="s">
        <v>714</v>
      </c>
      <c r="AE475" s="28">
        <v>11660000</v>
      </c>
      <c r="AF475" s="29" t="s">
        <v>1483</v>
      </c>
    </row>
    <row r="476" spans="1:33" hidden="1" x14ac:dyDescent="0.2">
      <c r="A476" s="29" t="str">
        <f t="shared" si="34"/>
        <v>1.401</v>
      </c>
      <c r="B476" s="29" t="str">
        <f t="shared" si="35"/>
        <v>1.4.</v>
      </c>
      <c r="C476" s="29" t="str">
        <f t="shared" si="36"/>
        <v>2</v>
      </c>
      <c r="D476" s="33" t="str">
        <f t="shared" si="33"/>
        <v>36 1 3 22 1 401 44 3 0 4301017</v>
      </c>
      <c r="E476" s="34">
        <v>12106</v>
      </c>
      <c r="F476" s="33" t="s">
        <v>1249</v>
      </c>
      <c r="G476" s="26">
        <v>0</v>
      </c>
      <c r="H476" s="35">
        <v>36</v>
      </c>
      <c r="I476" s="26">
        <v>1</v>
      </c>
      <c r="J476" s="26">
        <v>3</v>
      </c>
      <c r="K476" s="26">
        <v>22</v>
      </c>
      <c r="L476" s="26">
        <v>1</v>
      </c>
      <c r="M476" s="26">
        <v>401</v>
      </c>
      <c r="N476" s="26">
        <v>44</v>
      </c>
      <c r="O476" s="26">
        <v>3</v>
      </c>
      <c r="P476" s="26" t="s">
        <v>149</v>
      </c>
      <c r="Q476" s="26" t="s">
        <v>680</v>
      </c>
      <c r="R476" s="27" t="s">
        <v>715</v>
      </c>
      <c r="S476" s="28">
        <v>71045410</v>
      </c>
      <c r="T476" s="35">
        <v>26</v>
      </c>
      <c r="U476" s="26">
        <v>1</v>
      </c>
      <c r="V476" s="26">
        <v>3</v>
      </c>
      <c r="W476" s="26">
        <v>22</v>
      </c>
      <c r="X476" s="26">
        <v>1</v>
      </c>
      <c r="Y476" s="26">
        <v>401</v>
      </c>
      <c r="Z476" s="26">
        <v>44</v>
      </c>
      <c r="AA476" s="26">
        <v>3</v>
      </c>
      <c r="AB476" s="26" t="s">
        <v>149</v>
      </c>
      <c r="AC476" s="26" t="s">
        <v>680</v>
      </c>
      <c r="AD476" s="27" t="s">
        <v>715</v>
      </c>
      <c r="AE476" s="28">
        <v>71045410</v>
      </c>
      <c r="AF476" s="29" t="s">
        <v>1483</v>
      </c>
    </row>
    <row r="477" spans="1:33" hidden="1" x14ac:dyDescent="0.2">
      <c r="A477" s="29" t="str">
        <f t="shared" si="34"/>
        <v>1.401</v>
      </c>
      <c r="B477" s="29" t="str">
        <f t="shared" si="35"/>
        <v>1.4.</v>
      </c>
      <c r="C477" s="29" t="str">
        <f t="shared" si="36"/>
        <v>2</v>
      </c>
      <c r="D477" s="33" t="str">
        <f t="shared" si="33"/>
        <v>36 1 3 22 1 401 44 4 0 4301017</v>
      </c>
      <c r="E477" s="34">
        <v>12106</v>
      </c>
      <c r="F477" s="33" t="s">
        <v>1249</v>
      </c>
      <c r="G477" s="26">
        <v>0</v>
      </c>
      <c r="H477" s="35">
        <v>36</v>
      </c>
      <c r="I477" s="26">
        <v>1</v>
      </c>
      <c r="J477" s="26">
        <v>3</v>
      </c>
      <c r="K477" s="26">
        <v>22</v>
      </c>
      <c r="L477" s="26">
        <v>1</v>
      </c>
      <c r="M477" s="26">
        <v>401</v>
      </c>
      <c r="N477" s="26">
        <v>44</v>
      </c>
      <c r="O477" s="26">
        <v>4</v>
      </c>
      <c r="P477" s="26" t="s">
        <v>149</v>
      </c>
      <c r="Q477" s="26" t="s">
        <v>680</v>
      </c>
      <c r="R477" s="27" t="s">
        <v>716</v>
      </c>
      <c r="S477" s="28">
        <v>200000000</v>
      </c>
      <c r="T477" s="35">
        <v>26</v>
      </c>
      <c r="U477" s="26">
        <v>1</v>
      </c>
      <c r="V477" s="26">
        <v>3</v>
      </c>
      <c r="W477" s="26">
        <v>22</v>
      </c>
      <c r="X477" s="26">
        <v>1</v>
      </c>
      <c r="Y477" s="26">
        <v>401</v>
      </c>
      <c r="Z477" s="26">
        <v>44</v>
      </c>
      <c r="AA477" s="26">
        <v>4</v>
      </c>
      <c r="AB477" s="26" t="s">
        <v>149</v>
      </c>
      <c r="AC477" s="26" t="s">
        <v>680</v>
      </c>
      <c r="AD477" s="27" t="s">
        <v>716</v>
      </c>
      <c r="AE477" s="28">
        <v>200000000</v>
      </c>
      <c r="AF477" s="29" t="s">
        <v>1483</v>
      </c>
    </row>
    <row r="478" spans="1:33" hidden="1" x14ac:dyDescent="0.2">
      <c r="A478" s="29" t="str">
        <f t="shared" si="34"/>
        <v>1.501</v>
      </c>
      <c r="B478" s="29" t="str">
        <f t="shared" si="35"/>
        <v>1.5.</v>
      </c>
      <c r="C478" s="29" t="str">
        <f t="shared" si="36"/>
        <v>2</v>
      </c>
      <c r="D478" s="33" t="str">
        <f t="shared" si="33"/>
        <v>16 1 3 22 1 501 62 0 0 3302073</v>
      </c>
      <c r="E478" s="34">
        <v>21111</v>
      </c>
      <c r="F478" s="33" t="s">
        <v>1366</v>
      </c>
      <c r="G478" s="26">
        <v>0</v>
      </c>
      <c r="H478" s="38">
        <v>16</v>
      </c>
      <c r="I478" s="26">
        <v>1</v>
      </c>
      <c r="J478" s="26">
        <v>3</v>
      </c>
      <c r="K478" s="26">
        <v>22</v>
      </c>
      <c r="L478" s="26">
        <v>1</v>
      </c>
      <c r="M478" s="26">
        <v>501</v>
      </c>
      <c r="N478" s="26">
        <v>62</v>
      </c>
      <c r="O478" s="26">
        <v>0</v>
      </c>
      <c r="P478" s="26" t="s">
        <v>149</v>
      </c>
      <c r="Q478" s="26" t="s">
        <v>683</v>
      </c>
      <c r="R478" s="27" t="s">
        <v>717</v>
      </c>
      <c r="S478" s="28">
        <v>7166666667</v>
      </c>
      <c r="T478" s="38">
        <v>26</v>
      </c>
      <c r="U478" s="26">
        <v>1</v>
      </c>
      <c r="V478" s="26">
        <v>3</v>
      </c>
      <c r="W478" s="26">
        <v>22</v>
      </c>
      <c r="X478" s="26">
        <v>1</v>
      </c>
      <c r="Y478" s="26">
        <v>501</v>
      </c>
      <c r="Z478" s="26">
        <v>62</v>
      </c>
      <c r="AA478" s="26">
        <v>0</v>
      </c>
      <c r="AB478" s="26" t="s">
        <v>149</v>
      </c>
      <c r="AC478" s="26" t="s">
        <v>683</v>
      </c>
      <c r="AD478" s="27" t="s">
        <v>717</v>
      </c>
      <c r="AE478" s="28">
        <v>7166666667</v>
      </c>
      <c r="AG478" s="29" t="s">
        <v>1483</v>
      </c>
    </row>
    <row r="479" spans="1:33" hidden="1" x14ac:dyDescent="0.2">
      <c r="A479" s="29" t="str">
        <f t="shared" si="34"/>
        <v>2.303</v>
      </c>
      <c r="B479" s="29" t="str">
        <f t="shared" si="35"/>
        <v>2.3.</v>
      </c>
      <c r="C479" s="29" t="str">
        <f t="shared" si="36"/>
        <v>2</v>
      </c>
      <c r="D479" s="33" t="str">
        <f t="shared" si="33"/>
        <v>26 1 3 22 2 303 58 0 0 4003053</v>
      </c>
      <c r="E479" s="34">
        <v>12403</v>
      </c>
      <c r="F479" s="33" t="s">
        <v>1283</v>
      </c>
      <c r="G479" s="26">
        <v>0</v>
      </c>
      <c r="H479" s="26">
        <v>26</v>
      </c>
      <c r="I479" s="26">
        <v>1</v>
      </c>
      <c r="J479" s="26">
        <v>3</v>
      </c>
      <c r="K479" s="26">
        <v>22</v>
      </c>
      <c r="L479" s="26">
        <v>2</v>
      </c>
      <c r="M479" s="26">
        <v>303</v>
      </c>
      <c r="N479" s="26">
        <v>58</v>
      </c>
      <c r="O479" s="26">
        <v>0</v>
      </c>
      <c r="P479" s="26" t="s">
        <v>149</v>
      </c>
      <c r="Q479" s="26" t="s">
        <v>706</v>
      </c>
      <c r="R479" s="27" t="s">
        <v>718</v>
      </c>
      <c r="S479" s="28">
        <v>244562500</v>
      </c>
    </row>
    <row r="480" spans="1:33" hidden="1" x14ac:dyDescent="0.2">
      <c r="A480" s="29" t="str">
        <f t="shared" si="34"/>
        <v>3.203</v>
      </c>
      <c r="B480" s="29" t="str">
        <f t="shared" si="35"/>
        <v>3.2.</v>
      </c>
      <c r="C480" s="29" t="str">
        <f t="shared" si="36"/>
        <v>2</v>
      </c>
      <c r="D480" s="33" t="str">
        <f t="shared" si="33"/>
        <v>26 1 3 22 3 203 23 0 0 2402115</v>
      </c>
      <c r="E480" s="34">
        <v>11218</v>
      </c>
      <c r="F480" s="33" t="s">
        <v>1207</v>
      </c>
      <c r="G480" s="26">
        <v>0</v>
      </c>
      <c r="H480" s="26">
        <v>26</v>
      </c>
      <c r="I480" s="26">
        <v>1</v>
      </c>
      <c r="J480" s="26">
        <v>3</v>
      </c>
      <c r="K480" s="26">
        <v>22</v>
      </c>
      <c r="L480" s="26">
        <v>3</v>
      </c>
      <c r="M480" s="26">
        <v>203</v>
      </c>
      <c r="N480" s="26">
        <v>23</v>
      </c>
      <c r="O480" s="26">
        <v>0</v>
      </c>
      <c r="P480" s="26" t="s">
        <v>149</v>
      </c>
      <c r="Q480" s="26" t="s">
        <v>692</v>
      </c>
      <c r="R480" s="37" t="s">
        <v>1480</v>
      </c>
      <c r="S480" s="28">
        <v>740283964</v>
      </c>
      <c r="T480" s="26">
        <v>26</v>
      </c>
      <c r="U480" s="26">
        <v>1</v>
      </c>
      <c r="V480" s="26">
        <v>3</v>
      </c>
      <c r="W480" s="26">
        <v>22</v>
      </c>
      <c r="X480" s="26">
        <v>3</v>
      </c>
      <c r="Y480" s="26">
        <v>203</v>
      </c>
      <c r="Z480" s="26">
        <v>23</v>
      </c>
      <c r="AA480" s="26">
        <v>0</v>
      </c>
      <c r="AB480" s="26" t="s">
        <v>149</v>
      </c>
      <c r="AC480" s="26" t="s">
        <v>692</v>
      </c>
      <c r="AD480" s="37" t="s">
        <v>719</v>
      </c>
      <c r="AE480" s="28">
        <v>740283964</v>
      </c>
      <c r="AF480" s="29" t="s">
        <v>1487</v>
      </c>
    </row>
    <row r="481" spans="1:33" hidden="1" x14ac:dyDescent="0.2">
      <c r="A481" s="29" t="str">
        <f t="shared" si="34"/>
        <v>3.401</v>
      </c>
      <c r="B481" s="29" t="str">
        <f t="shared" si="35"/>
        <v>3.4.</v>
      </c>
      <c r="C481" s="29" t="str">
        <f t="shared" si="36"/>
        <v>2</v>
      </c>
      <c r="D481" s="33" t="str">
        <f t="shared" si="33"/>
        <v>26 1 3 22 3 401 22 0 0 4001042</v>
      </c>
      <c r="E481" s="34">
        <v>22322</v>
      </c>
      <c r="F481" s="33" t="s">
        <v>1396</v>
      </c>
      <c r="G481" s="26">
        <v>0</v>
      </c>
      <c r="H481" s="26">
        <v>26</v>
      </c>
      <c r="I481" s="26">
        <v>1</v>
      </c>
      <c r="J481" s="26">
        <v>3</v>
      </c>
      <c r="K481" s="26">
        <v>22</v>
      </c>
      <c r="L481" s="26">
        <v>3</v>
      </c>
      <c r="M481" s="26">
        <v>401</v>
      </c>
      <c r="N481" s="26">
        <v>22</v>
      </c>
      <c r="O481" s="26">
        <v>0</v>
      </c>
      <c r="P481" s="26" t="s">
        <v>149</v>
      </c>
      <c r="Q481" s="26" t="s">
        <v>699</v>
      </c>
      <c r="R481" s="27" t="s">
        <v>720</v>
      </c>
      <c r="S481" s="28">
        <v>26230760</v>
      </c>
    </row>
    <row r="482" spans="1:33" hidden="1" x14ac:dyDescent="0.2">
      <c r="A482" s="29" t="str">
        <f t="shared" si="34"/>
        <v>2.303</v>
      </c>
      <c r="B482" s="29" t="str">
        <f t="shared" si="35"/>
        <v>2.3.</v>
      </c>
      <c r="C482" s="29" t="str">
        <f t="shared" si="36"/>
        <v>3</v>
      </c>
      <c r="D482" s="33" t="str">
        <f t="shared" ref="D482:D510" si="37">+CONCATENATE(H482," ",I482," ",J482," ",K482," ",L482," ",M482," ",N482," ",O482," ",P482," ",Q482)</f>
        <v>26 1 3 33 2 303 58 0 0 4003026</v>
      </c>
      <c r="E482" s="34">
        <v>13152</v>
      </c>
      <c r="F482" s="33" t="s">
        <v>1315</v>
      </c>
      <c r="G482" s="26">
        <v>0</v>
      </c>
      <c r="H482" s="26">
        <v>26</v>
      </c>
      <c r="I482" s="26">
        <v>1</v>
      </c>
      <c r="J482" s="26">
        <v>3</v>
      </c>
      <c r="K482" s="26">
        <v>33</v>
      </c>
      <c r="L482" s="26">
        <v>2</v>
      </c>
      <c r="M482" s="26">
        <v>303</v>
      </c>
      <c r="N482" s="26">
        <v>58</v>
      </c>
      <c r="O482" s="26">
        <v>0</v>
      </c>
      <c r="P482" s="26" t="s">
        <v>149</v>
      </c>
      <c r="Q482" s="26" t="s">
        <v>721</v>
      </c>
      <c r="R482" s="27" t="s">
        <v>722</v>
      </c>
      <c r="S482" s="28">
        <v>58670161</v>
      </c>
    </row>
    <row r="483" spans="1:33" hidden="1" x14ac:dyDescent="0.2">
      <c r="A483" s="29" t="str">
        <f t="shared" si="34"/>
        <v>2.303</v>
      </c>
      <c r="B483" s="29" t="str">
        <f t="shared" si="35"/>
        <v>2.3.</v>
      </c>
      <c r="C483" s="29" t="str">
        <f t="shared" si="36"/>
        <v>3</v>
      </c>
      <c r="D483" s="33" t="str">
        <f t="shared" si="37"/>
        <v>26 1 3 33 2 303 58 1 0 4003040</v>
      </c>
      <c r="E483" s="34">
        <v>25240</v>
      </c>
      <c r="F483" s="33" t="s">
        <v>1427</v>
      </c>
      <c r="G483" s="26">
        <v>0</v>
      </c>
      <c r="H483" s="26">
        <v>26</v>
      </c>
      <c r="I483" s="26">
        <v>1</v>
      </c>
      <c r="J483" s="26">
        <v>3</v>
      </c>
      <c r="K483" s="26">
        <v>33</v>
      </c>
      <c r="L483" s="26">
        <v>2</v>
      </c>
      <c r="M483" s="26">
        <v>303</v>
      </c>
      <c r="N483" s="26">
        <v>58</v>
      </c>
      <c r="O483" s="26">
        <v>1</v>
      </c>
      <c r="P483" s="26" t="s">
        <v>149</v>
      </c>
      <c r="Q483" s="26" t="s">
        <v>723</v>
      </c>
      <c r="R483" s="27" t="s">
        <v>724</v>
      </c>
      <c r="S483" s="28">
        <v>941329839</v>
      </c>
    </row>
    <row r="484" spans="1:33" hidden="1" x14ac:dyDescent="0.2">
      <c r="A484" s="29" t="str">
        <f t="shared" si="34"/>
        <v>2.303</v>
      </c>
      <c r="B484" s="29" t="str">
        <f t="shared" si="35"/>
        <v>2.3.</v>
      </c>
      <c r="C484" s="29" t="str">
        <f t="shared" si="36"/>
        <v>3</v>
      </c>
      <c r="D484" s="33" t="str">
        <f t="shared" si="37"/>
        <v>26 1 3 33 2 303 58 2 0 4003026</v>
      </c>
      <c r="E484" s="34">
        <v>25240</v>
      </c>
      <c r="F484" s="33" t="s">
        <v>1427</v>
      </c>
      <c r="G484" s="26">
        <v>0</v>
      </c>
      <c r="H484" s="26">
        <v>26</v>
      </c>
      <c r="I484" s="26">
        <v>1</v>
      </c>
      <c r="J484" s="26">
        <v>3</v>
      </c>
      <c r="K484" s="26">
        <v>33</v>
      </c>
      <c r="L484" s="26">
        <v>2</v>
      </c>
      <c r="M484" s="26">
        <v>303</v>
      </c>
      <c r="N484" s="26">
        <v>58</v>
      </c>
      <c r="O484" s="26">
        <v>2</v>
      </c>
      <c r="P484" s="26" t="s">
        <v>149</v>
      </c>
      <c r="Q484" s="26" t="s">
        <v>721</v>
      </c>
      <c r="R484" s="27" t="s">
        <v>724</v>
      </c>
      <c r="S484" s="28">
        <v>991192460</v>
      </c>
    </row>
    <row r="485" spans="1:33" hidden="1" x14ac:dyDescent="0.2">
      <c r="A485" s="29" t="str">
        <f t="shared" si="34"/>
        <v>2.303</v>
      </c>
      <c r="B485" s="29" t="str">
        <f t="shared" si="35"/>
        <v>2.3.</v>
      </c>
      <c r="C485" s="29" t="str">
        <f t="shared" si="36"/>
        <v>3</v>
      </c>
      <c r="D485" s="33" t="str">
        <f t="shared" si="37"/>
        <v>26 1 3 33 2 303 58 3 0 4003026</v>
      </c>
      <c r="E485" s="34">
        <v>22209</v>
      </c>
      <c r="F485" s="33" t="s">
        <v>1378</v>
      </c>
      <c r="G485" s="26">
        <v>0</v>
      </c>
      <c r="H485" s="26">
        <v>26</v>
      </c>
      <c r="I485" s="26">
        <v>1</v>
      </c>
      <c r="J485" s="26">
        <v>3</v>
      </c>
      <c r="K485" s="26">
        <v>33</v>
      </c>
      <c r="L485" s="26">
        <v>2</v>
      </c>
      <c r="M485" s="26">
        <v>303</v>
      </c>
      <c r="N485" s="26">
        <v>58</v>
      </c>
      <c r="O485" s="26">
        <v>3</v>
      </c>
      <c r="P485" s="26" t="s">
        <v>149</v>
      </c>
      <c r="Q485" s="26" t="s">
        <v>721</v>
      </c>
      <c r="R485" s="40" t="s">
        <v>1494</v>
      </c>
      <c r="S485" s="28">
        <v>8807540</v>
      </c>
      <c r="T485" s="26">
        <v>26</v>
      </c>
      <c r="U485" s="26">
        <v>1</v>
      </c>
      <c r="V485" s="26">
        <v>3</v>
      </c>
      <c r="W485" s="26">
        <v>33</v>
      </c>
      <c r="X485" s="26">
        <v>2</v>
      </c>
      <c r="Y485" s="26">
        <v>303</v>
      </c>
      <c r="Z485" s="26">
        <v>58</v>
      </c>
      <c r="AA485" s="26">
        <v>3</v>
      </c>
      <c r="AB485" s="26" t="s">
        <v>149</v>
      </c>
      <c r="AC485" s="26" t="s">
        <v>721</v>
      </c>
      <c r="AD485" s="40" t="s">
        <v>718</v>
      </c>
      <c r="AE485" s="28">
        <v>8807540</v>
      </c>
      <c r="AG485" s="29" t="s">
        <v>1487</v>
      </c>
    </row>
    <row r="486" spans="1:33" hidden="1" x14ac:dyDescent="0.2">
      <c r="A486" s="29" t="str">
        <f t="shared" si="34"/>
        <v>3.501</v>
      </c>
      <c r="B486" s="29" t="str">
        <f t="shared" si="35"/>
        <v>3.5.</v>
      </c>
      <c r="C486" s="29" t="str">
        <f t="shared" si="36"/>
        <v>3</v>
      </c>
      <c r="D486" s="33" t="str">
        <f t="shared" si="37"/>
        <v>26 1 3 33 3 501 24 0 0 4003053</v>
      </c>
      <c r="E486" s="34">
        <v>13152</v>
      </c>
      <c r="F486" s="33" t="s">
        <v>1315</v>
      </c>
      <c r="G486" s="26">
        <v>0</v>
      </c>
      <c r="H486" s="26">
        <v>26</v>
      </c>
      <c r="I486" s="26">
        <v>1</v>
      </c>
      <c r="J486" s="26">
        <v>3</v>
      </c>
      <c r="K486" s="26">
        <v>33</v>
      </c>
      <c r="L486" s="26">
        <v>3</v>
      </c>
      <c r="M486" s="26">
        <v>501</v>
      </c>
      <c r="N486" s="26">
        <v>24</v>
      </c>
      <c r="O486" s="26">
        <v>0</v>
      </c>
      <c r="P486" s="26" t="s">
        <v>149</v>
      </c>
      <c r="Q486" s="26" t="s">
        <v>706</v>
      </c>
      <c r="R486" s="27" t="s">
        <v>725</v>
      </c>
      <c r="S486" s="28">
        <v>1074226919</v>
      </c>
    </row>
    <row r="487" spans="1:33" hidden="1" x14ac:dyDescent="0.2">
      <c r="A487" s="29" t="str">
        <f t="shared" si="34"/>
        <v>3.501</v>
      </c>
      <c r="B487" s="29" t="str">
        <f t="shared" si="35"/>
        <v>3.5.</v>
      </c>
      <c r="C487" s="29" t="str">
        <f t="shared" si="36"/>
        <v>3</v>
      </c>
      <c r="D487" s="33" t="str">
        <f t="shared" si="37"/>
        <v>26 1 3 33 3 501 24 1 0 4003053</v>
      </c>
      <c r="E487" s="34">
        <v>13152</v>
      </c>
      <c r="F487" s="33" t="s">
        <v>1315</v>
      </c>
      <c r="G487" s="26">
        <v>0</v>
      </c>
      <c r="H487" s="26">
        <v>26</v>
      </c>
      <c r="I487" s="26">
        <v>1</v>
      </c>
      <c r="J487" s="26">
        <v>3</v>
      </c>
      <c r="K487" s="26">
        <v>33</v>
      </c>
      <c r="L487" s="26">
        <v>3</v>
      </c>
      <c r="M487" s="26">
        <v>501</v>
      </c>
      <c r="N487" s="26">
        <v>24</v>
      </c>
      <c r="O487" s="26">
        <v>1</v>
      </c>
      <c r="P487" s="26" t="s">
        <v>149</v>
      </c>
      <c r="Q487" s="26" t="s">
        <v>706</v>
      </c>
      <c r="R487" s="27" t="s">
        <v>726</v>
      </c>
      <c r="S487" s="28">
        <v>2037536218</v>
      </c>
    </row>
    <row r="488" spans="1:33" hidden="1" x14ac:dyDescent="0.2">
      <c r="A488" s="29" t="str">
        <f t="shared" si="34"/>
        <v>3.203</v>
      </c>
      <c r="B488" s="29" t="str">
        <f t="shared" si="35"/>
        <v>3.2.</v>
      </c>
      <c r="C488" s="29" t="str">
        <f t="shared" si="36"/>
        <v>5</v>
      </c>
      <c r="D488" s="33" t="str">
        <f t="shared" si="37"/>
        <v>26 1 3 55 3 203 23 0 0 2402113</v>
      </c>
      <c r="E488" s="34">
        <v>26104</v>
      </c>
      <c r="F488" s="33" t="s">
        <v>1435</v>
      </c>
      <c r="G488" s="26">
        <v>0</v>
      </c>
      <c r="H488" s="26">
        <v>26</v>
      </c>
      <c r="I488" s="26">
        <v>1</v>
      </c>
      <c r="J488" s="26">
        <v>3</v>
      </c>
      <c r="K488" s="26">
        <v>55</v>
      </c>
      <c r="L488" s="26">
        <v>3</v>
      </c>
      <c r="M488" s="26">
        <v>203</v>
      </c>
      <c r="N488" s="26">
        <v>23</v>
      </c>
      <c r="O488" s="26">
        <v>0</v>
      </c>
      <c r="P488" s="26" t="s">
        <v>149</v>
      </c>
      <c r="Q488" s="26" t="s">
        <v>727</v>
      </c>
      <c r="R488" s="27" t="s">
        <v>728</v>
      </c>
      <c r="S488" s="28">
        <v>40000000000</v>
      </c>
    </row>
    <row r="489" spans="1:33" hidden="1" x14ac:dyDescent="0.2">
      <c r="A489" s="29" t="str">
        <f t="shared" si="34"/>
        <v>3.401</v>
      </c>
      <c r="B489" s="29" t="str">
        <f t="shared" si="35"/>
        <v>3.4.</v>
      </c>
      <c r="C489" s="29" t="str">
        <f t="shared" si="36"/>
        <v>5</v>
      </c>
      <c r="D489" s="33" t="str">
        <f t="shared" si="37"/>
        <v>26 1 3 55 3 401 22 0 0 4001042</v>
      </c>
      <c r="E489" s="34">
        <v>26102</v>
      </c>
      <c r="F489" s="33" t="s">
        <v>1432</v>
      </c>
      <c r="G489" s="26">
        <v>0</v>
      </c>
      <c r="H489" s="26">
        <v>26</v>
      </c>
      <c r="I489" s="26">
        <v>1</v>
      </c>
      <c r="J489" s="26">
        <v>3</v>
      </c>
      <c r="K489" s="26">
        <v>55</v>
      </c>
      <c r="L489" s="26">
        <v>3</v>
      </c>
      <c r="M489" s="26">
        <v>401</v>
      </c>
      <c r="N489" s="26">
        <v>22</v>
      </c>
      <c r="O489" s="26">
        <v>0</v>
      </c>
      <c r="P489" s="26" t="s">
        <v>149</v>
      </c>
      <c r="Q489" s="26" t="s">
        <v>699</v>
      </c>
      <c r="R489" s="27" t="s">
        <v>700</v>
      </c>
      <c r="S489" s="28">
        <v>8000000000</v>
      </c>
    </row>
    <row r="490" spans="1:33" hidden="1" x14ac:dyDescent="0.2">
      <c r="A490" s="29" t="str">
        <f t="shared" si="34"/>
        <v>1.501</v>
      </c>
      <c r="B490" s="29" t="str">
        <f t="shared" si="35"/>
        <v>1.5.</v>
      </c>
      <c r="C490" s="29" t="str">
        <f t="shared" si="36"/>
        <v>1</v>
      </c>
      <c r="D490" s="33" t="str">
        <f t="shared" si="37"/>
        <v>16 1 3 81 1 501 62 0 0 3302073</v>
      </c>
      <c r="E490" s="34">
        <v>25101</v>
      </c>
      <c r="F490" s="33" t="s">
        <v>1424</v>
      </c>
      <c r="G490" s="26">
        <v>0</v>
      </c>
      <c r="H490" s="38">
        <v>16</v>
      </c>
      <c r="I490" s="26">
        <v>1</v>
      </c>
      <c r="J490" s="26">
        <v>3</v>
      </c>
      <c r="K490" s="26">
        <v>81</v>
      </c>
      <c r="L490" s="26">
        <v>1</v>
      </c>
      <c r="M490" s="26">
        <v>501</v>
      </c>
      <c r="N490" s="26">
        <v>62</v>
      </c>
      <c r="O490" s="26">
        <v>0</v>
      </c>
      <c r="P490" s="26" t="s">
        <v>149</v>
      </c>
      <c r="Q490" s="26" t="s">
        <v>683</v>
      </c>
      <c r="R490" s="27" t="s">
        <v>684</v>
      </c>
      <c r="S490" s="28">
        <v>5400000000</v>
      </c>
      <c r="T490" s="38">
        <v>26</v>
      </c>
      <c r="U490" s="26">
        <v>1</v>
      </c>
      <c r="V490" s="26">
        <v>3</v>
      </c>
      <c r="W490" s="26">
        <v>81</v>
      </c>
      <c r="X490" s="26">
        <v>1</v>
      </c>
      <c r="Y490" s="26">
        <v>501</v>
      </c>
      <c r="Z490" s="26">
        <v>62</v>
      </c>
      <c r="AA490" s="26">
        <v>0</v>
      </c>
      <c r="AB490" s="26" t="s">
        <v>149</v>
      </c>
      <c r="AC490" s="26" t="s">
        <v>683</v>
      </c>
      <c r="AD490" s="27" t="s">
        <v>684</v>
      </c>
      <c r="AE490" s="28">
        <v>5400000000</v>
      </c>
      <c r="AG490" s="29" t="s">
        <v>1483</v>
      </c>
    </row>
    <row r="491" spans="1:33" hidden="1" x14ac:dyDescent="0.2">
      <c r="A491" s="29" t="str">
        <f t="shared" si="34"/>
        <v>3.203</v>
      </c>
      <c r="B491" s="29" t="str">
        <f t="shared" si="35"/>
        <v>3.2.</v>
      </c>
      <c r="C491" s="29" t="str">
        <f t="shared" si="36"/>
        <v>1</v>
      </c>
      <c r="D491" s="33" t="str">
        <f t="shared" si="37"/>
        <v>26 1 3 81 3 203 23 0 0 2402128</v>
      </c>
      <c r="E491" s="34">
        <v>25101</v>
      </c>
      <c r="F491" s="33" t="s">
        <v>1424</v>
      </c>
      <c r="G491" s="26">
        <v>0</v>
      </c>
      <c r="H491" s="26">
        <v>26</v>
      </c>
      <c r="I491" s="26">
        <v>1</v>
      </c>
      <c r="J491" s="26">
        <v>3</v>
      </c>
      <c r="K491" s="26">
        <v>81</v>
      </c>
      <c r="L491" s="26">
        <v>3</v>
      </c>
      <c r="M491" s="26">
        <v>203</v>
      </c>
      <c r="N491" s="26">
        <v>23</v>
      </c>
      <c r="O491" s="26">
        <v>0</v>
      </c>
      <c r="P491" s="26" t="s">
        <v>149</v>
      </c>
      <c r="Q491" s="26" t="s">
        <v>689</v>
      </c>
      <c r="R491" s="27" t="s">
        <v>691</v>
      </c>
      <c r="S491" s="28">
        <v>5000000000</v>
      </c>
    </row>
    <row r="492" spans="1:33" hidden="1" x14ac:dyDescent="0.2">
      <c r="A492" s="29" t="str">
        <f t="shared" si="34"/>
        <v>3.203</v>
      </c>
      <c r="B492" s="29" t="str">
        <f t="shared" si="35"/>
        <v>3.2.</v>
      </c>
      <c r="C492" s="29" t="str">
        <f t="shared" si="36"/>
        <v>1</v>
      </c>
      <c r="D492" s="33" t="str">
        <f t="shared" si="37"/>
        <v>26 1 3 81 3 203 23 1 0 2402115</v>
      </c>
      <c r="E492" s="34">
        <v>25101</v>
      </c>
      <c r="F492" s="33" t="s">
        <v>1424</v>
      </c>
      <c r="G492" s="26">
        <v>0</v>
      </c>
      <c r="H492" s="26">
        <v>26</v>
      </c>
      <c r="I492" s="26">
        <v>1</v>
      </c>
      <c r="J492" s="26">
        <v>3</v>
      </c>
      <c r="K492" s="26">
        <v>81</v>
      </c>
      <c r="L492" s="26">
        <v>3</v>
      </c>
      <c r="M492" s="26">
        <v>203</v>
      </c>
      <c r="N492" s="26">
        <v>23</v>
      </c>
      <c r="O492" s="26">
        <v>1</v>
      </c>
      <c r="P492" s="26" t="s">
        <v>149</v>
      </c>
      <c r="Q492" s="26" t="s">
        <v>692</v>
      </c>
      <c r="R492" s="37" t="s">
        <v>693</v>
      </c>
      <c r="S492" s="28">
        <v>902762308</v>
      </c>
      <c r="T492" s="26">
        <v>26</v>
      </c>
      <c r="U492" s="26">
        <v>1</v>
      </c>
      <c r="V492" s="26">
        <v>3</v>
      </c>
      <c r="W492" s="26">
        <v>81</v>
      </c>
      <c r="X492" s="26">
        <v>3</v>
      </c>
      <c r="Y492" s="26">
        <v>203</v>
      </c>
      <c r="Z492" s="26">
        <v>23</v>
      </c>
      <c r="AA492" s="26">
        <v>1</v>
      </c>
      <c r="AB492" s="26" t="s">
        <v>149</v>
      </c>
      <c r="AC492" s="26" t="s">
        <v>692</v>
      </c>
      <c r="AD492" s="37" t="s">
        <v>693</v>
      </c>
      <c r="AE492" s="28">
        <v>902762308</v>
      </c>
      <c r="AF492" s="29" t="s">
        <v>1487</v>
      </c>
    </row>
    <row r="493" spans="1:33" hidden="1" x14ac:dyDescent="0.2">
      <c r="A493" s="29" t="str">
        <f t="shared" si="34"/>
        <v>3.402</v>
      </c>
      <c r="B493" s="29" t="str">
        <f t="shared" si="35"/>
        <v>3.4.</v>
      </c>
      <c r="C493" s="29" t="str">
        <f t="shared" si="36"/>
        <v>1</v>
      </c>
      <c r="D493" s="33" t="str">
        <f t="shared" si="37"/>
        <v>26 1 3 81 3 402 22 0 0 4001044</v>
      </c>
      <c r="E493" s="34">
        <v>25101</v>
      </c>
      <c r="F493" s="33" t="s">
        <v>1424</v>
      </c>
      <c r="G493" s="26">
        <v>0</v>
      </c>
      <c r="H493" s="26">
        <v>26</v>
      </c>
      <c r="I493" s="26">
        <v>1</v>
      </c>
      <c r="J493" s="26">
        <v>3</v>
      </c>
      <c r="K493" s="26">
        <v>81</v>
      </c>
      <c r="L493" s="26">
        <v>3</v>
      </c>
      <c r="M493" s="26">
        <v>402</v>
      </c>
      <c r="N493" s="26">
        <v>22</v>
      </c>
      <c r="O493" s="26">
        <v>0</v>
      </c>
      <c r="P493" s="26" t="s">
        <v>149</v>
      </c>
      <c r="Q493" s="26" t="s">
        <v>701</v>
      </c>
      <c r="R493" s="27" t="s">
        <v>702</v>
      </c>
      <c r="S493" s="28">
        <v>1014000000</v>
      </c>
    </row>
    <row r="494" spans="1:33" hidden="1" x14ac:dyDescent="0.2">
      <c r="A494" s="29" t="str">
        <f t="shared" si="34"/>
        <v>4.205</v>
      </c>
      <c r="B494" s="29" t="str">
        <f t="shared" si="35"/>
        <v>4.2.</v>
      </c>
      <c r="C494" s="29" t="str">
        <f t="shared" si="36"/>
        <v>1</v>
      </c>
      <c r="D494" s="33" t="str">
        <f t="shared" si="37"/>
        <v>26 1 3 81 4 205 21 0 0 4599016</v>
      </c>
      <c r="E494" s="34">
        <v>25101</v>
      </c>
      <c r="F494" s="33" t="s">
        <v>1424</v>
      </c>
      <c r="G494" s="26">
        <v>0</v>
      </c>
      <c r="H494" s="26">
        <v>26</v>
      </c>
      <c r="I494" s="26">
        <v>1</v>
      </c>
      <c r="J494" s="26">
        <v>3</v>
      </c>
      <c r="K494" s="26">
        <v>81</v>
      </c>
      <c r="L494" s="26">
        <v>4</v>
      </c>
      <c r="M494" s="26">
        <v>205</v>
      </c>
      <c r="N494" s="26">
        <v>21</v>
      </c>
      <c r="O494" s="26">
        <v>0</v>
      </c>
      <c r="P494" s="26" t="s">
        <v>149</v>
      </c>
      <c r="Q494" s="26" t="s">
        <v>596</v>
      </c>
      <c r="R494" s="27" t="s">
        <v>711</v>
      </c>
      <c r="S494" s="28">
        <v>5000000000</v>
      </c>
    </row>
    <row r="495" spans="1:33" hidden="1" x14ac:dyDescent="0.2">
      <c r="A495" s="29" t="str">
        <f t="shared" si="34"/>
        <v>3.203</v>
      </c>
      <c r="B495" s="29" t="str">
        <f t="shared" si="35"/>
        <v>3.2.</v>
      </c>
      <c r="C495" s="29" t="str">
        <f t="shared" si="36"/>
        <v>2</v>
      </c>
      <c r="D495" s="33" t="str">
        <f t="shared" si="37"/>
        <v>26 1 3 82 3 203 23 1 0 2402115</v>
      </c>
      <c r="E495" s="34">
        <v>22337</v>
      </c>
      <c r="F495" s="33" t="s">
        <v>1406</v>
      </c>
      <c r="G495" s="26">
        <v>0</v>
      </c>
      <c r="H495" s="26">
        <v>26</v>
      </c>
      <c r="I495" s="26">
        <v>1</v>
      </c>
      <c r="J495" s="26">
        <v>3</v>
      </c>
      <c r="K495" s="26">
        <v>82</v>
      </c>
      <c r="L495" s="26">
        <v>3</v>
      </c>
      <c r="M495" s="26">
        <v>203</v>
      </c>
      <c r="N495" s="26">
        <v>23</v>
      </c>
      <c r="O495" s="26">
        <v>1</v>
      </c>
      <c r="P495" s="26" t="s">
        <v>149</v>
      </c>
      <c r="Q495" s="26" t="s">
        <v>692</v>
      </c>
      <c r="R495" s="37" t="s">
        <v>1481</v>
      </c>
      <c r="S495" s="28">
        <v>13397340</v>
      </c>
      <c r="T495" s="26">
        <v>26</v>
      </c>
      <c r="U495" s="26">
        <v>1</v>
      </c>
      <c r="V495" s="26">
        <v>3</v>
      </c>
      <c r="W495" s="26">
        <v>82</v>
      </c>
      <c r="X495" s="26">
        <v>3</v>
      </c>
      <c r="Y495" s="26">
        <v>203</v>
      </c>
      <c r="Z495" s="26">
        <v>23</v>
      </c>
      <c r="AA495" s="26">
        <v>1</v>
      </c>
      <c r="AB495" s="26" t="s">
        <v>149</v>
      </c>
      <c r="AC495" s="26" t="s">
        <v>692</v>
      </c>
      <c r="AD495" s="37" t="s">
        <v>729</v>
      </c>
      <c r="AE495" s="28">
        <v>13397340</v>
      </c>
      <c r="AF495" s="29" t="s">
        <v>1487</v>
      </c>
    </row>
    <row r="496" spans="1:33" hidden="1" x14ac:dyDescent="0.2">
      <c r="A496" s="29" t="str">
        <f t="shared" si="34"/>
        <v>3.501</v>
      </c>
      <c r="B496" s="29" t="str">
        <f t="shared" si="35"/>
        <v>3.5.</v>
      </c>
      <c r="C496" s="29" t="str">
        <f t="shared" si="36"/>
        <v>3</v>
      </c>
      <c r="D496" s="33" t="str">
        <f t="shared" si="37"/>
        <v>26 1 3 83 3 501 24 0 0 4003053</v>
      </c>
      <c r="E496" s="34">
        <v>25240</v>
      </c>
      <c r="F496" s="33" t="s">
        <v>1427</v>
      </c>
      <c r="G496" s="26">
        <v>0</v>
      </c>
      <c r="H496" s="26">
        <v>26</v>
      </c>
      <c r="I496" s="26">
        <v>1</v>
      </c>
      <c r="J496" s="26">
        <v>3</v>
      </c>
      <c r="K496" s="26">
        <v>83</v>
      </c>
      <c r="L496" s="26">
        <v>3</v>
      </c>
      <c r="M496" s="26">
        <v>501</v>
      </c>
      <c r="N496" s="26">
        <v>24</v>
      </c>
      <c r="O496" s="26">
        <v>0</v>
      </c>
      <c r="P496" s="26" t="s">
        <v>149</v>
      </c>
      <c r="Q496" s="26" t="s">
        <v>706</v>
      </c>
      <c r="R496" s="27" t="s">
        <v>726</v>
      </c>
      <c r="S496" s="28">
        <v>700000000</v>
      </c>
    </row>
    <row r="497" spans="1:19" hidden="1" x14ac:dyDescent="0.2">
      <c r="C497" s="29" t="str">
        <f t="shared" si="36"/>
        <v>1</v>
      </c>
      <c r="D497" s="33" t="str">
        <f t="shared" si="37"/>
        <v>27 11 1 11 2 2 3 0 2120202009 0</v>
      </c>
      <c r="E497" s="34">
        <v>11101</v>
      </c>
      <c r="F497" s="33" t="s">
        <v>1175</v>
      </c>
      <c r="G497" s="26">
        <v>0</v>
      </c>
      <c r="H497" s="26">
        <v>27</v>
      </c>
      <c r="I497" s="26">
        <v>11</v>
      </c>
      <c r="J497" s="26">
        <v>1</v>
      </c>
      <c r="K497" s="26">
        <v>11</v>
      </c>
      <c r="L497" s="26">
        <v>2</v>
      </c>
      <c r="M497" s="26">
        <v>2</v>
      </c>
      <c r="N497" s="26">
        <v>3</v>
      </c>
      <c r="O497" s="26">
        <v>0</v>
      </c>
      <c r="P497" s="26" t="s">
        <v>214</v>
      </c>
      <c r="Q497" s="26" t="s">
        <v>149</v>
      </c>
      <c r="R497" s="27" t="s">
        <v>215</v>
      </c>
      <c r="S497" s="28">
        <v>2928811</v>
      </c>
    </row>
    <row r="498" spans="1:19" hidden="1" x14ac:dyDescent="0.2">
      <c r="A498" s="29" t="str">
        <f t="shared" ref="A498:A521" si="38">+CONCATENATE(L498,".",M498)</f>
        <v>1.301</v>
      </c>
      <c r="B498" s="29" t="str">
        <f t="shared" ref="B498:B521" si="39">+CONCATENATE(L498,".",MID(M498,1,1),".")</f>
        <v>1.3.</v>
      </c>
      <c r="C498" s="29" t="str">
        <f t="shared" si="36"/>
        <v>1</v>
      </c>
      <c r="D498" s="33" t="str">
        <f t="shared" si="37"/>
        <v>27 1 3 11 1 301 27 1 0 4502022</v>
      </c>
      <c r="E498" s="34">
        <v>11101</v>
      </c>
      <c r="F498" s="33" t="s">
        <v>1175</v>
      </c>
      <c r="G498" s="26">
        <v>0</v>
      </c>
      <c r="H498" s="26">
        <v>27</v>
      </c>
      <c r="I498" s="26">
        <v>1</v>
      </c>
      <c r="J498" s="26">
        <v>3</v>
      </c>
      <c r="K498" s="26">
        <v>11</v>
      </c>
      <c r="L498" s="26">
        <v>1</v>
      </c>
      <c r="M498" s="26">
        <v>301</v>
      </c>
      <c r="N498" s="26">
        <v>27</v>
      </c>
      <c r="O498" s="26">
        <v>1</v>
      </c>
      <c r="P498" s="26" t="s">
        <v>149</v>
      </c>
      <c r="Q498" s="26" t="s">
        <v>732</v>
      </c>
      <c r="R498" s="27" t="s">
        <v>733</v>
      </c>
      <c r="S498" s="28">
        <v>100000000</v>
      </c>
    </row>
    <row r="499" spans="1:19" hidden="1" x14ac:dyDescent="0.2">
      <c r="A499" s="29" t="str">
        <f t="shared" si="38"/>
        <v>1.301</v>
      </c>
      <c r="B499" s="29" t="str">
        <f t="shared" si="39"/>
        <v>1.3.</v>
      </c>
      <c r="C499" s="29" t="str">
        <f t="shared" si="36"/>
        <v>1</v>
      </c>
      <c r="D499" s="33" t="str">
        <f t="shared" si="37"/>
        <v>27 1 3 11 1 301 27 2 0 4502022</v>
      </c>
      <c r="E499" s="34">
        <v>11101</v>
      </c>
      <c r="F499" s="33" t="s">
        <v>1175</v>
      </c>
      <c r="G499" s="26">
        <v>0</v>
      </c>
      <c r="H499" s="26">
        <v>27</v>
      </c>
      <c r="I499" s="26">
        <v>1</v>
      </c>
      <c r="J499" s="26">
        <v>3</v>
      </c>
      <c r="K499" s="26">
        <v>11</v>
      </c>
      <c r="L499" s="26">
        <v>1</v>
      </c>
      <c r="M499" s="26">
        <v>301</v>
      </c>
      <c r="N499" s="26">
        <v>27</v>
      </c>
      <c r="O499" s="26">
        <v>2</v>
      </c>
      <c r="P499" s="26" t="s">
        <v>149</v>
      </c>
      <c r="Q499" s="26" t="s">
        <v>732</v>
      </c>
      <c r="R499" s="27" t="s">
        <v>734</v>
      </c>
      <c r="S499" s="28">
        <v>100000000</v>
      </c>
    </row>
    <row r="500" spans="1:19" hidden="1" x14ac:dyDescent="0.2">
      <c r="A500" s="29" t="str">
        <f t="shared" si="38"/>
        <v>1.301</v>
      </c>
      <c r="B500" s="29" t="str">
        <f t="shared" si="39"/>
        <v>1.3.</v>
      </c>
      <c r="C500" s="29" t="str">
        <f t="shared" si="36"/>
        <v>1</v>
      </c>
      <c r="D500" s="33" t="str">
        <f t="shared" si="37"/>
        <v>27 1 3 11 1 301 27 3 0 4502024</v>
      </c>
      <c r="E500" s="34">
        <v>11101</v>
      </c>
      <c r="F500" s="33" t="s">
        <v>1175</v>
      </c>
      <c r="G500" s="26">
        <v>0</v>
      </c>
      <c r="H500" s="26">
        <v>27</v>
      </c>
      <c r="I500" s="26">
        <v>1</v>
      </c>
      <c r="J500" s="26">
        <v>3</v>
      </c>
      <c r="K500" s="26">
        <v>11</v>
      </c>
      <c r="L500" s="26">
        <v>1</v>
      </c>
      <c r="M500" s="26">
        <v>301</v>
      </c>
      <c r="N500" s="26">
        <v>27</v>
      </c>
      <c r="O500" s="26">
        <v>3</v>
      </c>
      <c r="P500" s="26" t="s">
        <v>149</v>
      </c>
      <c r="Q500" s="26" t="s">
        <v>534</v>
      </c>
      <c r="R500" s="27" t="s">
        <v>735</v>
      </c>
      <c r="S500" s="28">
        <v>70000000</v>
      </c>
    </row>
    <row r="501" spans="1:19" hidden="1" x14ac:dyDescent="0.2">
      <c r="A501" s="29" t="str">
        <f t="shared" si="38"/>
        <v>1.301</v>
      </c>
      <c r="B501" s="29" t="str">
        <f t="shared" si="39"/>
        <v>1.3.</v>
      </c>
      <c r="C501" s="29" t="str">
        <f t="shared" si="36"/>
        <v>1</v>
      </c>
      <c r="D501" s="33" t="str">
        <f t="shared" si="37"/>
        <v>27 1 3 11 1 301 27 4 0 4502022</v>
      </c>
      <c r="E501" s="34">
        <v>11101</v>
      </c>
      <c r="F501" s="33" t="s">
        <v>1175</v>
      </c>
      <c r="G501" s="26">
        <v>0</v>
      </c>
      <c r="H501" s="26">
        <v>27</v>
      </c>
      <c r="I501" s="26">
        <v>1</v>
      </c>
      <c r="J501" s="26">
        <v>3</v>
      </c>
      <c r="K501" s="26">
        <v>11</v>
      </c>
      <c r="L501" s="26">
        <v>1</v>
      </c>
      <c r="M501" s="26">
        <v>301</v>
      </c>
      <c r="N501" s="26">
        <v>27</v>
      </c>
      <c r="O501" s="26">
        <v>4</v>
      </c>
      <c r="P501" s="26" t="s">
        <v>149</v>
      </c>
      <c r="Q501" s="26" t="s">
        <v>732</v>
      </c>
      <c r="R501" s="27" t="s">
        <v>736</v>
      </c>
      <c r="S501" s="28">
        <v>650000000</v>
      </c>
    </row>
    <row r="502" spans="1:19" hidden="1" x14ac:dyDescent="0.2">
      <c r="A502" s="29" t="str">
        <f t="shared" si="38"/>
        <v>1.301</v>
      </c>
      <c r="B502" s="29" t="str">
        <f t="shared" si="39"/>
        <v>1.3.</v>
      </c>
      <c r="C502" s="29" t="str">
        <f t="shared" si="36"/>
        <v>1</v>
      </c>
      <c r="D502" s="33" t="str">
        <f t="shared" si="37"/>
        <v>27 1 3 11 1 301 27 5 0 4502022</v>
      </c>
      <c r="E502" s="34">
        <v>11101</v>
      </c>
      <c r="F502" s="33" t="s">
        <v>1175</v>
      </c>
      <c r="G502" s="26">
        <v>0</v>
      </c>
      <c r="H502" s="26">
        <v>27</v>
      </c>
      <c r="I502" s="26">
        <v>1</v>
      </c>
      <c r="J502" s="26">
        <v>3</v>
      </c>
      <c r="K502" s="26">
        <v>11</v>
      </c>
      <c r="L502" s="26">
        <v>1</v>
      </c>
      <c r="M502" s="26">
        <v>301</v>
      </c>
      <c r="N502" s="26">
        <v>27</v>
      </c>
      <c r="O502" s="26">
        <v>5</v>
      </c>
      <c r="P502" s="26" t="s">
        <v>149</v>
      </c>
      <c r="Q502" s="26" t="s">
        <v>732</v>
      </c>
      <c r="R502" s="27" t="s">
        <v>737</v>
      </c>
      <c r="S502" s="28">
        <v>58018458</v>
      </c>
    </row>
    <row r="503" spans="1:19" hidden="1" x14ac:dyDescent="0.2">
      <c r="A503" s="29" t="str">
        <f t="shared" si="38"/>
        <v>1.301</v>
      </c>
      <c r="B503" s="29" t="str">
        <f t="shared" si="39"/>
        <v>1.3.</v>
      </c>
      <c r="C503" s="29" t="str">
        <f t="shared" si="36"/>
        <v>1</v>
      </c>
      <c r="D503" s="33" t="str">
        <f t="shared" si="37"/>
        <v>27 1 3 11 1 301 27 6 0 4502024</v>
      </c>
      <c r="E503" s="34">
        <v>11101</v>
      </c>
      <c r="F503" s="33" t="s">
        <v>1175</v>
      </c>
      <c r="G503" s="26">
        <v>0</v>
      </c>
      <c r="H503" s="26">
        <v>27</v>
      </c>
      <c r="I503" s="26">
        <v>1</v>
      </c>
      <c r="J503" s="26">
        <v>3</v>
      </c>
      <c r="K503" s="26">
        <v>11</v>
      </c>
      <c r="L503" s="26">
        <v>1</v>
      </c>
      <c r="M503" s="26">
        <v>301</v>
      </c>
      <c r="N503" s="26">
        <v>27</v>
      </c>
      <c r="O503" s="26">
        <v>6</v>
      </c>
      <c r="P503" s="26" t="s">
        <v>149</v>
      </c>
      <c r="Q503" s="26" t="s">
        <v>534</v>
      </c>
      <c r="R503" s="27" t="s">
        <v>738</v>
      </c>
      <c r="S503" s="28">
        <v>300000000</v>
      </c>
    </row>
    <row r="504" spans="1:19" hidden="1" x14ac:dyDescent="0.2">
      <c r="A504" s="29" t="str">
        <f t="shared" si="38"/>
        <v>1.301</v>
      </c>
      <c r="B504" s="29" t="str">
        <f t="shared" si="39"/>
        <v>1.3.</v>
      </c>
      <c r="C504" s="29" t="str">
        <f t="shared" si="36"/>
        <v>1</v>
      </c>
      <c r="D504" s="33" t="str">
        <f t="shared" si="37"/>
        <v>27 1 3 11 1 301 27 7 0 4502022</v>
      </c>
      <c r="E504" s="34">
        <v>11101</v>
      </c>
      <c r="F504" s="33" t="s">
        <v>1175</v>
      </c>
      <c r="G504" s="26">
        <v>0</v>
      </c>
      <c r="H504" s="26">
        <v>27</v>
      </c>
      <c r="I504" s="26">
        <v>1</v>
      </c>
      <c r="J504" s="26">
        <v>3</v>
      </c>
      <c r="K504" s="26">
        <v>11</v>
      </c>
      <c r="L504" s="26">
        <v>1</v>
      </c>
      <c r="M504" s="26">
        <v>301</v>
      </c>
      <c r="N504" s="26">
        <v>27</v>
      </c>
      <c r="O504" s="26">
        <v>7</v>
      </c>
      <c r="P504" s="26" t="s">
        <v>149</v>
      </c>
      <c r="Q504" s="26" t="s">
        <v>732</v>
      </c>
      <c r="R504" s="27" t="s">
        <v>739</v>
      </c>
      <c r="S504" s="28">
        <v>100800000</v>
      </c>
    </row>
    <row r="505" spans="1:19" hidden="1" x14ac:dyDescent="0.2">
      <c r="A505" s="29" t="str">
        <f t="shared" si="38"/>
        <v>1.301</v>
      </c>
      <c r="B505" s="29" t="str">
        <f t="shared" si="39"/>
        <v>1.3.</v>
      </c>
      <c r="C505" s="29" t="str">
        <f t="shared" si="36"/>
        <v>1</v>
      </c>
      <c r="D505" s="33" t="str">
        <f t="shared" si="37"/>
        <v>27 1 3 11 1 301 27 8 0 4502001</v>
      </c>
      <c r="E505" s="34">
        <v>11101</v>
      </c>
      <c r="F505" s="33" t="s">
        <v>1175</v>
      </c>
      <c r="G505" s="26">
        <v>0</v>
      </c>
      <c r="H505" s="26">
        <v>27</v>
      </c>
      <c r="I505" s="26">
        <v>1</v>
      </c>
      <c r="J505" s="26">
        <v>3</v>
      </c>
      <c r="K505" s="26">
        <v>11</v>
      </c>
      <c r="L505" s="26">
        <v>1</v>
      </c>
      <c r="M505" s="26">
        <v>301</v>
      </c>
      <c r="N505" s="26">
        <v>27</v>
      </c>
      <c r="O505" s="26">
        <v>8</v>
      </c>
      <c r="P505" s="26" t="s">
        <v>149</v>
      </c>
      <c r="Q505" s="26" t="s">
        <v>740</v>
      </c>
      <c r="R505" s="27" t="s">
        <v>741</v>
      </c>
      <c r="S505" s="28">
        <v>30000000</v>
      </c>
    </row>
    <row r="506" spans="1:19" hidden="1" x14ac:dyDescent="0.2">
      <c r="A506" s="29" t="str">
        <f t="shared" si="38"/>
        <v>1.301</v>
      </c>
      <c r="B506" s="29" t="str">
        <f t="shared" si="39"/>
        <v>1.3.</v>
      </c>
      <c r="C506" s="29" t="str">
        <f t="shared" si="36"/>
        <v>1</v>
      </c>
      <c r="D506" s="33" t="str">
        <f t="shared" si="37"/>
        <v>27 1 3 11 1 301 27 9 0 4502024</v>
      </c>
      <c r="E506" s="34">
        <v>11101</v>
      </c>
      <c r="F506" s="33" t="s">
        <v>1175</v>
      </c>
      <c r="G506" s="26">
        <v>0</v>
      </c>
      <c r="H506" s="26">
        <v>27</v>
      </c>
      <c r="I506" s="26">
        <v>1</v>
      </c>
      <c r="J506" s="26">
        <v>3</v>
      </c>
      <c r="K506" s="26">
        <v>11</v>
      </c>
      <c r="L506" s="26">
        <v>1</v>
      </c>
      <c r="M506" s="26">
        <v>301</v>
      </c>
      <c r="N506" s="26">
        <v>27</v>
      </c>
      <c r="O506" s="26">
        <v>9</v>
      </c>
      <c r="P506" s="26" t="s">
        <v>149</v>
      </c>
      <c r="Q506" s="26" t="s">
        <v>534</v>
      </c>
      <c r="R506" s="27" t="s">
        <v>739</v>
      </c>
      <c r="S506" s="28">
        <v>204000000</v>
      </c>
    </row>
    <row r="507" spans="1:19" hidden="1" x14ac:dyDescent="0.2">
      <c r="A507" s="29" t="str">
        <f t="shared" si="38"/>
        <v>1.301</v>
      </c>
      <c r="B507" s="29" t="str">
        <f t="shared" si="39"/>
        <v>1.3.</v>
      </c>
      <c r="C507" s="29" t="str">
        <f t="shared" si="36"/>
        <v>1</v>
      </c>
      <c r="D507" s="33" t="str">
        <f t="shared" si="37"/>
        <v>27 1 3 11 1 301 27 10 0 4502024</v>
      </c>
      <c r="E507" s="34">
        <v>11101</v>
      </c>
      <c r="F507" s="33" t="s">
        <v>1175</v>
      </c>
      <c r="G507" s="26">
        <v>0</v>
      </c>
      <c r="H507" s="26">
        <v>27</v>
      </c>
      <c r="I507" s="26">
        <v>1</v>
      </c>
      <c r="J507" s="26">
        <v>3</v>
      </c>
      <c r="K507" s="26">
        <v>11</v>
      </c>
      <c r="L507" s="26">
        <v>1</v>
      </c>
      <c r="M507" s="26">
        <v>301</v>
      </c>
      <c r="N507" s="26">
        <v>27</v>
      </c>
      <c r="O507" s="26">
        <v>10</v>
      </c>
      <c r="P507" s="26" t="s">
        <v>149</v>
      </c>
      <c r="Q507" s="26" t="s">
        <v>534</v>
      </c>
      <c r="R507" s="27" t="s">
        <v>742</v>
      </c>
      <c r="S507" s="28">
        <v>1200000000</v>
      </c>
    </row>
    <row r="508" spans="1:19" hidden="1" x14ac:dyDescent="0.2">
      <c r="A508" s="29" t="str">
        <f t="shared" si="38"/>
        <v>1.301</v>
      </c>
      <c r="B508" s="29" t="str">
        <f t="shared" si="39"/>
        <v>1.3.</v>
      </c>
      <c r="C508" s="29" t="str">
        <f t="shared" si="36"/>
        <v>1</v>
      </c>
      <c r="D508" s="33" t="str">
        <f t="shared" si="37"/>
        <v>27 1 3 11 1 301 27 12 0 4502022</v>
      </c>
      <c r="E508" s="34">
        <v>11101</v>
      </c>
      <c r="F508" s="33" t="s">
        <v>1175</v>
      </c>
      <c r="G508" s="26">
        <v>0</v>
      </c>
      <c r="H508" s="26">
        <v>27</v>
      </c>
      <c r="I508" s="26">
        <v>1</v>
      </c>
      <c r="J508" s="26">
        <v>3</v>
      </c>
      <c r="K508" s="26">
        <v>11</v>
      </c>
      <c r="L508" s="26">
        <v>1</v>
      </c>
      <c r="M508" s="26">
        <v>301</v>
      </c>
      <c r="N508" s="26">
        <v>27</v>
      </c>
      <c r="O508" s="26">
        <v>12</v>
      </c>
      <c r="P508" s="26" t="s">
        <v>149</v>
      </c>
      <c r="Q508" s="26" t="s">
        <v>732</v>
      </c>
      <c r="R508" s="27" t="s">
        <v>743</v>
      </c>
      <c r="S508" s="28">
        <v>20000000</v>
      </c>
    </row>
    <row r="509" spans="1:19" hidden="1" x14ac:dyDescent="0.2">
      <c r="A509" s="29" t="str">
        <f t="shared" si="38"/>
        <v>1.301</v>
      </c>
      <c r="B509" s="29" t="str">
        <f t="shared" si="39"/>
        <v>1.3.</v>
      </c>
      <c r="C509" s="29" t="str">
        <f t="shared" si="36"/>
        <v>1</v>
      </c>
      <c r="D509" s="33" t="str">
        <f t="shared" si="37"/>
        <v>27 1 3 11 1 301 27 13 0 4502022</v>
      </c>
      <c r="E509" s="34">
        <v>11101</v>
      </c>
      <c r="F509" s="33" t="s">
        <v>1175</v>
      </c>
      <c r="G509" s="26">
        <v>0</v>
      </c>
      <c r="H509" s="26">
        <v>27</v>
      </c>
      <c r="I509" s="26">
        <v>1</v>
      </c>
      <c r="J509" s="26">
        <v>3</v>
      </c>
      <c r="K509" s="26">
        <v>11</v>
      </c>
      <c r="L509" s="26">
        <v>1</v>
      </c>
      <c r="M509" s="26">
        <v>301</v>
      </c>
      <c r="N509" s="26">
        <v>27</v>
      </c>
      <c r="O509" s="26">
        <v>13</v>
      </c>
      <c r="P509" s="26" t="s">
        <v>149</v>
      </c>
      <c r="Q509" s="26" t="s">
        <v>732</v>
      </c>
      <c r="R509" s="27" t="s">
        <v>744</v>
      </c>
      <c r="S509" s="28">
        <v>100000000</v>
      </c>
    </row>
    <row r="510" spans="1:19" hidden="1" x14ac:dyDescent="0.2">
      <c r="A510" s="29" t="str">
        <f t="shared" si="38"/>
        <v>1.301</v>
      </c>
      <c r="B510" s="29" t="str">
        <f t="shared" si="39"/>
        <v>1.3.</v>
      </c>
      <c r="C510" s="29" t="str">
        <f t="shared" si="36"/>
        <v>1</v>
      </c>
      <c r="D510" s="33" t="str">
        <f t="shared" si="37"/>
        <v>27 1 3 81 1 301 27 0 0 4502024</v>
      </c>
      <c r="E510" s="34">
        <v>25101</v>
      </c>
      <c r="F510" s="33" t="s">
        <v>1424</v>
      </c>
      <c r="G510" s="26">
        <v>0</v>
      </c>
      <c r="H510" s="26">
        <v>27</v>
      </c>
      <c r="I510" s="26">
        <v>1</v>
      </c>
      <c r="J510" s="26">
        <v>3</v>
      </c>
      <c r="K510" s="26">
        <v>81</v>
      </c>
      <c r="L510" s="26">
        <v>1</v>
      </c>
      <c r="M510" s="26">
        <v>301</v>
      </c>
      <c r="N510" s="26">
        <v>27</v>
      </c>
      <c r="O510" s="26">
        <v>0</v>
      </c>
      <c r="P510" s="26" t="s">
        <v>149</v>
      </c>
      <c r="Q510" s="26" t="s">
        <v>534</v>
      </c>
      <c r="R510" s="27" t="s">
        <v>745</v>
      </c>
      <c r="S510" s="28">
        <v>120000000</v>
      </c>
    </row>
    <row r="511" spans="1:19" hidden="1" x14ac:dyDescent="0.2">
      <c r="A511" s="29" t="str">
        <f t="shared" si="38"/>
        <v>1.301</v>
      </c>
      <c r="B511" s="29" t="str">
        <f t="shared" si="39"/>
        <v>1.3.</v>
      </c>
      <c r="C511" s="29" t="str">
        <f t="shared" si="36"/>
        <v>1</v>
      </c>
      <c r="D511" s="33" t="str">
        <f t="shared" ref="D511:D558" si="40">+CONCATENATE(H511," ",I511," ",J511," ",K511," ",L511," ",M511," ",N511," ",O511," ",P511," ",Q511)</f>
        <v>27 1 3 81 1 301 27 1 0 4502022</v>
      </c>
      <c r="E511" s="34">
        <v>25101</v>
      </c>
      <c r="F511" s="33" t="s">
        <v>1424</v>
      </c>
      <c r="G511" s="26">
        <v>0</v>
      </c>
      <c r="H511" s="26">
        <v>27</v>
      </c>
      <c r="I511" s="26">
        <v>1</v>
      </c>
      <c r="J511" s="26">
        <v>3</v>
      </c>
      <c r="K511" s="26">
        <v>81</v>
      </c>
      <c r="L511" s="26">
        <v>1</v>
      </c>
      <c r="M511" s="26">
        <v>301</v>
      </c>
      <c r="N511" s="26">
        <v>27</v>
      </c>
      <c r="O511" s="26">
        <v>1</v>
      </c>
      <c r="P511" s="26" t="s">
        <v>149</v>
      </c>
      <c r="Q511" s="26" t="s">
        <v>732</v>
      </c>
      <c r="R511" s="27" t="s">
        <v>746</v>
      </c>
      <c r="S511" s="28">
        <v>26881200</v>
      </c>
    </row>
    <row r="512" spans="1:19" hidden="1" x14ac:dyDescent="0.2">
      <c r="A512" s="29" t="str">
        <f t="shared" si="38"/>
        <v>1.301</v>
      </c>
      <c r="B512" s="29" t="str">
        <f t="shared" si="39"/>
        <v>1.3.</v>
      </c>
      <c r="C512" s="29" t="str">
        <f t="shared" si="36"/>
        <v>1</v>
      </c>
      <c r="D512" s="33" t="str">
        <f t="shared" si="40"/>
        <v>27 1 3 81 1 301 27 2 0 4502022</v>
      </c>
      <c r="E512" s="34">
        <v>25101</v>
      </c>
      <c r="F512" s="33" t="s">
        <v>1424</v>
      </c>
      <c r="G512" s="26">
        <v>0</v>
      </c>
      <c r="H512" s="26">
        <v>27</v>
      </c>
      <c r="I512" s="26">
        <v>1</v>
      </c>
      <c r="J512" s="26">
        <v>3</v>
      </c>
      <c r="K512" s="26">
        <v>81</v>
      </c>
      <c r="L512" s="26">
        <v>1</v>
      </c>
      <c r="M512" s="26">
        <v>301</v>
      </c>
      <c r="N512" s="26">
        <v>27</v>
      </c>
      <c r="O512" s="26">
        <v>2</v>
      </c>
      <c r="P512" s="26" t="s">
        <v>149</v>
      </c>
      <c r="Q512" s="26" t="s">
        <v>732</v>
      </c>
      <c r="R512" s="27" t="s">
        <v>747</v>
      </c>
      <c r="S512" s="28">
        <v>20000000</v>
      </c>
    </row>
    <row r="513" spans="1:19" hidden="1" x14ac:dyDescent="0.2">
      <c r="A513" s="29" t="str">
        <f t="shared" si="38"/>
        <v>1.301</v>
      </c>
      <c r="B513" s="29" t="str">
        <f t="shared" si="39"/>
        <v>1.3.</v>
      </c>
      <c r="C513" s="29" t="str">
        <f t="shared" si="36"/>
        <v>1</v>
      </c>
      <c r="D513" s="33" t="str">
        <f t="shared" si="40"/>
        <v>27 1 3 81 1 301 27 3 0 4502022</v>
      </c>
      <c r="E513" s="34">
        <v>25101</v>
      </c>
      <c r="F513" s="33" t="s">
        <v>1424</v>
      </c>
      <c r="G513" s="26">
        <v>0</v>
      </c>
      <c r="H513" s="26">
        <v>27</v>
      </c>
      <c r="I513" s="26">
        <v>1</v>
      </c>
      <c r="J513" s="26">
        <v>3</v>
      </c>
      <c r="K513" s="26">
        <v>81</v>
      </c>
      <c r="L513" s="26">
        <v>1</v>
      </c>
      <c r="M513" s="26">
        <v>301</v>
      </c>
      <c r="N513" s="26">
        <v>27</v>
      </c>
      <c r="O513" s="26">
        <v>3</v>
      </c>
      <c r="P513" s="26" t="s">
        <v>149</v>
      </c>
      <c r="Q513" s="26" t="s">
        <v>732</v>
      </c>
      <c r="R513" s="27" t="s">
        <v>748</v>
      </c>
      <c r="S513" s="28">
        <v>130000000</v>
      </c>
    </row>
    <row r="514" spans="1:19" hidden="1" x14ac:dyDescent="0.2">
      <c r="A514" s="29" t="str">
        <f t="shared" si="38"/>
        <v>1.301</v>
      </c>
      <c r="B514" s="29" t="str">
        <f t="shared" si="39"/>
        <v>1.3.</v>
      </c>
      <c r="C514" s="29" t="str">
        <f t="shared" si="36"/>
        <v>1</v>
      </c>
      <c r="D514" s="33" t="str">
        <f t="shared" si="40"/>
        <v>27 1 3 81 1 301 27 4 0 4502022</v>
      </c>
      <c r="E514" s="34">
        <v>25101</v>
      </c>
      <c r="F514" s="33" t="s">
        <v>1424</v>
      </c>
      <c r="G514" s="26">
        <v>0</v>
      </c>
      <c r="H514" s="26">
        <v>27</v>
      </c>
      <c r="I514" s="26">
        <v>1</v>
      </c>
      <c r="J514" s="26">
        <v>3</v>
      </c>
      <c r="K514" s="26">
        <v>81</v>
      </c>
      <c r="L514" s="26">
        <v>1</v>
      </c>
      <c r="M514" s="26">
        <v>301</v>
      </c>
      <c r="N514" s="26">
        <v>27</v>
      </c>
      <c r="O514" s="26">
        <v>4</v>
      </c>
      <c r="P514" s="26" t="s">
        <v>149</v>
      </c>
      <c r="Q514" s="26" t="s">
        <v>732</v>
      </c>
      <c r="R514" s="27" t="s">
        <v>749</v>
      </c>
      <c r="S514" s="28">
        <v>27000000</v>
      </c>
    </row>
    <row r="515" spans="1:19" hidden="1" x14ac:dyDescent="0.2">
      <c r="A515" s="29" t="str">
        <f t="shared" si="38"/>
        <v>1.301</v>
      </c>
      <c r="B515" s="29" t="str">
        <f t="shared" si="39"/>
        <v>1.3.</v>
      </c>
      <c r="C515" s="29" t="str">
        <f t="shared" ref="C515:C578" si="41">+MID(K515,2,1)</f>
        <v>1</v>
      </c>
      <c r="D515" s="33" t="str">
        <f t="shared" si="40"/>
        <v>27 1 3 81 1 301 27 5 0 4502022</v>
      </c>
      <c r="E515" s="34">
        <v>25101</v>
      </c>
      <c r="F515" s="33" t="s">
        <v>1424</v>
      </c>
      <c r="G515" s="26">
        <v>0</v>
      </c>
      <c r="H515" s="26">
        <v>27</v>
      </c>
      <c r="I515" s="26">
        <v>1</v>
      </c>
      <c r="J515" s="26">
        <v>3</v>
      </c>
      <c r="K515" s="26">
        <v>81</v>
      </c>
      <c r="L515" s="26">
        <v>1</v>
      </c>
      <c r="M515" s="26">
        <v>301</v>
      </c>
      <c r="N515" s="26">
        <v>27</v>
      </c>
      <c r="O515" s="26">
        <v>5</v>
      </c>
      <c r="P515" s="26" t="s">
        <v>149</v>
      </c>
      <c r="Q515" s="26" t="s">
        <v>732</v>
      </c>
      <c r="R515" s="27" t="s">
        <v>737</v>
      </c>
      <c r="S515" s="28">
        <v>41981542</v>
      </c>
    </row>
    <row r="516" spans="1:19" hidden="1" x14ac:dyDescent="0.2">
      <c r="A516" s="29" t="str">
        <f t="shared" si="38"/>
        <v>1.301</v>
      </c>
      <c r="B516" s="29" t="str">
        <f t="shared" si="39"/>
        <v>1.3.</v>
      </c>
      <c r="C516" s="29" t="str">
        <f t="shared" si="41"/>
        <v>1</v>
      </c>
      <c r="D516" s="33" t="str">
        <f t="shared" si="40"/>
        <v>27 1 3 81 1 301 27 6 0 4502022</v>
      </c>
      <c r="E516" s="34">
        <v>25101</v>
      </c>
      <c r="F516" s="33" t="s">
        <v>1424</v>
      </c>
      <c r="G516" s="26">
        <v>0</v>
      </c>
      <c r="H516" s="26">
        <v>27</v>
      </c>
      <c r="I516" s="26">
        <v>1</v>
      </c>
      <c r="J516" s="26">
        <v>3</v>
      </c>
      <c r="K516" s="26">
        <v>81</v>
      </c>
      <c r="L516" s="26">
        <v>1</v>
      </c>
      <c r="M516" s="26">
        <v>301</v>
      </c>
      <c r="N516" s="26">
        <v>27</v>
      </c>
      <c r="O516" s="26">
        <v>6</v>
      </c>
      <c r="P516" s="26" t="s">
        <v>149</v>
      </c>
      <c r="Q516" s="26" t="s">
        <v>732</v>
      </c>
      <c r="R516" s="27" t="s">
        <v>750</v>
      </c>
      <c r="S516" s="28">
        <v>50000000</v>
      </c>
    </row>
    <row r="517" spans="1:19" hidden="1" x14ac:dyDescent="0.2">
      <c r="A517" s="29" t="str">
        <f t="shared" si="38"/>
        <v>1.301</v>
      </c>
      <c r="B517" s="29" t="str">
        <f t="shared" si="39"/>
        <v>1.3.</v>
      </c>
      <c r="C517" s="29" t="str">
        <f t="shared" si="41"/>
        <v>1</v>
      </c>
      <c r="D517" s="33" t="str">
        <f t="shared" si="40"/>
        <v>27 1 3 81 1 301 27 7 0 4502022</v>
      </c>
      <c r="E517" s="34">
        <v>25101</v>
      </c>
      <c r="F517" s="33" t="s">
        <v>1424</v>
      </c>
      <c r="G517" s="26">
        <v>0</v>
      </c>
      <c r="H517" s="26">
        <v>27</v>
      </c>
      <c r="I517" s="26">
        <v>1</v>
      </c>
      <c r="J517" s="26">
        <v>3</v>
      </c>
      <c r="K517" s="26">
        <v>81</v>
      </c>
      <c r="L517" s="26">
        <v>1</v>
      </c>
      <c r="M517" s="26">
        <v>301</v>
      </c>
      <c r="N517" s="26">
        <v>27</v>
      </c>
      <c r="O517" s="26">
        <v>7</v>
      </c>
      <c r="P517" s="26" t="s">
        <v>149</v>
      </c>
      <c r="Q517" s="26" t="s">
        <v>732</v>
      </c>
      <c r="R517" s="27" t="s">
        <v>751</v>
      </c>
      <c r="S517" s="28">
        <v>50000000</v>
      </c>
    </row>
    <row r="518" spans="1:19" hidden="1" x14ac:dyDescent="0.2">
      <c r="A518" s="29" t="str">
        <f t="shared" si="38"/>
        <v>1.301</v>
      </c>
      <c r="B518" s="29" t="str">
        <f t="shared" si="39"/>
        <v>1.3.</v>
      </c>
      <c r="C518" s="29" t="str">
        <f t="shared" si="41"/>
        <v>1</v>
      </c>
      <c r="D518" s="33" t="str">
        <f t="shared" si="40"/>
        <v>27 1 3 81 1 301 27 8 0 4502022</v>
      </c>
      <c r="E518" s="34">
        <v>25101</v>
      </c>
      <c r="F518" s="33" t="s">
        <v>1424</v>
      </c>
      <c r="G518" s="26">
        <v>0</v>
      </c>
      <c r="H518" s="26">
        <v>27</v>
      </c>
      <c r="I518" s="26">
        <v>1</v>
      </c>
      <c r="J518" s="26">
        <v>3</v>
      </c>
      <c r="K518" s="26">
        <v>81</v>
      </c>
      <c r="L518" s="26">
        <v>1</v>
      </c>
      <c r="M518" s="26">
        <v>301</v>
      </c>
      <c r="N518" s="26">
        <v>27</v>
      </c>
      <c r="O518" s="26">
        <v>8</v>
      </c>
      <c r="P518" s="26" t="s">
        <v>149</v>
      </c>
      <c r="Q518" s="26" t="s">
        <v>732</v>
      </c>
      <c r="R518" s="27" t="s">
        <v>752</v>
      </c>
      <c r="S518" s="28">
        <v>50000000</v>
      </c>
    </row>
    <row r="519" spans="1:19" hidden="1" x14ac:dyDescent="0.2">
      <c r="A519" s="29" t="str">
        <f t="shared" si="38"/>
        <v>1.301</v>
      </c>
      <c r="B519" s="29" t="str">
        <f t="shared" si="39"/>
        <v>1.3.</v>
      </c>
      <c r="C519" s="29" t="str">
        <f t="shared" si="41"/>
        <v>1</v>
      </c>
      <c r="D519" s="33" t="str">
        <f t="shared" si="40"/>
        <v>27 1 3 81 1 301 27 9 0 4502022</v>
      </c>
      <c r="E519" s="34">
        <v>25101</v>
      </c>
      <c r="F519" s="33" t="s">
        <v>1424</v>
      </c>
      <c r="G519" s="26">
        <v>0</v>
      </c>
      <c r="H519" s="26">
        <v>27</v>
      </c>
      <c r="I519" s="26">
        <v>1</v>
      </c>
      <c r="J519" s="26">
        <v>3</v>
      </c>
      <c r="K519" s="26">
        <v>81</v>
      </c>
      <c r="L519" s="26">
        <v>1</v>
      </c>
      <c r="M519" s="26">
        <v>301</v>
      </c>
      <c r="N519" s="26">
        <v>27</v>
      </c>
      <c r="O519" s="26">
        <v>9</v>
      </c>
      <c r="P519" s="26" t="s">
        <v>149</v>
      </c>
      <c r="Q519" s="26" t="s">
        <v>732</v>
      </c>
      <c r="R519" s="27" t="s">
        <v>753</v>
      </c>
      <c r="S519" s="28">
        <v>30000000</v>
      </c>
    </row>
    <row r="520" spans="1:19" hidden="1" x14ac:dyDescent="0.2">
      <c r="A520" s="29" t="str">
        <f t="shared" si="38"/>
        <v>1.301</v>
      </c>
      <c r="B520" s="29" t="str">
        <f t="shared" si="39"/>
        <v>1.3.</v>
      </c>
      <c r="C520" s="29" t="str">
        <f t="shared" si="41"/>
        <v>1</v>
      </c>
      <c r="D520" s="33" t="str">
        <f t="shared" si="40"/>
        <v>27 1 3 81 1 301 27 10 0 4502024</v>
      </c>
      <c r="E520" s="34">
        <v>25101</v>
      </c>
      <c r="F520" s="33" t="s">
        <v>1424</v>
      </c>
      <c r="G520" s="26">
        <v>0</v>
      </c>
      <c r="H520" s="26">
        <v>27</v>
      </c>
      <c r="I520" s="26">
        <v>1</v>
      </c>
      <c r="J520" s="26">
        <v>3</v>
      </c>
      <c r="K520" s="26">
        <v>81</v>
      </c>
      <c r="L520" s="26">
        <v>1</v>
      </c>
      <c r="M520" s="26">
        <v>301</v>
      </c>
      <c r="N520" s="26">
        <v>27</v>
      </c>
      <c r="O520" s="26">
        <v>10</v>
      </c>
      <c r="P520" s="26" t="s">
        <v>149</v>
      </c>
      <c r="Q520" s="26" t="s">
        <v>534</v>
      </c>
      <c r="R520" s="27" t="s">
        <v>739</v>
      </c>
      <c r="S520" s="28">
        <v>40800000</v>
      </c>
    </row>
    <row r="521" spans="1:19" hidden="1" x14ac:dyDescent="0.2">
      <c r="A521" s="29" t="str">
        <f t="shared" si="38"/>
        <v>1.301</v>
      </c>
      <c r="B521" s="29" t="str">
        <f t="shared" si="39"/>
        <v>1.3.</v>
      </c>
      <c r="C521" s="29" t="str">
        <f t="shared" si="41"/>
        <v>1</v>
      </c>
      <c r="D521" s="33" t="str">
        <f t="shared" si="40"/>
        <v>27 1 3 81 1 301 27 11 0 4502022</v>
      </c>
      <c r="E521" s="34">
        <v>25101</v>
      </c>
      <c r="F521" s="33" t="s">
        <v>1424</v>
      </c>
      <c r="G521" s="26">
        <v>0</v>
      </c>
      <c r="H521" s="26">
        <v>27</v>
      </c>
      <c r="I521" s="26">
        <v>1</v>
      </c>
      <c r="J521" s="26">
        <v>3</v>
      </c>
      <c r="K521" s="26">
        <v>81</v>
      </c>
      <c r="L521" s="26">
        <v>1</v>
      </c>
      <c r="M521" s="26">
        <v>301</v>
      </c>
      <c r="N521" s="26">
        <v>27</v>
      </c>
      <c r="O521" s="26">
        <v>11</v>
      </c>
      <c r="P521" s="26" t="s">
        <v>149</v>
      </c>
      <c r="Q521" s="26" t="s">
        <v>732</v>
      </c>
      <c r="R521" s="27" t="s">
        <v>739</v>
      </c>
      <c r="S521" s="28">
        <v>72000000</v>
      </c>
    </row>
    <row r="522" spans="1:19" hidden="1" x14ac:dyDescent="0.2">
      <c r="C522" s="29" t="str">
        <f t="shared" si="41"/>
        <v>1</v>
      </c>
      <c r="D522" s="33" t="str">
        <f t="shared" si="40"/>
        <v>28 11 1 11 1 1 1 0 211010100101 0</v>
      </c>
      <c r="E522" s="34">
        <v>11101</v>
      </c>
      <c r="F522" s="33" t="s">
        <v>1175</v>
      </c>
      <c r="G522" s="26">
        <v>0</v>
      </c>
      <c r="H522" s="26">
        <v>28</v>
      </c>
      <c r="I522" s="26">
        <v>11</v>
      </c>
      <c r="J522" s="26">
        <v>1</v>
      </c>
      <c r="K522" s="26">
        <v>11</v>
      </c>
      <c r="L522" s="26">
        <v>1</v>
      </c>
      <c r="M522" s="26">
        <v>1</v>
      </c>
      <c r="N522" s="26">
        <v>1</v>
      </c>
      <c r="O522" s="26">
        <v>0</v>
      </c>
      <c r="P522" s="26" t="s">
        <v>356</v>
      </c>
      <c r="Q522" s="26" t="s">
        <v>149</v>
      </c>
      <c r="R522" s="27" t="s">
        <v>839</v>
      </c>
      <c r="S522" s="28">
        <v>432082405</v>
      </c>
    </row>
    <row r="523" spans="1:19" hidden="1" x14ac:dyDescent="0.2">
      <c r="C523" s="29" t="str">
        <f t="shared" si="41"/>
        <v>1</v>
      </c>
      <c r="D523" s="33" t="str">
        <f t="shared" si="40"/>
        <v>28 11 1 11 1 1 3 0 211010100107 0</v>
      </c>
      <c r="E523" s="34">
        <v>11101</v>
      </c>
      <c r="F523" s="33" t="s">
        <v>1175</v>
      </c>
      <c r="G523" s="26">
        <v>0</v>
      </c>
      <c r="H523" s="26">
        <v>28</v>
      </c>
      <c r="I523" s="26">
        <v>11</v>
      </c>
      <c r="J523" s="26">
        <v>1</v>
      </c>
      <c r="K523" s="26">
        <v>11</v>
      </c>
      <c r="L523" s="26">
        <v>1</v>
      </c>
      <c r="M523" s="26">
        <v>1</v>
      </c>
      <c r="N523" s="26">
        <v>3</v>
      </c>
      <c r="O523" s="26">
        <v>0</v>
      </c>
      <c r="P523" s="26" t="s">
        <v>378</v>
      </c>
      <c r="Q523" s="26" t="s">
        <v>149</v>
      </c>
      <c r="R523" s="27" t="s">
        <v>840</v>
      </c>
      <c r="S523" s="28">
        <v>12734198</v>
      </c>
    </row>
    <row r="524" spans="1:19" hidden="1" x14ac:dyDescent="0.2">
      <c r="C524" s="29" t="str">
        <f t="shared" si="41"/>
        <v>1</v>
      </c>
      <c r="D524" s="33" t="str">
        <f t="shared" si="40"/>
        <v>28 11 1 11 1 1 4 0 211010100106 0</v>
      </c>
      <c r="E524" s="34">
        <v>11101</v>
      </c>
      <c r="F524" s="33" t="s">
        <v>1175</v>
      </c>
      <c r="G524" s="26">
        <v>0</v>
      </c>
      <c r="H524" s="26">
        <v>28</v>
      </c>
      <c r="I524" s="26">
        <v>11</v>
      </c>
      <c r="J524" s="26">
        <v>1</v>
      </c>
      <c r="K524" s="26">
        <v>11</v>
      </c>
      <c r="L524" s="26">
        <v>1</v>
      </c>
      <c r="M524" s="26">
        <v>1</v>
      </c>
      <c r="N524" s="26">
        <v>4</v>
      </c>
      <c r="O524" s="26">
        <v>0</v>
      </c>
      <c r="P524" s="26" t="s">
        <v>364</v>
      </c>
      <c r="Q524" s="26" t="s">
        <v>149</v>
      </c>
      <c r="R524" s="27" t="s">
        <v>841</v>
      </c>
      <c r="S524" s="28">
        <v>19164948</v>
      </c>
    </row>
    <row r="525" spans="1:19" hidden="1" x14ac:dyDescent="0.2">
      <c r="C525" s="29" t="str">
        <f t="shared" si="41"/>
        <v>1</v>
      </c>
      <c r="D525" s="33" t="str">
        <f t="shared" si="40"/>
        <v>28 11 1 11 1 1 5 0 21101010010802 0</v>
      </c>
      <c r="E525" s="34">
        <v>11101</v>
      </c>
      <c r="F525" s="33" t="s">
        <v>1175</v>
      </c>
      <c r="G525" s="26">
        <v>0</v>
      </c>
      <c r="H525" s="26">
        <v>28</v>
      </c>
      <c r="I525" s="26">
        <v>11</v>
      </c>
      <c r="J525" s="26">
        <v>1</v>
      </c>
      <c r="K525" s="26">
        <v>11</v>
      </c>
      <c r="L525" s="26">
        <v>1</v>
      </c>
      <c r="M525" s="26">
        <v>1</v>
      </c>
      <c r="N525" s="26">
        <v>5</v>
      </c>
      <c r="O525" s="26">
        <v>0</v>
      </c>
      <c r="P525" s="26" t="s">
        <v>368</v>
      </c>
      <c r="Q525" s="26" t="s">
        <v>149</v>
      </c>
      <c r="R525" s="27" t="s">
        <v>842</v>
      </c>
      <c r="S525" s="28">
        <v>23169578</v>
      </c>
    </row>
    <row r="526" spans="1:19" hidden="1" x14ac:dyDescent="0.2">
      <c r="C526" s="29" t="str">
        <f t="shared" si="41"/>
        <v>1</v>
      </c>
      <c r="D526" s="33" t="str">
        <f t="shared" si="40"/>
        <v>28 11 1 11 1 1 6 0 21101010010801 0</v>
      </c>
      <c r="E526" s="34">
        <v>11101</v>
      </c>
      <c r="F526" s="33" t="s">
        <v>1175</v>
      </c>
      <c r="G526" s="26">
        <v>0</v>
      </c>
      <c r="H526" s="26">
        <v>28</v>
      </c>
      <c r="I526" s="26">
        <v>11</v>
      </c>
      <c r="J526" s="26">
        <v>1</v>
      </c>
      <c r="K526" s="26">
        <v>11</v>
      </c>
      <c r="L526" s="26">
        <v>1</v>
      </c>
      <c r="M526" s="26">
        <v>1</v>
      </c>
      <c r="N526" s="26">
        <v>6</v>
      </c>
      <c r="O526" s="26">
        <v>0</v>
      </c>
      <c r="P526" s="26" t="s">
        <v>362</v>
      </c>
      <c r="Q526" s="26" t="s">
        <v>149</v>
      </c>
      <c r="R526" s="27" t="s">
        <v>843</v>
      </c>
      <c r="S526" s="28">
        <v>43869809</v>
      </c>
    </row>
    <row r="527" spans="1:19" hidden="1" x14ac:dyDescent="0.2">
      <c r="C527" s="29" t="str">
        <f t="shared" si="41"/>
        <v>1</v>
      </c>
      <c r="D527" s="33" t="str">
        <f t="shared" si="40"/>
        <v>28 11 1 11 1 1 7 0 211010300103 0</v>
      </c>
      <c r="E527" s="34">
        <v>11101</v>
      </c>
      <c r="F527" s="33" t="s">
        <v>1175</v>
      </c>
      <c r="G527" s="26">
        <v>0</v>
      </c>
      <c r="H527" s="26">
        <v>28</v>
      </c>
      <c r="I527" s="26">
        <v>11</v>
      </c>
      <c r="J527" s="26">
        <v>1</v>
      </c>
      <c r="K527" s="26">
        <v>11</v>
      </c>
      <c r="L527" s="26">
        <v>1</v>
      </c>
      <c r="M527" s="26">
        <v>1</v>
      </c>
      <c r="N527" s="26">
        <v>7</v>
      </c>
      <c r="O527" s="26">
        <v>0</v>
      </c>
      <c r="P527" s="26" t="s">
        <v>358</v>
      </c>
      <c r="Q527" s="26" t="s">
        <v>149</v>
      </c>
      <c r="R527" s="27" t="s">
        <v>844</v>
      </c>
      <c r="S527" s="28">
        <v>3921313</v>
      </c>
    </row>
    <row r="528" spans="1:19" hidden="1" x14ac:dyDescent="0.2">
      <c r="C528" s="29" t="str">
        <f t="shared" si="41"/>
        <v>1</v>
      </c>
      <c r="D528" s="33" t="str">
        <f t="shared" si="40"/>
        <v>28 11 1 11 1 1 8 0 2110102004 0</v>
      </c>
      <c r="E528" s="34">
        <v>11101</v>
      </c>
      <c r="F528" s="33" t="s">
        <v>1175</v>
      </c>
      <c r="G528" s="26">
        <v>0</v>
      </c>
      <c r="H528" s="26">
        <v>28</v>
      </c>
      <c r="I528" s="26">
        <v>11</v>
      </c>
      <c r="J528" s="26">
        <v>1</v>
      </c>
      <c r="K528" s="26">
        <v>11</v>
      </c>
      <c r="L528" s="26">
        <v>1</v>
      </c>
      <c r="M528" s="26">
        <v>1</v>
      </c>
      <c r="N528" s="26">
        <v>8</v>
      </c>
      <c r="O528" s="26">
        <v>0</v>
      </c>
      <c r="P528" s="26" t="s">
        <v>407</v>
      </c>
      <c r="Q528" s="26" t="s">
        <v>149</v>
      </c>
      <c r="R528" s="27" t="s">
        <v>845</v>
      </c>
      <c r="S528" s="28">
        <v>19225038</v>
      </c>
    </row>
    <row r="529" spans="3:19" hidden="1" x14ac:dyDescent="0.2">
      <c r="C529" s="29" t="str">
        <f t="shared" si="41"/>
        <v>1</v>
      </c>
      <c r="D529" s="33" t="str">
        <f t="shared" si="40"/>
        <v>28 11 1 11 1 1 9 0 2110102007 0</v>
      </c>
      <c r="E529" s="34">
        <v>11101</v>
      </c>
      <c r="F529" s="33" t="s">
        <v>1175</v>
      </c>
      <c r="G529" s="26">
        <v>0</v>
      </c>
      <c r="H529" s="26">
        <v>28</v>
      </c>
      <c r="I529" s="26">
        <v>11</v>
      </c>
      <c r="J529" s="26">
        <v>1</v>
      </c>
      <c r="K529" s="26">
        <v>11</v>
      </c>
      <c r="L529" s="26">
        <v>1</v>
      </c>
      <c r="M529" s="26">
        <v>1</v>
      </c>
      <c r="N529" s="26">
        <v>9</v>
      </c>
      <c r="O529" s="26">
        <v>0</v>
      </c>
      <c r="P529" s="26" t="s">
        <v>392</v>
      </c>
      <c r="Q529" s="26" t="s">
        <v>149</v>
      </c>
      <c r="R529" s="27" t="s">
        <v>846</v>
      </c>
      <c r="S529" s="28">
        <v>2409258</v>
      </c>
    </row>
    <row r="530" spans="3:19" hidden="1" x14ac:dyDescent="0.2">
      <c r="C530" s="29" t="str">
        <f t="shared" si="41"/>
        <v>1</v>
      </c>
      <c r="D530" s="33" t="str">
        <f t="shared" si="40"/>
        <v>28 11 1 11 1 1 10 0 2110102006 0</v>
      </c>
      <c r="E530" s="34">
        <v>11101</v>
      </c>
      <c r="F530" s="33" t="s">
        <v>1175</v>
      </c>
      <c r="G530" s="26">
        <v>0</v>
      </c>
      <c r="H530" s="26">
        <v>28</v>
      </c>
      <c r="I530" s="26">
        <v>11</v>
      </c>
      <c r="J530" s="26">
        <v>1</v>
      </c>
      <c r="K530" s="26">
        <v>11</v>
      </c>
      <c r="L530" s="26">
        <v>1</v>
      </c>
      <c r="M530" s="26">
        <v>1</v>
      </c>
      <c r="N530" s="26">
        <v>10</v>
      </c>
      <c r="O530" s="26">
        <v>0</v>
      </c>
      <c r="P530" s="26" t="s">
        <v>394</v>
      </c>
      <c r="Q530" s="26" t="s">
        <v>149</v>
      </c>
      <c r="R530" s="27" t="s">
        <v>847</v>
      </c>
      <c r="S530" s="28">
        <v>14422396</v>
      </c>
    </row>
    <row r="531" spans="3:19" hidden="1" x14ac:dyDescent="0.2">
      <c r="C531" s="29" t="str">
        <f t="shared" si="41"/>
        <v>1</v>
      </c>
      <c r="D531" s="33" t="str">
        <f t="shared" si="40"/>
        <v>28 11 1 11 1 1 11 0 2110102009 0</v>
      </c>
      <c r="E531" s="34">
        <v>11101</v>
      </c>
      <c r="F531" s="33" t="s">
        <v>1175</v>
      </c>
      <c r="G531" s="26">
        <v>0</v>
      </c>
      <c r="H531" s="26">
        <v>28</v>
      </c>
      <c r="I531" s="26">
        <v>11</v>
      </c>
      <c r="J531" s="26">
        <v>1</v>
      </c>
      <c r="K531" s="26">
        <v>11</v>
      </c>
      <c r="L531" s="26">
        <v>1</v>
      </c>
      <c r="M531" s="26">
        <v>1</v>
      </c>
      <c r="N531" s="26">
        <v>11</v>
      </c>
      <c r="O531" s="26">
        <v>0</v>
      </c>
      <c r="P531" s="26" t="s">
        <v>398</v>
      </c>
      <c r="Q531" s="26" t="s">
        <v>149</v>
      </c>
      <c r="R531" s="27" t="s">
        <v>848</v>
      </c>
      <c r="S531" s="28">
        <v>4811503</v>
      </c>
    </row>
    <row r="532" spans="3:19" hidden="1" x14ac:dyDescent="0.2">
      <c r="C532" s="29" t="str">
        <f t="shared" si="41"/>
        <v>1</v>
      </c>
      <c r="D532" s="33" t="str">
        <f t="shared" si="40"/>
        <v>28 11 1 11 1 1 12 0 2110102008 0</v>
      </c>
      <c r="E532" s="34">
        <v>11101</v>
      </c>
      <c r="F532" s="33" t="s">
        <v>1175</v>
      </c>
      <c r="G532" s="26">
        <v>0</v>
      </c>
      <c r="H532" s="26">
        <v>28</v>
      </c>
      <c r="I532" s="26">
        <v>11</v>
      </c>
      <c r="J532" s="26">
        <v>1</v>
      </c>
      <c r="K532" s="26">
        <v>11</v>
      </c>
      <c r="L532" s="26">
        <v>1</v>
      </c>
      <c r="M532" s="26">
        <v>1</v>
      </c>
      <c r="N532" s="26">
        <v>12</v>
      </c>
      <c r="O532" s="26">
        <v>0</v>
      </c>
      <c r="P532" s="26" t="s">
        <v>396</v>
      </c>
      <c r="Q532" s="26" t="s">
        <v>149</v>
      </c>
      <c r="R532" s="27" t="s">
        <v>849</v>
      </c>
      <c r="S532" s="28">
        <v>2409258</v>
      </c>
    </row>
    <row r="533" spans="3:19" hidden="1" x14ac:dyDescent="0.2">
      <c r="C533" s="29" t="str">
        <f t="shared" si="41"/>
        <v>1</v>
      </c>
      <c r="D533" s="33" t="str">
        <f t="shared" si="40"/>
        <v>28 11 1 11 1 1 13 0 2110202003 0</v>
      </c>
      <c r="E533" s="34">
        <v>11101</v>
      </c>
      <c r="F533" s="33" t="s">
        <v>1175</v>
      </c>
      <c r="G533" s="26">
        <v>0</v>
      </c>
      <c r="H533" s="26">
        <v>28</v>
      </c>
      <c r="I533" s="26">
        <v>11</v>
      </c>
      <c r="J533" s="26">
        <v>1</v>
      </c>
      <c r="K533" s="26">
        <v>11</v>
      </c>
      <c r="L533" s="26">
        <v>1</v>
      </c>
      <c r="M533" s="26">
        <v>1</v>
      </c>
      <c r="N533" s="26">
        <v>13</v>
      </c>
      <c r="O533" s="26">
        <v>0</v>
      </c>
      <c r="P533" s="26" t="s">
        <v>850</v>
      </c>
      <c r="Q533" s="26" t="s">
        <v>149</v>
      </c>
      <c r="R533" s="27" t="s">
        <v>851</v>
      </c>
      <c r="S533" s="28">
        <v>49225966</v>
      </c>
    </row>
    <row r="534" spans="3:19" hidden="1" x14ac:dyDescent="0.2">
      <c r="C534" s="29" t="str">
        <f t="shared" si="41"/>
        <v>1</v>
      </c>
      <c r="D534" s="33" t="str">
        <f t="shared" si="40"/>
        <v>28 11 1 11 1 1 15 0 2110202002 0</v>
      </c>
      <c r="E534" s="34">
        <v>11101</v>
      </c>
      <c r="F534" s="33" t="s">
        <v>1175</v>
      </c>
      <c r="G534" s="26">
        <v>0</v>
      </c>
      <c r="H534" s="26">
        <v>28</v>
      </c>
      <c r="I534" s="26">
        <v>11</v>
      </c>
      <c r="J534" s="26">
        <v>1</v>
      </c>
      <c r="K534" s="26">
        <v>11</v>
      </c>
      <c r="L534" s="26">
        <v>1</v>
      </c>
      <c r="M534" s="26">
        <v>1</v>
      </c>
      <c r="N534" s="26">
        <v>15</v>
      </c>
      <c r="O534" s="26">
        <v>0</v>
      </c>
      <c r="P534" s="26" t="s">
        <v>852</v>
      </c>
      <c r="Q534" s="26" t="s">
        <v>149</v>
      </c>
      <c r="R534" s="27" t="s">
        <v>853</v>
      </c>
      <c r="S534" s="28">
        <v>36835606</v>
      </c>
    </row>
    <row r="535" spans="3:19" hidden="1" x14ac:dyDescent="0.2">
      <c r="C535" s="29" t="str">
        <f t="shared" si="41"/>
        <v>1</v>
      </c>
      <c r="D535" s="33" t="str">
        <f t="shared" si="40"/>
        <v>28 11 1 11 1 1 16 0 2110202001 0</v>
      </c>
      <c r="E535" s="34">
        <v>11101</v>
      </c>
      <c r="F535" s="33" t="s">
        <v>1175</v>
      </c>
      <c r="G535" s="26">
        <v>0</v>
      </c>
      <c r="H535" s="26">
        <v>28</v>
      </c>
      <c r="I535" s="26">
        <v>11</v>
      </c>
      <c r="J535" s="26">
        <v>1</v>
      </c>
      <c r="K535" s="26">
        <v>11</v>
      </c>
      <c r="L535" s="26">
        <v>1</v>
      </c>
      <c r="M535" s="26">
        <v>1</v>
      </c>
      <c r="N535" s="26">
        <v>16</v>
      </c>
      <c r="O535" s="26">
        <v>0</v>
      </c>
      <c r="P535" s="26" t="s">
        <v>854</v>
      </c>
      <c r="Q535" s="26" t="s">
        <v>149</v>
      </c>
      <c r="R535" s="27" t="s">
        <v>855</v>
      </c>
      <c r="S535" s="28">
        <v>45564883</v>
      </c>
    </row>
    <row r="536" spans="3:19" hidden="1" x14ac:dyDescent="0.2">
      <c r="C536" s="29" t="str">
        <f t="shared" si="41"/>
        <v>1</v>
      </c>
      <c r="D536" s="33" t="str">
        <f t="shared" si="40"/>
        <v>28 11 1 11 1 1 17 0 2110202005 0</v>
      </c>
      <c r="E536" s="34">
        <v>11101</v>
      </c>
      <c r="F536" s="33" t="s">
        <v>1175</v>
      </c>
      <c r="G536" s="26">
        <v>0</v>
      </c>
      <c r="H536" s="26">
        <v>28</v>
      </c>
      <c r="I536" s="26">
        <v>11</v>
      </c>
      <c r="J536" s="26">
        <v>1</v>
      </c>
      <c r="K536" s="26">
        <v>11</v>
      </c>
      <c r="L536" s="26">
        <v>1</v>
      </c>
      <c r="M536" s="26">
        <v>1</v>
      </c>
      <c r="N536" s="26">
        <v>17</v>
      </c>
      <c r="O536" s="26">
        <v>0</v>
      </c>
      <c r="P536" s="26" t="s">
        <v>856</v>
      </c>
      <c r="Q536" s="26" t="s">
        <v>149</v>
      </c>
      <c r="R536" s="27" t="s">
        <v>857</v>
      </c>
      <c r="S536" s="28">
        <v>2153842</v>
      </c>
    </row>
    <row r="537" spans="3:19" hidden="1" x14ac:dyDescent="0.2">
      <c r="C537" s="29" t="str">
        <f t="shared" si="41"/>
        <v>1</v>
      </c>
      <c r="D537" s="33" t="str">
        <f t="shared" si="40"/>
        <v>28 11 1 11 2 1 1 0 2120202008 0</v>
      </c>
      <c r="E537" s="34">
        <v>11101</v>
      </c>
      <c r="F537" s="33" t="s">
        <v>1175</v>
      </c>
      <c r="G537" s="26">
        <v>0</v>
      </c>
      <c r="H537" s="26">
        <v>28</v>
      </c>
      <c r="I537" s="26">
        <v>11</v>
      </c>
      <c r="J537" s="26">
        <v>1</v>
      </c>
      <c r="K537" s="26">
        <v>11</v>
      </c>
      <c r="L537" s="26">
        <v>2</v>
      </c>
      <c r="M537" s="26">
        <v>1</v>
      </c>
      <c r="N537" s="26">
        <v>1</v>
      </c>
      <c r="O537" s="26">
        <v>0</v>
      </c>
      <c r="P537" s="26" t="s">
        <v>410</v>
      </c>
      <c r="Q537" s="26" t="s">
        <v>149</v>
      </c>
      <c r="R537" s="27" t="s">
        <v>858</v>
      </c>
      <c r="S537" s="28">
        <v>11127462</v>
      </c>
    </row>
    <row r="538" spans="3:19" hidden="1" x14ac:dyDescent="0.2">
      <c r="C538" s="29" t="str">
        <f t="shared" si="41"/>
        <v>1</v>
      </c>
      <c r="D538" s="33" t="str">
        <f t="shared" si="40"/>
        <v>28 11 1 11 2 1 17 0 2120202008 0</v>
      </c>
      <c r="E538" s="34">
        <v>11101</v>
      </c>
      <c r="F538" s="33" t="s">
        <v>1175</v>
      </c>
      <c r="G538" s="26">
        <v>0</v>
      </c>
      <c r="H538" s="26">
        <v>28</v>
      </c>
      <c r="I538" s="26">
        <v>11</v>
      </c>
      <c r="J538" s="26">
        <v>1</v>
      </c>
      <c r="K538" s="26">
        <v>11</v>
      </c>
      <c r="L538" s="26">
        <v>2</v>
      </c>
      <c r="M538" s="26">
        <v>1</v>
      </c>
      <c r="N538" s="26">
        <v>17</v>
      </c>
      <c r="O538" s="26">
        <v>0</v>
      </c>
      <c r="P538" s="26" t="s">
        <v>410</v>
      </c>
      <c r="Q538" s="26" t="s">
        <v>149</v>
      </c>
      <c r="R538" s="27" t="s">
        <v>859</v>
      </c>
      <c r="S538" s="28">
        <v>1045000</v>
      </c>
    </row>
    <row r="539" spans="3:19" hidden="1" x14ac:dyDescent="0.2">
      <c r="C539" s="29" t="str">
        <f t="shared" si="41"/>
        <v>1</v>
      </c>
      <c r="D539" s="33" t="str">
        <f t="shared" si="40"/>
        <v>28 11 1 11 2 1 18 0 2120202006 0</v>
      </c>
      <c r="E539" s="34">
        <v>11101</v>
      </c>
      <c r="F539" s="33" t="s">
        <v>1175</v>
      </c>
      <c r="G539" s="26">
        <v>0</v>
      </c>
      <c r="H539" s="26">
        <v>28</v>
      </c>
      <c r="I539" s="26">
        <v>11</v>
      </c>
      <c r="J539" s="26">
        <v>1</v>
      </c>
      <c r="K539" s="26">
        <v>11</v>
      </c>
      <c r="L539" s="26">
        <v>2</v>
      </c>
      <c r="M539" s="26">
        <v>1</v>
      </c>
      <c r="N539" s="26">
        <v>18</v>
      </c>
      <c r="O539" s="26">
        <v>0</v>
      </c>
      <c r="P539" s="26" t="s">
        <v>426</v>
      </c>
      <c r="Q539" s="26" t="s">
        <v>149</v>
      </c>
      <c r="R539" s="27" t="s">
        <v>860</v>
      </c>
      <c r="S539" s="28">
        <v>37498040</v>
      </c>
    </row>
    <row r="540" spans="3:19" hidden="1" x14ac:dyDescent="0.2">
      <c r="C540" s="29" t="str">
        <f t="shared" si="41"/>
        <v>1</v>
      </c>
      <c r="D540" s="33" t="str">
        <f t="shared" si="40"/>
        <v>28 11 1 11 2 1 28 0 2120202007 0</v>
      </c>
      <c r="E540" s="34">
        <v>11101</v>
      </c>
      <c r="F540" s="33" t="s">
        <v>1175</v>
      </c>
      <c r="G540" s="26">
        <v>0</v>
      </c>
      <c r="H540" s="26">
        <v>28</v>
      </c>
      <c r="I540" s="26">
        <v>11</v>
      </c>
      <c r="J540" s="26">
        <v>1</v>
      </c>
      <c r="K540" s="26">
        <v>11</v>
      </c>
      <c r="L540" s="26">
        <v>2</v>
      </c>
      <c r="M540" s="26">
        <v>1</v>
      </c>
      <c r="N540" s="26">
        <v>28</v>
      </c>
      <c r="O540" s="26">
        <v>0</v>
      </c>
      <c r="P540" s="26" t="s">
        <v>416</v>
      </c>
      <c r="Q540" s="26" t="s">
        <v>149</v>
      </c>
      <c r="R540" s="27" t="s">
        <v>861</v>
      </c>
      <c r="S540" s="28">
        <v>156781239</v>
      </c>
    </row>
    <row r="541" spans="3:19" hidden="1" x14ac:dyDescent="0.2">
      <c r="C541" s="29" t="str">
        <f t="shared" si="41"/>
        <v>1</v>
      </c>
      <c r="D541" s="33" t="str">
        <f t="shared" si="40"/>
        <v>28 11 1 11 2 2 2 0 2120202008 0</v>
      </c>
      <c r="E541" s="34">
        <v>11101</v>
      </c>
      <c r="F541" s="33" t="s">
        <v>1175</v>
      </c>
      <c r="G541" s="26">
        <v>0</v>
      </c>
      <c r="H541" s="26">
        <v>28</v>
      </c>
      <c r="I541" s="26">
        <v>11</v>
      </c>
      <c r="J541" s="26">
        <v>1</v>
      </c>
      <c r="K541" s="26">
        <v>11</v>
      </c>
      <c r="L541" s="26">
        <v>2</v>
      </c>
      <c r="M541" s="26">
        <v>2</v>
      </c>
      <c r="N541" s="26">
        <v>2</v>
      </c>
      <c r="O541" s="26">
        <v>0</v>
      </c>
      <c r="P541" s="26" t="s">
        <v>410</v>
      </c>
      <c r="Q541" s="26" t="s">
        <v>149</v>
      </c>
      <c r="R541" s="27" t="s">
        <v>862</v>
      </c>
      <c r="S541" s="28">
        <v>22120857</v>
      </c>
    </row>
    <row r="542" spans="3:19" hidden="1" x14ac:dyDescent="0.2">
      <c r="C542" s="29" t="str">
        <f t="shared" si="41"/>
        <v>1</v>
      </c>
      <c r="D542" s="33" t="str">
        <f t="shared" si="40"/>
        <v>28 11 1 11 2 2 5 0 2120202008 0</v>
      </c>
      <c r="E542" s="34">
        <v>11101</v>
      </c>
      <c r="F542" s="33" t="s">
        <v>1175</v>
      </c>
      <c r="G542" s="26">
        <v>0</v>
      </c>
      <c r="H542" s="26">
        <v>28</v>
      </c>
      <c r="I542" s="26">
        <v>11</v>
      </c>
      <c r="J542" s="26">
        <v>1</v>
      </c>
      <c r="K542" s="26">
        <v>11</v>
      </c>
      <c r="L542" s="26">
        <v>2</v>
      </c>
      <c r="M542" s="26">
        <v>2</v>
      </c>
      <c r="N542" s="26">
        <v>5</v>
      </c>
      <c r="O542" s="26">
        <v>0</v>
      </c>
      <c r="P542" s="26" t="s">
        <v>410</v>
      </c>
      <c r="Q542" s="26" t="s">
        <v>149</v>
      </c>
      <c r="R542" s="27" t="s">
        <v>863</v>
      </c>
      <c r="S542" s="28">
        <v>5094500</v>
      </c>
    </row>
    <row r="543" spans="3:19" hidden="1" x14ac:dyDescent="0.2">
      <c r="C543" s="29" t="str">
        <f t="shared" si="41"/>
        <v>3</v>
      </c>
      <c r="D543" s="33" t="str">
        <f t="shared" si="40"/>
        <v>28 11 1 33 1 1 1 0 211010100101 0</v>
      </c>
      <c r="E543" s="34">
        <v>13108</v>
      </c>
      <c r="F543" s="33" t="s">
        <v>1305</v>
      </c>
      <c r="G543" s="26">
        <v>0</v>
      </c>
      <c r="H543" s="26">
        <v>28</v>
      </c>
      <c r="I543" s="26">
        <v>11</v>
      </c>
      <c r="J543" s="26">
        <v>1</v>
      </c>
      <c r="K543" s="26">
        <v>33</v>
      </c>
      <c r="L543" s="26">
        <v>1</v>
      </c>
      <c r="M543" s="26">
        <v>1</v>
      </c>
      <c r="N543" s="26">
        <v>1</v>
      </c>
      <c r="O543" s="26">
        <v>0</v>
      </c>
      <c r="P543" s="26" t="s">
        <v>356</v>
      </c>
      <c r="Q543" s="26" t="s">
        <v>149</v>
      </c>
      <c r="R543" s="27" t="s">
        <v>864</v>
      </c>
      <c r="S543" s="28">
        <v>979642350</v>
      </c>
    </row>
    <row r="544" spans="3:19" hidden="1" x14ac:dyDescent="0.2">
      <c r="C544" s="29" t="str">
        <f t="shared" si="41"/>
        <v>3</v>
      </c>
      <c r="D544" s="33" t="str">
        <f t="shared" si="40"/>
        <v>28 11 1 33 1 1 3 0 211010100107 0</v>
      </c>
      <c r="E544" s="34">
        <v>13108</v>
      </c>
      <c r="F544" s="33" t="s">
        <v>1305</v>
      </c>
      <c r="G544" s="26">
        <v>0</v>
      </c>
      <c r="H544" s="26">
        <v>28</v>
      </c>
      <c r="I544" s="26">
        <v>11</v>
      </c>
      <c r="J544" s="26">
        <v>1</v>
      </c>
      <c r="K544" s="26">
        <v>33</v>
      </c>
      <c r="L544" s="26">
        <v>1</v>
      </c>
      <c r="M544" s="26">
        <v>1</v>
      </c>
      <c r="N544" s="26">
        <v>3</v>
      </c>
      <c r="O544" s="26">
        <v>0</v>
      </c>
      <c r="P544" s="26" t="s">
        <v>378</v>
      </c>
      <c r="Q544" s="26" t="s">
        <v>149</v>
      </c>
      <c r="R544" s="27" t="s">
        <v>865</v>
      </c>
      <c r="S544" s="28">
        <v>32959732</v>
      </c>
    </row>
    <row r="545" spans="1:19" hidden="1" x14ac:dyDescent="0.2">
      <c r="C545" s="29" t="str">
        <f t="shared" si="41"/>
        <v>3</v>
      </c>
      <c r="D545" s="33" t="str">
        <f t="shared" si="40"/>
        <v>28 11 1 33 1 1 4 0 211010100106 0</v>
      </c>
      <c r="E545" s="34">
        <v>13108</v>
      </c>
      <c r="F545" s="33" t="s">
        <v>1305</v>
      </c>
      <c r="G545" s="26">
        <v>0</v>
      </c>
      <c r="H545" s="26">
        <v>28</v>
      </c>
      <c r="I545" s="26">
        <v>11</v>
      </c>
      <c r="J545" s="26">
        <v>1</v>
      </c>
      <c r="K545" s="26">
        <v>33</v>
      </c>
      <c r="L545" s="26">
        <v>1</v>
      </c>
      <c r="M545" s="26">
        <v>1</v>
      </c>
      <c r="N545" s="26">
        <v>4</v>
      </c>
      <c r="O545" s="26">
        <v>0</v>
      </c>
      <c r="P545" s="26" t="s">
        <v>364</v>
      </c>
      <c r="Q545" s="26" t="s">
        <v>149</v>
      </c>
      <c r="R545" s="27" t="s">
        <v>866</v>
      </c>
      <c r="S545" s="28">
        <v>49604346</v>
      </c>
    </row>
    <row r="546" spans="1:19" hidden="1" x14ac:dyDescent="0.2">
      <c r="C546" s="29" t="str">
        <f t="shared" si="41"/>
        <v>3</v>
      </c>
      <c r="D546" s="33" t="str">
        <f t="shared" si="40"/>
        <v>28 11 1 33 1 1 5 0 21101010010802 0</v>
      </c>
      <c r="E546" s="34">
        <v>13108</v>
      </c>
      <c r="F546" s="33" t="s">
        <v>1305</v>
      </c>
      <c r="G546" s="26">
        <v>0</v>
      </c>
      <c r="H546" s="26">
        <v>28</v>
      </c>
      <c r="I546" s="26">
        <v>11</v>
      </c>
      <c r="J546" s="26">
        <v>1</v>
      </c>
      <c r="K546" s="26">
        <v>33</v>
      </c>
      <c r="L546" s="26">
        <v>1</v>
      </c>
      <c r="M546" s="26">
        <v>1</v>
      </c>
      <c r="N546" s="26">
        <v>5</v>
      </c>
      <c r="O546" s="26">
        <v>0</v>
      </c>
      <c r="P546" s="26" t="s">
        <v>368</v>
      </c>
      <c r="Q546" s="26" t="s">
        <v>149</v>
      </c>
      <c r="R546" s="27" t="s">
        <v>867</v>
      </c>
      <c r="S546" s="28">
        <v>59969468</v>
      </c>
    </row>
    <row r="547" spans="1:19" hidden="1" x14ac:dyDescent="0.2">
      <c r="C547" s="29" t="str">
        <f t="shared" si="41"/>
        <v>3</v>
      </c>
      <c r="D547" s="33" t="str">
        <f t="shared" si="40"/>
        <v>28 11 1 33 1 1 6 0 21101010010801 0</v>
      </c>
      <c r="E547" s="34">
        <v>13108</v>
      </c>
      <c r="F547" s="33" t="s">
        <v>1305</v>
      </c>
      <c r="G547" s="26">
        <v>0</v>
      </c>
      <c r="H547" s="26">
        <v>28</v>
      </c>
      <c r="I547" s="26">
        <v>11</v>
      </c>
      <c r="J547" s="26">
        <v>1</v>
      </c>
      <c r="K547" s="26">
        <v>33</v>
      </c>
      <c r="L547" s="26">
        <v>1</v>
      </c>
      <c r="M547" s="26">
        <v>1</v>
      </c>
      <c r="N547" s="26">
        <v>6</v>
      </c>
      <c r="O547" s="26">
        <v>0</v>
      </c>
      <c r="P547" s="26" t="s">
        <v>362</v>
      </c>
      <c r="Q547" s="26" t="s">
        <v>149</v>
      </c>
      <c r="R547" s="27" t="s">
        <v>868</v>
      </c>
      <c r="S547" s="28">
        <v>113547562</v>
      </c>
    </row>
    <row r="548" spans="1:19" hidden="1" x14ac:dyDescent="0.2">
      <c r="C548" s="29" t="str">
        <f t="shared" si="41"/>
        <v>3</v>
      </c>
      <c r="D548" s="33" t="str">
        <f t="shared" si="40"/>
        <v>28 11 1 33 1 1 7 0 211010300103 0</v>
      </c>
      <c r="E548" s="34">
        <v>13108</v>
      </c>
      <c r="F548" s="33" t="s">
        <v>1305</v>
      </c>
      <c r="G548" s="26">
        <v>0</v>
      </c>
      <c r="H548" s="26">
        <v>28</v>
      </c>
      <c r="I548" s="26">
        <v>11</v>
      </c>
      <c r="J548" s="26">
        <v>1</v>
      </c>
      <c r="K548" s="26">
        <v>33</v>
      </c>
      <c r="L548" s="26">
        <v>1</v>
      </c>
      <c r="M548" s="26">
        <v>1</v>
      </c>
      <c r="N548" s="26">
        <v>7</v>
      </c>
      <c r="O548" s="26">
        <v>0</v>
      </c>
      <c r="P548" s="26" t="s">
        <v>358</v>
      </c>
      <c r="Q548" s="26" t="s">
        <v>149</v>
      </c>
      <c r="R548" s="27" t="s">
        <v>869</v>
      </c>
      <c r="S548" s="28">
        <v>10149476</v>
      </c>
    </row>
    <row r="549" spans="1:19" hidden="1" x14ac:dyDescent="0.2">
      <c r="C549" s="29" t="str">
        <f t="shared" si="41"/>
        <v>3</v>
      </c>
      <c r="D549" s="33" t="str">
        <f t="shared" si="40"/>
        <v>28 11 1 33 1 1 8 0 2110102004 0</v>
      </c>
      <c r="E549" s="34">
        <v>13108</v>
      </c>
      <c r="F549" s="33" t="s">
        <v>1305</v>
      </c>
      <c r="G549" s="26">
        <v>0</v>
      </c>
      <c r="H549" s="26">
        <v>28</v>
      </c>
      <c r="I549" s="26">
        <v>11</v>
      </c>
      <c r="J549" s="26">
        <v>1</v>
      </c>
      <c r="K549" s="26">
        <v>33</v>
      </c>
      <c r="L549" s="26">
        <v>1</v>
      </c>
      <c r="M549" s="26">
        <v>1</v>
      </c>
      <c r="N549" s="26">
        <v>8</v>
      </c>
      <c r="O549" s="26">
        <v>0</v>
      </c>
      <c r="P549" s="26" t="s">
        <v>407</v>
      </c>
      <c r="Q549" s="26" t="s">
        <v>149</v>
      </c>
      <c r="R549" s="27" t="s">
        <v>870</v>
      </c>
      <c r="S549" s="28">
        <v>49759875</v>
      </c>
    </row>
    <row r="550" spans="1:19" hidden="1" x14ac:dyDescent="0.2">
      <c r="C550" s="29" t="str">
        <f t="shared" si="41"/>
        <v>3</v>
      </c>
      <c r="D550" s="33" t="str">
        <f t="shared" si="40"/>
        <v>28 11 1 33 1 1 9 0 2110102007 0</v>
      </c>
      <c r="E550" s="34">
        <v>13108</v>
      </c>
      <c r="F550" s="33" t="s">
        <v>1305</v>
      </c>
      <c r="G550" s="26">
        <v>0</v>
      </c>
      <c r="H550" s="26">
        <v>28</v>
      </c>
      <c r="I550" s="26">
        <v>11</v>
      </c>
      <c r="J550" s="26">
        <v>1</v>
      </c>
      <c r="K550" s="26">
        <v>33</v>
      </c>
      <c r="L550" s="26">
        <v>1</v>
      </c>
      <c r="M550" s="26">
        <v>1</v>
      </c>
      <c r="N550" s="26">
        <v>9</v>
      </c>
      <c r="O550" s="26">
        <v>0</v>
      </c>
      <c r="P550" s="26" t="s">
        <v>392</v>
      </c>
      <c r="Q550" s="26" t="s">
        <v>149</v>
      </c>
      <c r="R550" s="27" t="s">
        <v>871</v>
      </c>
      <c r="S550" s="28">
        <v>6235845</v>
      </c>
    </row>
    <row r="551" spans="1:19" hidden="1" x14ac:dyDescent="0.2">
      <c r="C551" s="29" t="str">
        <f t="shared" si="41"/>
        <v>3</v>
      </c>
      <c r="D551" s="33" t="str">
        <f t="shared" si="40"/>
        <v>28 11 1 33 1 1 10 0 2110102006 0</v>
      </c>
      <c r="E551" s="34">
        <v>13108</v>
      </c>
      <c r="F551" s="33" t="s">
        <v>1305</v>
      </c>
      <c r="G551" s="26">
        <v>0</v>
      </c>
      <c r="H551" s="26">
        <v>28</v>
      </c>
      <c r="I551" s="26">
        <v>11</v>
      </c>
      <c r="J551" s="26">
        <v>1</v>
      </c>
      <c r="K551" s="26">
        <v>33</v>
      </c>
      <c r="L551" s="26">
        <v>1</v>
      </c>
      <c r="M551" s="26">
        <v>1</v>
      </c>
      <c r="N551" s="26">
        <v>10</v>
      </c>
      <c r="O551" s="26">
        <v>0</v>
      </c>
      <c r="P551" s="26" t="s">
        <v>394</v>
      </c>
      <c r="Q551" s="26" t="s">
        <v>149</v>
      </c>
      <c r="R551" s="27" t="s">
        <v>872</v>
      </c>
      <c r="S551" s="28">
        <v>37329270</v>
      </c>
    </row>
    <row r="552" spans="1:19" hidden="1" x14ac:dyDescent="0.2">
      <c r="C552" s="29" t="str">
        <f t="shared" si="41"/>
        <v>3</v>
      </c>
      <c r="D552" s="33" t="str">
        <f t="shared" si="40"/>
        <v>28 11 1 33 1 1 11 0 2110102009 0</v>
      </c>
      <c r="E552" s="34">
        <v>13108</v>
      </c>
      <c r="F552" s="33" t="s">
        <v>1305</v>
      </c>
      <c r="G552" s="26">
        <v>0</v>
      </c>
      <c r="H552" s="26">
        <v>28</v>
      </c>
      <c r="I552" s="26">
        <v>11</v>
      </c>
      <c r="J552" s="26">
        <v>1</v>
      </c>
      <c r="K552" s="26">
        <v>33</v>
      </c>
      <c r="L552" s="26">
        <v>1</v>
      </c>
      <c r="M552" s="26">
        <v>1</v>
      </c>
      <c r="N552" s="26">
        <v>11</v>
      </c>
      <c r="O552" s="26">
        <v>0</v>
      </c>
      <c r="P552" s="26" t="s">
        <v>398</v>
      </c>
      <c r="Q552" s="26" t="s">
        <v>149</v>
      </c>
      <c r="R552" s="27" t="s">
        <v>873</v>
      </c>
      <c r="S552" s="28">
        <v>12453540</v>
      </c>
    </row>
    <row r="553" spans="1:19" hidden="1" x14ac:dyDescent="0.2">
      <c r="C553" s="29" t="str">
        <f t="shared" si="41"/>
        <v>3</v>
      </c>
      <c r="D553" s="33" t="str">
        <f t="shared" si="40"/>
        <v>28 11 1 33 1 1 12 0 2110102008 0</v>
      </c>
      <c r="E553" s="34">
        <v>13108</v>
      </c>
      <c r="F553" s="33" t="s">
        <v>1305</v>
      </c>
      <c r="G553" s="26">
        <v>0</v>
      </c>
      <c r="H553" s="26">
        <v>28</v>
      </c>
      <c r="I553" s="26">
        <v>11</v>
      </c>
      <c r="J553" s="26">
        <v>1</v>
      </c>
      <c r="K553" s="26">
        <v>33</v>
      </c>
      <c r="L553" s="26">
        <v>1</v>
      </c>
      <c r="M553" s="26">
        <v>1</v>
      </c>
      <c r="N553" s="26">
        <v>12</v>
      </c>
      <c r="O553" s="26">
        <v>0</v>
      </c>
      <c r="P553" s="26" t="s">
        <v>396</v>
      </c>
      <c r="Q553" s="26" t="s">
        <v>149</v>
      </c>
      <c r="R553" s="27" t="s">
        <v>874</v>
      </c>
      <c r="S553" s="28">
        <v>6235845</v>
      </c>
    </row>
    <row r="554" spans="1:19" hidden="1" x14ac:dyDescent="0.2">
      <c r="C554" s="29" t="str">
        <f t="shared" si="41"/>
        <v>3</v>
      </c>
      <c r="D554" s="33" t="str">
        <f t="shared" si="40"/>
        <v>28 11 1 33 1 1 13 0 2110202003 0</v>
      </c>
      <c r="E554" s="34">
        <v>13108</v>
      </c>
      <c r="F554" s="33" t="s">
        <v>1305</v>
      </c>
      <c r="G554" s="26">
        <v>0</v>
      </c>
      <c r="H554" s="26">
        <v>28</v>
      </c>
      <c r="I554" s="26">
        <v>11</v>
      </c>
      <c r="J554" s="26">
        <v>1</v>
      </c>
      <c r="K554" s="26">
        <v>33</v>
      </c>
      <c r="L554" s="26">
        <v>1</v>
      </c>
      <c r="M554" s="26">
        <v>1</v>
      </c>
      <c r="N554" s="26">
        <v>13</v>
      </c>
      <c r="O554" s="26">
        <v>0</v>
      </c>
      <c r="P554" s="26" t="s">
        <v>850</v>
      </c>
      <c r="Q554" s="26" t="s">
        <v>149</v>
      </c>
      <c r="R554" s="27" t="s">
        <v>875</v>
      </c>
      <c r="S554" s="28">
        <v>127410822</v>
      </c>
    </row>
    <row r="555" spans="1:19" hidden="1" x14ac:dyDescent="0.2">
      <c r="C555" s="29" t="str">
        <f t="shared" si="41"/>
        <v>3</v>
      </c>
      <c r="D555" s="33" t="str">
        <f t="shared" si="40"/>
        <v>28 11 1 33 1 1 15 0 2110202002 0</v>
      </c>
      <c r="E555" s="34">
        <v>13108</v>
      </c>
      <c r="F555" s="33" t="s">
        <v>1305</v>
      </c>
      <c r="G555" s="26">
        <v>0</v>
      </c>
      <c r="H555" s="26">
        <v>28</v>
      </c>
      <c r="I555" s="26">
        <v>11</v>
      </c>
      <c r="J555" s="26">
        <v>1</v>
      </c>
      <c r="K555" s="26">
        <v>33</v>
      </c>
      <c r="L555" s="26">
        <v>1</v>
      </c>
      <c r="M555" s="26">
        <v>1</v>
      </c>
      <c r="N555" s="26">
        <v>15</v>
      </c>
      <c r="O555" s="26">
        <v>0</v>
      </c>
      <c r="P555" s="26" t="s">
        <v>852</v>
      </c>
      <c r="Q555" s="26" t="s">
        <v>149</v>
      </c>
      <c r="R555" s="27" t="s">
        <v>876</v>
      </c>
      <c r="S555" s="28">
        <v>95341041</v>
      </c>
    </row>
    <row r="556" spans="1:19" hidden="1" x14ac:dyDescent="0.2">
      <c r="C556" s="29" t="str">
        <f t="shared" si="41"/>
        <v>3</v>
      </c>
      <c r="D556" s="33" t="str">
        <f t="shared" si="40"/>
        <v>28 11 1 33 1 1 16 0 2110202001 0</v>
      </c>
      <c r="E556" s="34">
        <v>13108</v>
      </c>
      <c r="F556" s="33" t="s">
        <v>1305</v>
      </c>
      <c r="G556" s="26">
        <v>0</v>
      </c>
      <c r="H556" s="26">
        <v>28</v>
      </c>
      <c r="I556" s="26">
        <v>11</v>
      </c>
      <c r="J556" s="26">
        <v>1</v>
      </c>
      <c r="K556" s="26">
        <v>33</v>
      </c>
      <c r="L556" s="26">
        <v>1</v>
      </c>
      <c r="M556" s="26">
        <v>1</v>
      </c>
      <c r="N556" s="26">
        <v>16</v>
      </c>
      <c r="O556" s="26">
        <v>0</v>
      </c>
      <c r="P556" s="26" t="s">
        <v>854</v>
      </c>
      <c r="Q556" s="26" t="s">
        <v>149</v>
      </c>
      <c r="R556" s="27" t="s">
        <v>877</v>
      </c>
      <c r="S556" s="28">
        <v>117934896</v>
      </c>
    </row>
    <row r="557" spans="1:19" hidden="1" x14ac:dyDescent="0.2">
      <c r="C557" s="29" t="str">
        <f t="shared" si="41"/>
        <v>3</v>
      </c>
      <c r="D557" s="33" t="str">
        <f t="shared" si="40"/>
        <v>28 11 1 33 1 1 17 0 2110202005 0</v>
      </c>
      <c r="E557" s="34">
        <v>13108</v>
      </c>
      <c r="F557" s="33" t="s">
        <v>1305</v>
      </c>
      <c r="G557" s="26">
        <v>0</v>
      </c>
      <c r="H557" s="26">
        <v>28</v>
      </c>
      <c r="I557" s="26">
        <v>11</v>
      </c>
      <c r="J557" s="26">
        <v>1</v>
      </c>
      <c r="K557" s="26">
        <v>33</v>
      </c>
      <c r="L557" s="26">
        <v>1</v>
      </c>
      <c r="M557" s="26">
        <v>1</v>
      </c>
      <c r="N557" s="26">
        <v>17</v>
      </c>
      <c r="O557" s="26">
        <v>0</v>
      </c>
      <c r="P557" s="26" t="s">
        <v>856</v>
      </c>
      <c r="Q557" s="26" t="s">
        <v>149</v>
      </c>
      <c r="R557" s="27" t="s">
        <v>878</v>
      </c>
      <c r="S557" s="28">
        <v>5574757</v>
      </c>
    </row>
    <row r="558" spans="1:19" hidden="1" x14ac:dyDescent="0.2">
      <c r="A558" s="29" t="str">
        <f t="shared" ref="A558:A621" si="42">+CONCATENATE(L558,".",M558)</f>
        <v>1.101</v>
      </c>
      <c r="B558" s="29" t="str">
        <f t="shared" ref="B558:B621" si="43">+CONCATENATE(L558,".",MID(M558,1,1),".")</f>
        <v>1.1.</v>
      </c>
      <c r="C558" s="29" t="str">
        <f t="shared" si="41"/>
        <v>1</v>
      </c>
      <c r="D558" s="33" t="str">
        <f t="shared" si="40"/>
        <v>28 1 3 11 1 101 28 0 0 2201052</v>
      </c>
      <c r="E558" s="34">
        <v>11101</v>
      </c>
      <c r="F558" s="33" t="s">
        <v>1175</v>
      </c>
      <c r="G558" s="26">
        <v>0</v>
      </c>
      <c r="H558" s="26">
        <v>28</v>
      </c>
      <c r="I558" s="26">
        <v>1</v>
      </c>
      <c r="J558" s="26">
        <v>3</v>
      </c>
      <c r="K558" s="26">
        <v>11</v>
      </c>
      <c r="L558" s="26">
        <v>1</v>
      </c>
      <c r="M558" s="26">
        <v>101</v>
      </c>
      <c r="N558" s="26">
        <v>28</v>
      </c>
      <c r="O558" s="26">
        <v>0</v>
      </c>
      <c r="P558" s="26" t="s">
        <v>149</v>
      </c>
      <c r="Q558" s="26" t="s">
        <v>756</v>
      </c>
      <c r="R558" s="27" t="s">
        <v>757</v>
      </c>
      <c r="S558" s="28">
        <v>5784000000</v>
      </c>
    </row>
    <row r="559" spans="1:19" hidden="1" x14ac:dyDescent="0.2">
      <c r="A559" s="29" t="str">
        <f t="shared" si="42"/>
        <v>1.101</v>
      </c>
      <c r="B559" s="29" t="str">
        <f t="shared" si="43"/>
        <v>1.1.</v>
      </c>
      <c r="C559" s="29" t="str">
        <f t="shared" si="41"/>
        <v>1</v>
      </c>
      <c r="D559" s="33" t="str">
        <f t="shared" ref="D559:D606" si="44">+CONCATENATE(H559," ",I559," ",J559," ",K559," ",L559," ",M559," ",N559," ",O559," ",P559," ",Q559)</f>
        <v>28 1 3 11 1 101 28 1 0 2201052</v>
      </c>
      <c r="E559" s="34">
        <v>11101</v>
      </c>
      <c r="F559" s="33" t="s">
        <v>1175</v>
      </c>
      <c r="G559" s="26">
        <v>0</v>
      </c>
      <c r="H559" s="26">
        <v>28</v>
      </c>
      <c r="I559" s="26">
        <v>1</v>
      </c>
      <c r="J559" s="26">
        <v>3</v>
      </c>
      <c r="K559" s="26">
        <v>11</v>
      </c>
      <c r="L559" s="26">
        <v>1</v>
      </c>
      <c r="M559" s="26">
        <v>101</v>
      </c>
      <c r="N559" s="26">
        <v>28</v>
      </c>
      <c r="O559" s="26">
        <v>1</v>
      </c>
      <c r="P559" s="26" t="s">
        <v>149</v>
      </c>
      <c r="Q559" s="26" t="s">
        <v>756</v>
      </c>
      <c r="R559" s="27" t="s">
        <v>758</v>
      </c>
      <c r="S559" s="28">
        <v>216000000</v>
      </c>
    </row>
    <row r="560" spans="1:19" hidden="1" x14ac:dyDescent="0.2">
      <c r="A560" s="29" t="str">
        <f t="shared" si="42"/>
        <v>1.102</v>
      </c>
      <c r="B560" s="29" t="str">
        <f t="shared" si="43"/>
        <v>1.1.</v>
      </c>
      <c r="C560" s="29" t="str">
        <f t="shared" si="41"/>
        <v>1</v>
      </c>
      <c r="D560" s="33" t="str">
        <f t="shared" si="44"/>
        <v>28 1 3 11 1 102 29 0 0 2201071</v>
      </c>
      <c r="E560" s="34">
        <v>11101</v>
      </c>
      <c r="F560" s="33" t="s">
        <v>1175</v>
      </c>
      <c r="G560" s="26">
        <v>0</v>
      </c>
      <c r="H560" s="26">
        <v>28</v>
      </c>
      <c r="I560" s="26">
        <v>1</v>
      </c>
      <c r="J560" s="26">
        <v>3</v>
      </c>
      <c r="K560" s="26">
        <v>11</v>
      </c>
      <c r="L560" s="26">
        <v>1</v>
      </c>
      <c r="M560" s="26">
        <v>102</v>
      </c>
      <c r="N560" s="26">
        <v>29</v>
      </c>
      <c r="O560" s="26">
        <v>0</v>
      </c>
      <c r="P560" s="26" t="s">
        <v>149</v>
      </c>
      <c r="Q560" s="26" t="s">
        <v>759</v>
      </c>
      <c r="R560" s="27" t="s">
        <v>760</v>
      </c>
      <c r="S560" s="28">
        <v>248520000</v>
      </c>
    </row>
    <row r="561" spans="1:19" hidden="1" x14ac:dyDescent="0.2">
      <c r="A561" s="29" t="str">
        <f t="shared" si="42"/>
        <v>1.102</v>
      </c>
      <c r="B561" s="29" t="str">
        <f t="shared" si="43"/>
        <v>1.1.</v>
      </c>
      <c r="C561" s="29" t="str">
        <f t="shared" si="41"/>
        <v>1</v>
      </c>
      <c r="D561" s="33" t="str">
        <f t="shared" si="44"/>
        <v>28 1 3 11 1 102 29 3 0 2201071</v>
      </c>
      <c r="E561" s="34">
        <v>11101</v>
      </c>
      <c r="F561" s="33" t="s">
        <v>1175</v>
      </c>
      <c r="G561" s="26">
        <v>0</v>
      </c>
      <c r="H561" s="26">
        <v>28</v>
      </c>
      <c r="I561" s="26">
        <v>1</v>
      </c>
      <c r="J561" s="26">
        <v>3</v>
      </c>
      <c r="K561" s="26">
        <v>11</v>
      </c>
      <c r="L561" s="26">
        <v>1</v>
      </c>
      <c r="M561" s="26">
        <v>102</v>
      </c>
      <c r="N561" s="26">
        <v>29</v>
      </c>
      <c r="O561" s="26">
        <v>3</v>
      </c>
      <c r="P561" s="26" t="s">
        <v>149</v>
      </c>
      <c r="Q561" s="26" t="s">
        <v>759</v>
      </c>
      <c r="R561" s="27" t="s">
        <v>761</v>
      </c>
      <c r="S561" s="28">
        <v>610400000</v>
      </c>
    </row>
    <row r="562" spans="1:19" hidden="1" x14ac:dyDescent="0.2">
      <c r="A562" s="29" t="str">
        <f t="shared" si="42"/>
        <v>1.102</v>
      </c>
      <c r="B562" s="29" t="str">
        <f t="shared" si="43"/>
        <v>1.1.</v>
      </c>
      <c r="C562" s="29" t="str">
        <f t="shared" si="41"/>
        <v>1</v>
      </c>
      <c r="D562" s="33" t="str">
        <f t="shared" si="44"/>
        <v>28 1 3 11 1 102 29 4 0 2201071</v>
      </c>
      <c r="E562" s="34">
        <v>11101</v>
      </c>
      <c r="F562" s="33" t="s">
        <v>1175</v>
      </c>
      <c r="G562" s="26">
        <v>0</v>
      </c>
      <c r="H562" s="26">
        <v>28</v>
      </c>
      <c r="I562" s="26">
        <v>1</v>
      </c>
      <c r="J562" s="26">
        <v>3</v>
      </c>
      <c r="K562" s="26">
        <v>11</v>
      </c>
      <c r="L562" s="26">
        <v>1</v>
      </c>
      <c r="M562" s="26">
        <v>102</v>
      </c>
      <c r="N562" s="26">
        <v>29</v>
      </c>
      <c r="O562" s="26">
        <v>4</v>
      </c>
      <c r="P562" s="26" t="s">
        <v>149</v>
      </c>
      <c r="Q562" s="26" t="s">
        <v>759</v>
      </c>
      <c r="R562" s="27" t="s">
        <v>762</v>
      </c>
      <c r="S562" s="28">
        <v>915912502</v>
      </c>
    </row>
    <row r="563" spans="1:19" hidden="1" x14ac:dyDescent="0.2">
      <c r="A563" s="29" t="str">
        <f t="shared" si="42"/>
        <v>1.102</v>
      </c>
      <c r="B563" s="29" t="str">
        <f t="shared" si="43"/>
        <v>1.1.</v>
      </c>
      <c r="C563" s="29" t="str">
        <f t="shared" si="41"/>
        <v>1</v>
      </c>
      <c r="D563" s="33" t="str">
        <f t="shared" si="44"/>
        <v>28 1 3 11 1 102 29 5 0 2201071</v>
      </c>
      <c r="E563" s="34">
        <v>11101</v>
      </c>
      <c r="F563" s="33" t="s">
        <v>1175</v>
      </c>
      <c r="G563" s="26">
        <v>0</v>
      </c>
      <c r="H563" s="26">
        <v>28</v>
      </c>
      <c r="I563" s="26">
        <v>1</v>
      </c>
      <c r="J563" s="26">
        <v>3</v>
      </c>
      <c r="K563" s="26">
        <v>11</v>
      </c>
      <c r="L563" s="26">
        <v>1</v>
      </c>
      <c r="M563" s="26">
        <v>102</v>
      </c>
      <c r="N563" s="26">
        <v>29</v>
      </c>
      <c r="O563" s="26">
        <v>5</v>
      </c>
      <c r="P563" s="26" t="s">
        <v>149</v>
      </c>
      <c r="Q563" s="26" t="s">
        <v>759</v>
      </c>
      <c r="R563" s="27" t="s">
        <v>763</v>
      </c>
      <c r="S563" s="28">
        <v>120000000</v>
      </c>
    </row>
    <row r="564" spans="1:19" hidden="1" x14ac:dyDescent="0.2">
      <c r="A564" s="29" t="str">
        <f t="shared" si="42"/>
        <v>1.102</v>
      </c>
      <c r="B564" s="29" t="str">
        <f t="shared" si="43"/>
        <v>1.1.</v>
      </c>
      <c r="C564" s="29" t="str">
        <f t="shared" si="41"/>
        <v>1</v>
      </c>
      <c r="D564" s="33" t="str">
        <f t="shared" si="44"/>
        <v>28 1 3 11 1 102 29 7 0 2201071</v>
      </c>
      <c r="E564" s="34">
        <v>11101</v>
      </c>
      <c r="F564" s="33" t="s">
        <v>1175</v>
      </c>
      <c r="G564" s="26">
        <v>0</v>
      </c>
      <c r="H564" s="26">
        <v>28</v>
      </c>
      <c r="I564" s="26">
        <v>1</v>
      </c>
      <c r="J564" s="26">
        <v>3</v>
      </c>
      <c r="K564" s="26">
        <v>11</v>
      </c>
      <c r="L564" s="26">
        <v>1</v>
      </c>
      <c r="M564" s="26">
        <v>102</v>
      </c>
      <c r="N564" s="26">
        <v>29</v>
      </c>
      <c r="O564" s="26">
        <v>7</v>
      </c>
      <c r="P564" s="26" t="s">
        <v>149</v>
      </c>
      <c r="Q564" s="26" t="s">
        <v>759</v>
      </c>
      <c r="R564" s="27" t="s">
        <v>764</v>
      </c>
      <c r="S564" s="28">
        <v>270000000</v>
      </c>
    </row>
    <row r="565" spans="1:19" hidden="1" x14ac:dyDescent="0.2">
      <c r="A565" s="29" t="str">
        <f t="shared" si="42"/>
        <v>1.102</v>
      </c>
      <c r="B565" s="29" t="str">
        <f t="shared" si="43"/>
        <v>1.1.</v>
      </c>
      <c r="C565" s="29" t="str">
        <f t="shared" si="41"/>
        <v>1</v>
      </c>
      <c r="D565" s="33" t="str">
        <f t="shared" si="44"/>
        <v>28 1 3 11 1 102 30 0 0 2201017</v>
      </c>
      <c r="E565" s="34">
        <v>11101</v>
      </c>
      <c r="F565" s="33" t="s">
        <v>1175</v>
      </c>
      <c r="G565" s="26">
        <v>0</v>
      </c>
      <c r="H565" s="26">
        <v>28</v>
      </c>
      <c r="I565" s="26">
        <v>1</v>
      </c>
      <c r="J565" s="26">
        <v>3</v>
      </c>
      <c r="K565" s="26">
        <v>11</v>
      </c>
      <c r="L565" s="26">
        <v>1</v>
      </c>
      <c r="M565" s="26">
        <v>102</v>
      </c>
      <c r="N565" s="26">
        <v>30</v>
      </c>
      <c r="O565" s="26">
        <v>0</v>
      </c>
      <c r="P565" s="26" t="s">
        <v>149</v>
      </c>
      <c r="Q565" s="26" t="s">
        <v>765</v>
      </c>
      <c r="R565" s="27" t="s">
        <v>766</v>
      </c>
      <c r="S565" s="28">
        <v>400000000</v>
      </c>
    </row>
    <row r="566" spans="1:19" hidden="1" x14ac:dyDescent="0.2">
      <c r="A566" s="29" t="str">
        <f t="shared" si="42"/>
        <v>1.102</v>
      </c>
      <c r="B566" s="29" t="str">
        <f t="shared" si="43"/>
        <v>1.1.</v>
      </c>
      <c r="C566" s="29" t="str">
        <f t="shared" si="41"/>
        <v>1</v>
      </c>
      <c r="D566" s="33" t="str">
        <f t="shared" si="44"/>
        <v>28 1 3 11 1 102 30 2 0 2201028</v>
      </c>
      <c r="E566" s="34">
        <v>11101</v>
      </c>
      <c r="F566" s="33" t="s">
        <v>1175</v>
      </c>
      <c r="G566" s="26">
        <v>0</v>
      </c>
      <c r="H566" s="26">
        <v>28</v>
      </c>
      <c r="I566" s="26">
        <v>1</v>
      </c>
      <c r="J566" s="26">
        <v>3</v>
      </c>
      <c r="K566" s="26">
        <v>11</v>
      </c>
      <c r="L566" s="26">
        <v>1</v>
      </c>
      <c r="M566" s="26">
        <v>102</v>
      </c>
      <c r="N566" s="26">
        <v>30</v>
      </c>
      <c r="O566" s="26">
        <v>2</v>
      </c>
      <c r="P566" s="26" t="s">
        <v>149</v>
      </c>
      <c r="Q566" s="26" t="s">
        <v>767</v>
      </c>
      <c r="R566" s="27" t="s">
        <v>768</v>
      </c>
      <c r="S566" s="28">
        <v>300000000</v>
      </c>
    </row>
    <row r="567" spans="1:19" hidden="1" x14ac:dyDescent="0.2">
      <c r="A567" s="29" t="str">
        <f t="shared" si="42"/>
        <v>1.102</v>
      </c>
      <c r="B567" s="29" t="str">
        <f t="shared" si="43"/>
        <v>1.1.</v>
      </c>
      <c r="C567" s="29" t="str">
        <f t="shared" si="41"/>
        <v>1</v>
      </c>
      <c r="D567" s="33" t="str">
        <f t="shared" si="44"/>
        <v>28 1 3 11 1 102 30 3 0 2201029</v>
      </c>
      <c r="E567" s="34">
        <v>11101</v>
      </c>
      <c r="F567" s="33" t="s">
        <v>1175</v>
      </c>
      <c r="G567" s="26">
        <v>0</v>
      </c>
      <c r="H567" s="26">
        <v>28</v>
      </c>
      <c r="I567" s="26">
        <v>1</v>
      </c>
      <c r="J567" s="26">
        <v>3</v>
      </c>
      <c r="K567" s="26">
        <v>11</v>
      </c>
      <c r="L567" s="26">
        <v>1</v>
      </c>
      <c r="M567" s="26">
        <v>102</v>
      </c>
      <c r="N567" s="26">
        <v>30</v>
      </c>
      <c r="O567" s="26">
        <v>3</v>
      </c>
      <c r="P567" s="26" t="s">
        <v>149</v>
      </c>
      <c r="Q567" s="26" t="s">
        <v>769</v>
      </c>
      <c r="R567" s="27" t="s">
        <v>770</v>
      </c>
      <c r="S567" s="28">
        <v>1328231054</v>
      </c>
    </row>
    <row r="568" spans="1:19" hidden="1" x14ac:dyDescent="0.2">
      <c r="A568" s="29" t="str">
        <f t="shared" si="42"/>
        <v>1.102</v>
      </c>
      <c r="B568" s="29" t="str">
        <f t="shared" si="43"/>
        <v>1.1.</v>
      </c>
      <c r="C568" s="29" t="str">
        <f t="shared" si="41"/>
        <v>1</v>
      </c>
      <c r="D568" s="33" t="str">
        <f t="shared" si="44"/>
        <v>28 1 3 11 1 102 30 4 0 2201048</v>
      </c>
      <c r="E568" s="34">
        <v>11101</v>
      </c>
      <c r="F568" s="33" t="s">
        <v>1175</v>
      </c>
      <c r="G568" s="26">
        <v>0</v>
      </c>
      <c r="H568" s="26">
        <v>28</v>
      </c>
      <c r="I568" s="26">
        <v>1</v>
      </c>
      <c r="J568" s="26">
        <v>3</v>
      </c>
      <c r="K568" s="26">
        <v>11</v>
      </c>
      <c r="L568" s="26">
        <v>1</v>
      </c>
      <c r="M568" s="26">
        <v>102</v>
      </c>
      <c r="N568" s="26">
        <v>30</v>
      </c>
      <c r="O568" s="26">
        <v>4</v>
      </c>
      <c r="P568" s="26" t="s">
        <v>149</v>
      </c>
      <c r="Q568" s="26" t="s">
        <v>771</v>
      </c>
      <c r="R568" s="27" t="s">
        <v>772</v>
      </c>
      <c r="S568" s="28">
        <v>200000000</v>
      </c>
    </row>
    <row r="569" spans="1:19" hidden="1" x14ac:dyDescent="0.2">
      <c r="A569" s="29" t="str">
        <f t="shared" si="42"/>
        <v>1.102</v>
      </c>
      <c r="B569" s="29" t="str">
        <f t="shared" si="43"/>
        <v>1.1.</v>
      </c>
      <c r="C569" s="29" t="str">
        <f t="shared" si="41"/>
        <v>1</v>
      </c>
      <c r="D569" s="33" t="str">
        <f t="shared" si="44"/>
        <v>28 1 3 11 1 102 30 80 0 2201028</v>
      </c>
      <c r="E569" s="34">
        <v>11101</v>
      </c>
      <c r="F569" s="33" t="s">
        <v>1175</v>
      </c>
      <c r="G569" s="26">
        <v>0</v>
      </c>
      <c r="H569" s="26">
        <v>28</v>
      </c>
      <c r="I569" s="26">
        <v>1</v>
      </c>
      <c r="J569" s="26">
        <v>3</v>
      </c>
      <c r="K569" s="26">
        <v>11</v>
      </c>
      <c r="L569" s="26">
        <v>1</v>
      </c>
      <c r="M569" s="26">
        <v>102</v>
      </c>
      <c r="N569" s="26">
        <v>30</v>
      </c>
      <c r="O569" s="26">
        <v>80</v>
      </c>
      <c r="P569" s="26" t="s">
        <v>149</v>
      </c>
      <c r="Q569" s="26" t="s">
        <v>767</v>
      </c>
      <c r="R569" s="27" t="s">
        <v>773</v>
      </c>
      <c r="S569" s="28">
        <v>3455412816</v>
      </c>
    </row>
    <row r="570" spans="1:19" hidden="1" x14ac:dyDescent="0.2">
      <c r="A570" s="29" t="str">
        <f t="shared" si="42"/>
        <v>1.102</v>
      </c>
      <c r="B570" s="29" t="str">
        <f t="shared" si="43"/>
        <v>1.1.</v>
      </c>
      <c r="C570" s="29" t="str">
        <f t="shared" si="41"/>
        <v>1</v>
      </c>
      <c r="D570" s="33" t="str">
        <f t="shared" si="44"/>
        <v>28 1 3 11 1 102 30 81 0 2201029</v>
      </c>
      <c r="E570" s="34">
        <v>11101</v>
      </c>
      <c r="F570" s="33" t="s">
        <v>1175</v>
      </c>
      <c r="G570" s="26">
        <v>0</v>
      </c>
      <c r="H570" s="26">
        <v>28</v>
      </c>
      <c r="I570" s="26">
        <v>1</v>
      </c>
      <c r="J570" s="26">
        <v>3</v>
      </c>
      <c r="K570" s="26">
        <v>11</v>
      </c>
      <c r="L570" s="26">
        <v>1</v>
      </c>
      <c r="M570" s="26">
        <v>102</v>
      </c>
      <c r="N570" s="26">
        <v>30</v>
      </c>
      <c r="O570" s="26">
        <v>81</v>
      </c>
      <c r="P570" s="26" t="s">
        <v>149</v>
      </c>
      <c r="Q570" s="26" t="s">
        <v>769</v>
      </c>
      <c r="R570" s="27" t="s">
        <v>774</v>
      </c>
      <c r="S570" s="28">
        <v>4215768946</v>
      </c>
    </row>
    <row r="571" spans="1:19" hidden="1" x14ac:dyDescent="0.2">
      <c r="A571" s="29" t="str">
        <f t="shared" si="42"/>
        <v>1.102</v>
      </c>
      <c r="B571" s="29" t="str">
        <f t="shared" si="43"/>
        <v>1.1.</v>
      </c>
      <c r="C571" s="29" t="str">
        <f t="shared" si="41"/>
        <v>1</v>
      </c>
      <c r="D571" s="33" t="str">
        <f t="shared" si="44"/>
        <v>28 1 3 11 1 102 32 0 0 2201058</v>
      </c>
      <c r="E571" s="34">
        <v>11101</v>
      </c>
      <c r="F571" s="33" t="s">
        <v>1175</v>
      </c>
      <c r="G571" s="26">
        <v>0</v>
      </c>
      <c r="H571" s="26">
        <v>28</v>
      </c>
      <c r="I571" s="26">
        <v>1</v>
      </c>
      <c r="J571" s="26">
        <v>3</v>
      </c>
      <c r="K571" s="26">
        <v>11</v>
      </c>
      <c r="L571" s="26">
        <v>1</v>
      </c>
      <c r="M571" s="26">
        <v>102</v>
      </c>
      <c r="N571" s="26">
        <v>32</v>
      </c>
      <c r="O571" s="26">
        <v>0</v>
      </c>
      <c r="P571" s="26" t="s">
        <v>149</v>
      </c>
      <c r="Q571" s="26" t="s">
        <v>775</v>
      </c>
      <c r="R571" s="27" t="s">
        <v>776</v>
      </c>
      <c r="S571" s="28">
        <v>168000000</v>
      </c>
    </row>
    <row r="572" spans="1:19" hidden="1" x14ac:dyDescent="0.2">
      <c r="A572" s="29" t="str">
        <f t="shared" si="42"/>
        <v>1.102</v>
      </c>
      <c r="B572" s="29" t="str">
        <f t="shared" si="43"/>
        <v>1.1.</v>
      </c>
      <c r="C572" s="29" t="str">
        <f t="shared" si="41"/>
        <v>1</v>
      </c>
      <c r="D572" s="33" t="str">
        <f t="shared" si="44"/>
        <v>28 1 3 11 1 102 32 1 0 2201047</v>
      </c>
      <c r="E572" s="34">
        <v>11101</v>
      </c>
      <c r="F572" s="33" t="s">
        <v>1175</v>
      </c>
      <c r="G572" s="26">
        <v>0</v>
      </c>
      <c r="H572" s="26">
        <v>28</v>
      </c>
      <c r="I572" s="26">
        <v>1</v>
      </c>
      <c r="J572" s="26">
        <v>3</v>
      </c>
      <c r="K572" s="26">
        <v>11</v>
      </c>
      <c r="L572" s="26">
        <v>1</v>
      </c>
      <c r="M572" s="26">
        <v>102</v>
      </c>
      <c r="N572" s="26">
        <v>32</v>
      </c>
      <c r="O572" s="26">
        <v>1</v>
      </c>
      <c r="P572" s="26" t="s">
        <v>149</v>
      </c>
      <c r="Q572" s="26" t="s">
        <v>777</v>
      </c>
      <c r="R572" s="27" t="s">
        <v>778</v>
      </c>
      <c r="S572" s="28">
        <v>50000000</v>
      </c>
    </row>
    <row r="573" spans="1:19" hidden="1" x14ac:dyDescent="0.2">
      <c r="A573" s="29" t="str">
        <f t="shared" si="42"/>
        <v>1.102</v>
      </c>
      <c r="B573" s="29" t="str">
        <f t="shared" si="43"/>
        <v>1.1.</v>
      </c>
      <c r="C573" s="29" t="str">
        <f t="shared" si="41"/>
        <v>1</v>
      </c>
      <c r="D573" s="33" t="str">
        <f t="shared" si="44"/>
        <v>28 1 3 11 1 102 32 2 0 2201030</v>
      </c>
      <c r="E573" s="34">
        <v>11101</v>
      </c>
      <c r="F573" s="33" t="s">
        <v>1175</v>
      </c>
      <c r="G573" s="26">
        <v>0</v>
      </c>
      <c r="H573" s="26">
        <v>28</v>
      </c>
      <c r="I573" s="26">
        <v>1</v>
      </c>
      <c r="J573" s="26">
        <v>3</v>
      </c>
      <c r="K573" s="26">
        <v>11</v>
      </c>
      <c r="L573" s="26">
        <v>1</v>
      </c>
      <c r="M573" s="26">
        <v>102</v>
      </c>
      <c r="N573" s="26">
        <v>32</v>
      </c>
      <c r="O573" s="26">
        <v>2</v>
      </c>
      <c r="P573" s="26" t="s">
        <v>149</v>
      </c>
      <c r="Q573" s="26" t="s">
        <v>779</v>
      </c>
      <c r="R573" s="27" t="s">
        <v>780</v>
      </c>
      <c r="S573" s="28">
        <v>220000000</v>
      </c>
    </row>
    <row r="574" spans="1:19" hidden="1" x14ac:dyDescent="0.2">
      <c r="A574" s="29" t="str">
        <f t="shared" si="42"/>
        <v>1.102</v>
      </c>
      <c r="B574" s="29" t="str">
        <f t="shared" si="43"/>
        <v>1.1.</v>
      </c>
      <c r="C574" s="29" t="str">
        <f t="shared" si="41"/>
        <v>1</v>
      </c>
      <c r="D574" s="33" t="str">
        <f t="shared" si="44"/>
        <v>28 1 3 11 1 102 32 3 0 2201073</v>
      </c>
      <c r="E574" s="34">
        <v>11101</v>
      </c>
      <c r="F574" s="33" t="s">
        <v>1175</v>
      </c>
      <c r="G574" s="26">
        <v>0</v>
      </c>
      <c r="H574" s="26">
        <v>28</v>
      </c>
      <c r="I574" s="26">
        <v>1</v>
      </c>
      <c r="J574" s="26">
        <v>3</v>
      </c>
      <c r="K574" s="26">
        <v>11</v>
      </c>
      <c r="L574" s="26">
        <v>1</v>
      </c>
      <c r="M574" s="26">
        <v>102</v>
      </c>
      <c r="N574" s="26">
        <v>32</v>
      </c>
      <c r="O574" s="26">
        <v>3</v>
      </c>
      <c r="P574" s="26" t="s">
        <v>149</v>
      </c>
      <c r="Q574" s="26" t="s">
        <v>781</v>
      </c>
      <c r="R574" s="27" t="s">
        <v>782</v>
      </c>
      <c r="S574" s="28">
        <v>100000000</v>
      </c>
    </row>
    <row r="575" spans="1:19" hidden="1" x14ac:dyDescent="0.2">
      <c r="A575" s="29" t="str">
        <f t="shared" si="42"/>
        <v>1.102</v>
      </c>
      <c r="B575" s="29" t="str">
        <f t="shared" si="43"/>
        <v>1.1.</v>
      </c>
      <c r="C575" s="29" t="str">
        <f t="shared" si="41"/>
        <v>1</v>
      </c>
      <c r="D575" s="33" t="str">
        <f t="shared" si="44"/>
        <v>28 1 3 11 1 102 32 4 0 2201073</v>
      </c>
      <c r="E575" s="34">
        <v>11101</v>
      </c>
      <c r="F575" s="33" t="s">
        <v>1175</v>
      </c>
      <c r="G575" s="26">
        <v>0</v>
      </c>
      <c r="H575" s="26">
        <v>28</v>
      </c>
      <c r="I575" s="26">
        <v>1</v>
      </c>
      <c r="J575" s="26">
        <v>3</v>
      </c>
      <c r="K575" s="26">
        <v>11</v>
      </c>
      <c r="L575" s="26">
        <v>1</v>
      </c>
      <c r="M575" s="26">
        <v>102</v>
      </c>
      <c r="N575" s="26">
        <v>32</v>
      </c>
      <c r="O575" s="26">
        <v>4</v>
      </c>
      <c r="P575" s="26" t="s">
        <v>149</v>
      </c>
      <c r="Q575" s="26" t="s">
        <v>781</v>
      </c>
      <c r="R575" s="27" t="s">
        <v>783</v>
      </c>
      <c r="S575" s="28">
        <v>89600000</v>
      </c>
    </row>
    <row r="576" spans="1:19" hidden="1" x14ac:dyDescent="0.2">
      <c r="A576" s="29" t="str">
        <f t="shared" si="42"/>
        <v>1.102</v>
      </c>
      <c r="B576" s="29" t="str">
        <f t="shared" si="43"/>
        <v>1.1.</v>
      </c>
      <c r="C576" s="29" t="str">
        <f t="shared" si="41"/>
        <v>1</v>
      </c>
      <c r="D576" s="33" t="str">
        <f t="shared" si="44"/>
        <v>28 1 3 11 1 102 32 5 0 2201073</v>
      </c>
      <c r="E576" s="34">
        <v>11101</v>
      </c>
      <c r="F576" s="33" t="s">
        <v>1175</v>
      </c>
      <c r="G576" s="26">
        <v>0</v>
      </c>
      <c r="H576" s="26">
        <v>28</v>
      </c>
      <c r="I576" s="26">
        <v>1</v>
      </c>
      <c r="J576" s="26">
        <v>3</v>
      </c>
      <c r="K576" s="26">
        <v>11</v>
      </c>
      <c r="L576" s="26">
        <v>1</v>
      </c>
      <c r="M576" s="26">
        <v>102</v>
      </c>
      <c r="N576" s="26">
        <v>32</v>
      </c>
      <c r="O576" s="26">
        <v>5</v>
      </c>
      <c r="P576" s="26" t="s">
        <v>149</v>
      </c>
      <c r="Q576" s="26" t="s">
        <v>781</v>
      </c>
      <c r="R576" s="27" t="s">
        <v>784</v>
      </c>
      <c r="S576" s="28">
        <v>50400000</v>
      </c>
    </row>
    <row r="577" spans="1:19" hidden="1" x14ac:dyDescent="0.2">
      <c r="A577" s="29" t="str">
        <f t="shared" si="42"/>
        <v>1.102</v>
      </c>
      <c r="B577" s="29" t="str">
        <f t="shared" si="43"/>
        <v>1.1.</v>
      </c>
      <c r="C577" s="29" t="str">
        <f t="shared" si="41"/>
        <v>1</v>
      </c>
      <c r="D577" s="33" t="str">
        <f t="shared" si="44"/>
        <v>28 1 3 11 1 102 32 6 0 2201072</v>
      </c>
      <c r="E577" s="34">
        <v>11101</v>
      </c>
      <c r="F577" s="33" t="s">
        <v>1175</v>
      </c>
      <c r="G577" s="26">
        <v>0</v>
      </c>
      <c r="H577" s="26">
        <v>28</v>
      </c>
      <c r="I577" s="26">
        <v>1</v>
      </c>
      <c r="J577" s="26">
        <v>3</v>
      </c>
      <c r="K577" s="26">
        <v>11</v>
      </c>
      <c r="L577" s="26">
        <v>1</v>
      </c>
      <c r="M577" s="26">
        <v>102</v>
      </c>
      <c r="N577" s="26">
        <v>32</v>
      </c>
      <c r="O577" s="26">
        <v>6</v>
      </c>
      <c r="P577" s="26" t="s">
        <v>149</v>
      </c>
      <c r="Q577" s="26" t="s">
        <v>785</v>
      </c>
      <c r="R577" s="27" t="s">
        <v>786</v>
      </c>
      <c r="S577" s="28">
        <v>1344000000</v>
      </c>
    </row>
    <row r="578" spans="1:19" hidden="1" x14ac:dyDescent="0.2">
      <c r="A578" s="29" t="str">
        <f t="shared" si="42"/>
        <v>1.102</v>
      </c>
      <c r="B578" s="29" t="str">
        <f t="shared" si="43"/>
        <v>1.1.</v>
      </c>
      <c r="C578" s="29" t="str">
        <f t="shared" si="41"/>
        <v>1</v>
      </c>
      <c r="D578" s="33" t="str">
        <f t="shared" si="44"/>
        <v>28 1 3 11 1 102 32 7 0 2201034</v>
      </c>
      <c r="E578" s="34">
        <v>11101</v>
      </c>
      <c r="F578" s="33" t="s">
        <v>1175</v>
      </c>
      <c r="G578" s="26">
        <v>0</v>
      </c>
      <c r="H578" s="26">
        <v>28</v>
      </c>
      <c r="I578" s="26">
        <v>1</v>
      </c>
      <c r="J578" s="26">
        <v>3</v>
      </c>
      <c r="K578" s="26">
        <v>11</v>
      </c>
      <c r="L578" s="26">
        <v>1</v>
      </c>
      <c r="M578" s="26">
        <v>102</v>
      </c>
      <c r="N578" s="26">
        <v>32</v>
      </c>
      <c r="O578" s="26">
        <v>7</v>
      </c>
      <c r="P578" s="26" t="s">
        <v>149</v>
      </c>
      <c r="Q578" s="26" t="s">
        <v>787</v>
      </c>
      <c r="R578" s="27" t="s">
        <v>788</v>
      </c>
      <c r="S578" s="28">
        <v>599200000</v>
      </c>
    </row>
    <row r="579" spans="1:19" hidden="1" x14ac:dyDescent="0.2">
      <c r="A579" s="29" t="str">
        <f t="shared" si="42"/>
        <v>1.102</v>
      </c>
      <c r="B579" s="29" t="str">
        <f t="shared" si="43"/>
        <v>1.1.</v>
      </c>
      <c r="C579" s="29" t="str">
        <f t="shared" ref="C579:C642" si="45">+MID(K579,2,1)</f>
        <v>1</v>
      </c>
      <c r="D579" s="33" t="str">
        <f t="shared" si="44"/>
        <v>28 1 3 11 1 102 32 8 0 2201067</v>
      </c>
      <c r="E579" s="34">
        <v>11101</v>
      </c>
      <c r="F579" s="33" t="s">
        <v>1175</v>
      </c>
      <c r="G579" s="26">
        <v>0</v>
      </c>
      <c r="H579" s="26">
        <v>28</v>
      </c>
      <c r="I579" s="26">
        <v>1</v>
      </c>
      <c r="J579" s="26">
        <v>3</v>
      </c>
      <c r="K579" s="26">
        <v>11</v>
      </c>
      <c r="L579" s="26">
        <v>1</v>
      </c>
      <c r="M579" s="26">
        <v>102</v>
      </c>
      <c r="N579" s="26">
        <v>32</v>
      </c>
      <c r="O579" s="26">
        <v>8</v>
      </c>
      <c r="P579" s="26" t="s">
        <v>149</v>
      </c>
      <c r="Q579" s="26" t="s">
        <v>789</v>
      </c>
      <c r="R579" s="27" t="s">
        <v>790</v>
      </c>
      <c r="S579" s="28">
        <v>47040000</v>
      </c>
    </row>
    <row r="580" spans="1:19" hidden="1" x14ac:dyDescent="0.2">
      <c r="A580" s="29" t="str">
        <f t="shared" si="42"/>
        <v>1.102</v>
      </c>
      <c r="B580" s="29" t="str">
        <f t="shared" si="43"/>
        <v>1.1.</v>
      </c>
      <c r="C580" s="29" t="str">
        <f t="shared" si="45"/>
        <v>1</v>
      </c>
      <c r="D580" s="33" t="str">
        <f t="shared" si="44"/>
        <v>28 1 3 11 1 102 32 9 0 2201084</v>
      </c>
      <c r="E580" s="34">
        <v>11101</v>
      </c>
      <c r="F580" s="33" t="s">
        <v>1175</v>
      </c>
      <c r="G580" s="26">
        <v>0</v>
      </c>
      <c r="H580" s="26">
        <v>28</v>
      </c>
      <c r="I580" s="26">
        <v>1</v>
      </c>
      <c r="J580" s="26">
        <v>3</v>
      </c>
      <c r="K580" s="26">
        <v>11</v>
      </c>
      <c r="L580" s="26">
        <v>1</v>
      </c>
      <c r="M580" s="26">
        <v>102</v>
      </c>
      <c r="N580" s="26">
        <v>32</v>
      </c>
      <c r="O580" s="26">
        <v>9</v>
      </c>
      <c r="P580" s="26" t="s">
        <v>149</v>
      </c>
      <c r="Q580" s="26" t="s">
        <v>791</v>
      </c>
      <c r="R580" s="27" t="s">
        <v>792</v>
      </c>
      <c r="S580" s="28">
        <v>105280000</v>
      </c>
    </row>
    <row r="581" spans="1:19" hidden="1" x14ac:dyDescent="0.2">
      <c r="A581" s="29" t="str">
        <f t="shared" si="42"/>
        <v>1.102</v>
      </c>
      <c r="B581" s="29" t="str">
        <f t="shared" si="43"/>
        <v>1.1.</v>
      </c>
      <c r="C581" s="29" t="str">
        <f t="shared" si="45"/>
        <v>1</v>
      </c>
      <c r="D581" s="33" t="str">
        <f t="shared" si="44"/>
        <v>28 1 3 11 1 102 32 10 0 2201084</v>
      </c>
      <c r="E581" s="34">
        <v>11101</v>
      </c>
      <c r="F581" s="33" t="s">
        <v>1175</v>
      </c>
      <c r="G581" s="26">
        <v>0</v>
      </c>
      <c r="H581" s="26">
        <v>28</v>
      </c>
      <c r="I581" s="26">
        <v>1</v>
      </c>
      <c r="J581" s="26">
        <v>3</v>
      </c>
      <c r="K581" s="26">
        <v>11</v>
      </c>
      <c r="L581" s="26">
        <v>1</v>
      </c>
      <c r="M581" s="26">
        <v>102</v>
      </c>
      <c r="N581" s="26">
        <v>32</v>
      </c>
      <c r="O581" s="26">
        <v>10</v>
      </c>
      <c r="P581" s="26" t="s">
        <v>149</v>
      </c>
      <c r="Q581" s="26" t="s">
        <v>791</v>
      </c>
      <c r="R581" s="27" t="s">
        <v>793</v>
      </c>
      <c r="S581" s="28">
        <v>97440000</v>
      </c>
    </row>
    <row r="582" spans="1:19" hidden="1" x14ac:dyDescent="0.2">
      <c r="A582" s="29" t="str">
        <f t="shared" si="42"/>
        <v>1.102</v>
      </c>
      <c r="B582" s="29" t="str">
        <f t="shared" si="43"/>
        <v>1.1.</v>
      </c>
      <c r="C582" s="29" t="str">
        <f t="shared" si="45"/>
        <v>1</v>
      </c>
      <c r="D582" s="33" t="str">
        <f t="shared" si="44"/>
        <v>28 1 3 11 1 102 32 11 0 2201075</v>
      </c>
      <c r="E582" s="34">
        <v>11101</v>
      </c>
      <c r="F582" s="33" t="s">
        <v>1175</v>
      </c>
      <c r="G582" s="26">
        <v>0</v>
      </c>
      <c r="H582" s="26">
        <v>28</v>
      </c>
      <c r="I582" s="26">
        <v>1</v>
      </c>
      <c r="J582" s="26">
        <v>3</v>
      </c>
      <c r="K582" s="26">
        <v>11</v>
      </c>
      <c r="L582" s="26">
        <v>1</v>
      </c>
      <c r="M582" s="26">
        <v>102</v>
      </c>
      <c r="N582" s="26">
        <v>32</v>
      </c>
      <c r="O582" s="26">
        <v>11</v>
      </c>
      <c r="P582" s="26" t="s">
        <v>149</v>
      </c>
      <c r="Q582" s="26" t="s">
        <v>794</v>
      </c>
      <c r="R582" s="27" t="s">
        <v>795</v>
      </c>
      <c r="S582" s="28">
        <v>800000000</v>
      </c>
    </row>
    <row r="583" spans="1:19" hidden="1" x14ac:dyDescent="0.2">
      <c r="A583" s="29" t="str">
        <f t="shared" si="42"/>
        <v>1.102</v>
      </c>
      <c r="B583" s="29" t="str">
        <f t="shared" si="43"/>
        <v>1.1.</v>
      </c>
      <c r="C583" s="29" t="str">
        <f t="shared" si="45"/>
        <v>1</v>
      </c>
      <c r="D583" s="33" t="str">
        <f t="shared" si="44"/>
        <v>28 1 3 11 1 102 32 12 0 2201033</v>
      </c>
      <c r="E583" s="34">
        <v>11101</v>
      </c>
      <c r="F583" s="33" t="s">
        <v>1175</v>
      </c>
      <c r="G583" s="26">
        <v>0</v>
      </c>
      <c r="H583" s="26">
        <v>28</v>
      </c>
      <c r="I583" s="26">
        <v>1</v>
      </c>
      <c r="J583" s="26">
        <v>3</v>
      </c>
      <c r="K583" s="26">
        <v>11</v>
      </c>
      <c r="L583" s="26">
        <v>1</v>
      </c>
      <c r="M583" s="26">
        <v>102</v>
      </c>
      <c r="N583" s="26">
        <v>32</v>
      </c>
      <c r="O583" s="26">
        <v>12</v>
      </c>
      <c r="P583" s="26" t="s">
        <v>149</v>
      </c>
      <c r="Q583" s="26" t="s">
        <v>796</v>
      </c>
      <c r="R583" s="27" t="s">
        <v>797</v>
      </c>
      <c r="S583" s="28">
        <v>1000000000</v>
      </c>
    </row>
    <row r="584" spans="1:19" hidden="1" x14ac:dyDescent="0.2">
      <c r="A584" s="29" t="str">
        <f t="shared" si="42"/>
        <v>1.102</v>
      </c>
      <c r="B584" s="29" t="str">
        <f t="shared" si="43"/>
        <v>1.1.</v>
      </c>
      <c r="C584" s="29" t="str">
        <f t="shared" si="45"/>
        <v>1</v>
      </c>
      <c r="D584" s="33" t="str">
        <f t="shared" si="44"/>
        <v>28 1 3 11 1 102 32 13 0 2201046</v>
      </c>
      <c r="E584" s="34">
        <v>11101</v>
      </c>
      <c r="F584" s="33" t="s">
        <v>1175</v>
      </c>
      <c r="G584" s="26">
        <v>0</v>
      </c>
      <c r="H584" s="26">
        <v>28</v>
      </c>
      <c r="I584" s="26">
        <v>1</v>
      </c>
      <c r="J584" s="26">
        <v>3</v>
      </c>
      <c r="K584" s="26">
        <v>11</v>
      </c>
      <c r="L584" s="26">
        <v>1</v>
      </c>
      <c r="M584" s="26">
        <v>102</v>
      </c>
      <c r="N584" s="26">
        <v>32</v>
      </c>
      <c r="O584" s="26">
        <v>13</v>
      </c>
      <c r="P584" s="26" t="s">
        <v>149</v>
      </c>
      <c r="Q584" s="26" t="s">
        <v>798</v>
      </c>
      <c r="R584" s="27" t="s">
        <v>780</v>
      </c>
      <c r="S584" s="28">
        <v>564000000</v>
      </c>
    </row>
    <row r="585" spans="1:19" hidden="1" x14ac:dyDescent="0.2">
      <c r="A585" s="29" t="str">
        <f t="shared" si="42"/>
        <v>1.102</v>
      </c>
      <c r="B585" s="29" t="str">
        <f t="shared" si="43"/>
        <v>1.1.</v>
      </c>
      <c r="C585" s="29" t="str">
        <f t="shared" si="45"/>
        <v>1</v>
      </c>
      <c r="D585" s="33" t="str">
        <f t="shared" si="44"/>
        <v>28 1 3 11 1 102 32 14 0 2101081</v>
      </c>
      <c r="E585" s="34">
        <v>11101</v>
      </c>
      <c r="F585" s="33" t="s">
        <v>1175</v>
      </c>
      <c r="G585" s="26">
        <v>0</v>
      </c>
      <c r="H585" s="26">
        <v>28</v>
      </c>
      <c r="I585" s="26">
        <v>1</v>
      </c>
      <c r="J585" s="26">
        <v>3</v>
      </c>
      <c r="K585" s="26">
        <v>11</v>
      </c>
      <c r="L585" s="26">
        <v>1</v>
      </c>
      <c r="M585" s="26">
        <v>102</v>
      </c>
      <c r="N585" s="26">
        <v>32</v>
      </c>
      <c r="O585" s="26">
        <v>14</v>
      </c>
      <c r="P585" s="26" t="s">
        <v>149</v>
      </c>
      <c r="Q585" s="31" t="s">
        <v>1448</v>
      </c>
      <c r="R585" s="27" t="s">
        <v>795</v>
      </c>
      <c r="S585" s="28">
        <v>200000000</v>
      </c>
    </row>
    <row r="586" spans="1:19" hidden="1" x14ac:dyDescent="0.2">
      <c r="A586" s="29" t="str">
        <f t="shared" si="42"/>
        <v>1.103</v>
      </c>
      <c r="B586" s="29" t="str">
        <f t="shared" si="43"/>
        <v>1.1.</v>
      </c>
      <c r="C586" s="29" t="str">
        <f t="shared" si="45"/>
        <v>1</v>
      </c>
      <c r="D586" s="33" t="str">
        <f t="shared" si="44"/>
        <v>28 1 3 11 1 103 31 0 0 2202065</v>
      </c>
      <c r="E586" s="34">
        <v>11101</v>
      </c>
      <c r="F586" s="33" t="s">
        <v>1175</v>
      </c>
      <c r="G586" s="26">
        <v>0</v>
      </c>
      <c r="H586" s="26">
        <v>28</v>
      </c>
      <c r="I586" s="26">
        <v>1</v>
      </c>
      <c r="J586" s="26">
        <v>3</v>
      </c>
      <c r="K586" s="26">
        <v>11</v>
      </c>
      <c r="L586" s="26">
        <v>1</v>
      </c>
      <c r="M586" s="26">
        <v>103</v>
      </c>
      <c r="N586" s="26">
        <v>31</v>
      </c>
      <c r="O586" s="26">
        <v>0</v>
      </c>
      <c r="P586" s="26" t="s">
        <v>149</v>
      </c>
      <c r="Q586" s="26" t="s">
        <v>1449</v>
      </c>
      <c r="R586" s="27" t="s">
        <v>799</v>
      </c>
      <c r="S586" s="28">
        <v>1344000000</v>
      </c>
    </row>
    <row r="587" spans="1:19" hidden="1" x14ac:dyDescent="0.2">
      <c r="A587" s="29" t="str">
        <f t="shared" si="42"/>
        <v>1.103</v>
      </c>
      <c r="B587" s="29" t="str">
        <f t="shared" si="43"/>
        <v>1.1.</v>
      </c>
      <c r="C587" s="29" t="str">
        <f t="shared" si="45"/>
        <v>1</v>
      </c>
      <c r="D587" s="33" t="str">
        <f t="shared" si="44"/>
        <v>28 1 3 11 1 103 31 1 0 2202067</v>
      </c>
      <c r="E587" s="34">
        <v>11101</v>
      </c>
      <c r="F587" s="33" t="s">
        <v>1175</v>
      </c>
      <c r="G587" s="26">
        <v>0</v>
      </c>
      <c r="H587" s="26">
        <v>28</v>
      </c>
      <c r="I587" s="26">
        <v>1</v>
      </c>
      <c r="J587" s="26">
        <v>3</v>
      </c>
      <c r="K587" s="26">
        <v>11</v>
      </c>
      <c r="L587" s="26">
        <v>1</v>
      </c>
      <c r="M587" s="26">
        <v>103</v>
      </c>
      <c r="N587" s="26">
        <v>31</v>
      </c>
      <c r="O587" s="26">
        <v>1</v>
      </c>
      <c r="P587" s="26" t="s">
        <v>149</v>
      </c>
      <c r="Q587" s="31" t="s">
        <v>1450</v>
      </c>
      <c r="R587" s="27" t="s">
        <v>800</v>
      </c>
      <c r="S587" s="28">
        <v>224000000</v>
      </c>
    </row>
    <row r="588" spans="1:19" hidden="1" x14ac:dyDescent="0.2">
      <c r="A588" s="29" t="str">
        <f t="shared" si="42"/>
        <v>1.103</v>
      </c>
      <c r="B588" s="29" t="str">
        <f t="shared" si="43"/>
        <v>1.1.</v>
      </c>
      <c r="C588" s="29" t="str">
        <f t="shared" si="45"/>
        <v>1</v>
      </c>
      <c r="D588" s="33" t="str">
        <f t="shared" si="44"/>
        <v>28 1 3 11 1 103 31 2 0 2202079</v>
      </c>
      <c r="E588" s="34">
        <v>11101</v>
      </c>
      <c r="F588" s="33" t="s">
        <v>1175</v>
      </c>
      <c r="G588" s="26">
        <v>0</v>
      </c>
      <c r="H588" s="26">
        <v>28</v>
      </c>
      <c r="I588" s="26">
        <v>1</v>
      </c>
      <c r="J588" s="26">
        <v>3</v>
      </c>
      <c r="K588" s="26">
        <v>11</v>
      </c>
      <c r="L588" s="26">
        <v>1</v>
      </c>
      <c r="M588" s="26">
        <v>103</v>
      </c>
      <c r="N588" s="26">
        <v>31</v>
      </c>
      <c r="O588" s="26">
        <v>2</v>
      </c>
      <c r="P588" s="26" t="s">
        <v>149</v>
      </c>
      <c r="Q588" s="31" t="s">
        <v>1451</v>
      </c>
      <c r="R588" s="27" t="s">
        <v>801</v>
      </c>
      <c r="S588" s="28">
        <v>39200000</v>
      </c>
    </row>
    <row r="589" spans="1:19" hidden="1" x14ac:dyDescent="0.2">
      <c r="A589" s="29" t="str">
        <f t="shared" si="42"/>
        <v>1.102</v>
      </c>
      <c r="B589" s="29" t="str">
        <f t="shared" si="43"/>
        <v>1.1.</v>
      </c>
      <c r="C589" s="29" t="str">
        <f t="shared" si="45"/>
        <v>2</v>
      </c>
      <c r="D589" s="33" t="str">
        <f t="shared" si="44"/>
        <v>28 1 3 22 1 102 30 80 0 2201028</v>
      </c>
      <c r="E589" s="34">
        <v>13177</v>
      </c>
      <c r="F589" s="33" t="s">
        <v>1329</v>
      </c>
      <c r="G589" s="26">
        <v>0</v>
      </c>
      <c r="H589" s="26">
        <v>28</v>
      </c>
      <c r="I589" s="26">
        <v>1</v>
      </c>
      <c r="J589" s="26">
        <v>3</v>
      </c>
      <c r="K589" s="26">
        <v>22</v>
      </c>
      <c r="L589" s="26">
        <v>1</v>
      </c>
      <c r="M589" s="26">
        <v>102</v>
      </c>
      <c r="N589" s="26">
        <v>30</v>
      </c>
      <c r="O589" s="26">
        <v>80</v>
      </c>
      <c r="P589" s="26" t="s">
        <v>149</v>
      </c>
      <c r="Q589" s="26" t="s">
        <v>767</v>
      </c>
      <c r="R589" s="27" t="s">
        <v>802</v>
      </c>
      <c r="S589" s="28">
        <v>13761861120</v>
      </c>
    </row>
    <row r="590" spans="1:19" hidden="1" x14ac:dyDescent="0.2">
      <c r="A590" s="29" t="str">
        <f t="shared" si="42"/>
        <v>1.101</v>
      </c>
      <c r="B590" s="29" t="str">
        <f t="shared" si="43"/>
        <v>1.1.</v>
      </c>
      <c r="C590" s="29" t="str">
        <f t="shared" si="45"/>
        <v>3</v>
      </c>
      <c r="D590" s="33" t="str">
        <f t="shared" si="44"/>
        <v>28 1 3 33 1 101 28 0 0 2201052</v>
      </c>
      <c r="E590" s="34">
        <v>13105</v>
      </c>
      <c r="F590" s="33" t="s">
        <v>1302</v>
      </c>
      <c r="G590" s="26">
        <v>0</v>
      </c>
      <c r="H590" s="26">
        <v>28</v>
      </c>
      <c r="I590" s="26">
        <v>1</v>
      </c>
      <c r="J590" s="26">
        <v>3</v>
      </c>
      <c r="K590" s="26">
        <v>33</v>
      </c>
      <c r="L590" s="26">
        <v>1</v>
      </c>
      <c r="M590" s="26">
        <v>101</v>
      </c>
      <c r="N590" s="26">
        <v>28</v>
      </c>
      <c r="O590" s="26">
        <v>0</v>
      </c>
      <c r="P590" s="26" t="s">
        <v>149</v>
      </c>
      <c r="Q590" s="26" t="s">
        <v>756</v>
      </c>
      <c r="R590" s="27" t="s">
        <v>803</v>
      </c>
      <c r="S590" s="28">
        <v>329102108</v>
      </c>
    </row>
    <row r="591" spans="1:19" hidden="1" x14ac:dyDescent="0.2">
      <c r="A591" s="29" t="str">
        <f t="shared" si="42"/>
        <v>1.101</v>
      </c>
      <c r="B591" s="29" t="str">
        <f t="shared" si="43"/>
        <v>1.1.</v>
      </c>
      <c r="C591" s="29" t="str">
        <f t="shared" si="45"/>
        <v>3</v>
      </c>
      <c r="D591" s="33" t="str">
        <f t="shared" si="44"/>
        <v>28 1 3 33 1 101 28 1 0 2201052</v>
      </c>
      <c r="E591" s="34">
        <v>22203</v>
      </c>
      <c r="F591" s="33" t="s">
        <v>1376</v>
      </c>
      <c r="G591" s="26">
        <v>0</v>
      </c>
      <c r="H591" s="26">
        <v>28</v>
      </c>
      <c r="I591" s="26">
        <v>1</v>
      </c>
      <c r="J591" s="26">
        <v>3</v>
      </c>
      <c r="K591" s="26">
        <v>33</v>
      </c>
      <c r="L591" s="26">
        <v>1</v>
      </c>
      <c r="M591" s="26">
        <v>101</v>
      </c>
      <c r="N591" s="26">
        <v>28</v>
      </c>
      <c r="O591" s="26">
        <v>1</v>
      </c>
      <c r="P591" s="26" t="s">
        <v>149</v>
      </c>
      <c r="Q591" s="26" t="s">
        <v>756</v>
      </c>
      <c r="R591" s="27" t="s">
        <v>804</v>
      </c>
      <c r="S591" s="28">
        <v>117381220</v>
      </c>
    </row>
    <row r="592" spans="1:19" hidden="1" x14ac:dyDescent="0.2">
      <c r="A592" s="29" t="str">
        <f t="shared" si="42"/>
        <v>1.102</v>
      </c>
      <c r="B592" s="29" t="str">
        <f t="shared" si="43"/>
        <v>1.1.</v>
      </c>
      <c r="C592" s="29" t="str">
        <f t="shared" si="45"/>
        <v>3</v>
      </c>
      <c r="D592" s="33" t="str">
        <f t="shared" si="44"/>
        <v>28 1 3 33 1 102 29 0 0 2201071</v>
      </c>
      <c r="E592" s="34">
        <v>13101</v>
      </c>
      <c r="F592" s="33" t="s">
        <v>1298</v>
      </c>
      <c r="G592" s="26">
        <v>0</v>
      </c>
      <c r="H592" s="26">
        <v>28</v>
      </c>
      <c r="I592" s="26">
        <v>1</v>
      </c>
      <c r="J592" s="26">
        <v>3</v>
      </c>
      <c r="K592" s="26">
        <v>33</v>
      </c>
      <c r="L592" s="26">
        <v>1</v>
      </c>
      <c r="M592" s="26">
        <v>102</v>
      </c>
      <c r="N592" s="26">
        <v>29</v>
      </c>
      <c r="O592" s="26">
        <v>0</v>
      </c>
      <c r="P592" s="26" t="s">
        <v>149</v>
      </c>
      <c r="Q592" s="26" t="s">
        <v>759</v>
      </c>
      <c r="R592" s="27" t="s">
        <v>805</v>
      </c>
      <c r="S592" s="28">
        <v>17778424799</v>
      </c>
    </row>
    <row r="593" spans="1:19" hidden="1" x14ac:dyDescent="0.2">
      <c r="A593" s="29" t="str">
        <f t="shared" si="42"/>
        <v>1.102</v>
      </c>
      <c r="B593" s="29" t="str">
        <f t="shared" si="43"/>
        <v>1.1.</v>
      </c>
      <c r="C593" s="29" t="str">
        <f t="shared" si="45"/>
        <v>3</v>
      </c>
      <c r="D593" s="33" t="str">
        <f t="shared" si="44"/>
        <v>28 1 3 33 1 102 29 6 0 2201071</v>
      </c>
      <c r="E593" s="34">
        <v>13112</v>
      </c>
      <c r="F593" s="33" t="s">
        <v>1308</v>
      </c>
      <c r="G593" s="26">
        <v>0</v>
      </c>
      <c r="H593" s="26">
        <v>28</v>
      </c>
      <c r="I593" s="26">
        <v>1</v>
      </c>
      <c r="J593" s="26">
        <v>3</v>
      </c>
      <c r="K593" s="26">
        <v>33</v>
      </c>
      <c r="L593" s="26">
        <v>1</v>
      </c>
      <c r="M593" s="26">
        <v>102</v>
      </c>
      <c r="N593" s="26">
        <v>29</v>
      </c>
      <c r="O593" s="26">
        <v>6</v>
      </c>
      <c r="P593" s="26" t="s">
        <v>149</v>
      </c>
      <c r="Q593" s="26" t="s">
        <v>759</v>
      </c>
      <c r="R593" s="27" t="s">
        <v>806</v>
      </c>
      <c r="S593" s="28">
        <v>329000000</v>
      </c>
    </row>
    <row r="594" spans="1:19" hidden="1" x14ac:dyDescent="0.2">
      <c r="A594" s="29" t="str">
        <f t="shared" si="42"/>
        <v>1.102</v>
      </c>
      <c r="B594" s="29" t="str">
        <f t="shared" si="43"/>
        <v>1.1.</v>
      </c>
      <c r="C594" s="29" t="str">
        <f t="shared" si="45"/>
        <v>3</v>
      </c>
      <c r="D594" s="33" t="str">
        <f t="shared" si="44"/>
        <v>28 1 3 33 1 102 29 7 0 2201071</v>
      </c>
      <c r="E594" s="34">
        <v>13101</v>
      </c>
      <c r="F594" s="33" t="s">
        <v>1298</v>
      </c>
      <c r="G594" s="26">
        <v>0</v>
      </c>
      <c r="H594" s="26">
        <v>28</v>
      </c>
      <c r="I594" s="26">
        <v>1</v>
      </c>
      <c r="J594" s="26">
        <v>3</v>
      </c>
      <c r="K594" s="26">
        <v>33</v>
      </c>
      <c r="L594" s="26">
        <v>1</v>
      </c>
      <c r="M594" s="26">
        <v>102</v>
      </c>
      <c r="N594" s="26">
        <v>29</v>
      </c>
      <c r="O594" s="26">
        <v>7</v>
      </c>
      <c r="P594" s="26" t="s">
        <v>149</v>
      </c>
      <c r="Q594" s="26" t="s">
        <v>759</v>
      </c>
      <c r="R594" s="27" t="s">
        <v>764</v>
      </c>
      <c r="S594" s="28">
        <v>150000000</v>
      </c>
    </row>
    <row r="595" spans="1:19" hidden="1" x14ac:dyDescent="0.2">
      <c r="A595" s="29" t="str">
        <f t="shared" si="42"/>
        <v>1.102</v>
      </c>
      <c r="B595" s="29" t="str">
        <f t="shared" si="43"/>
        <v>1.1.</v>
      </c>
      <c r="C595" s="29" t="str">
        <f t="shared" si="45"/>
        <v>3</v>
      </c>
      <c r="D595" s="33" t="str">
        <f t="shared" si="44"/>
        <v>28 1 3 33 1 102 29 8 0 2201071</v>
      </c>
      <c r="E595" s="34">
        <v>13112</v>
      </c>
      <c r="F595" s="33" t="s">
        <v>1308</v>
      </c>
      <c r="G595" s="26">
        <v>0</v>
      </c>
      <c r="H595" s="26">
        <v>28</v>
      </c>
      <c r="I595" s="26">
        <v>1</v>
      </c>
      <c r="J595" s="26">
        <v>3</v>
      </c>
      <c r="K595" s="26">
        <v>33</v>
      </c>
      <c r="L595" s="26">
        <v>1</v>
      </c>
      <c r="M595" s="26">
        <v>102</v>
      </c>
      <c r="N595" s="26">
        <v>29</v>
      </c>
      <c r="O595" s="26">
        <v>8</v>
      </c>
      <c r="P595" s="26" t="s">
        <v>149</v>
      </c>
      <c r="Q595" s="26" t="s">
        <v>759</v>
      </c>
      <c r="R595" s="27" t="s">
        <v>807</v>
      </c>
      <c r="S595" s="28">
        <v>50000000</v>
      </c>
    </row>
    <row r="596" spans="1:19" hidden="1" x14ac:dyDescent="0.2">
      <c r="A596" s="29" t="str">
        <f t="shared" si="42"/>
        <v>1.102</v>
      </c>
      <c r="B596" s="29" t="str">
        <f t="shared" si="43"/>
        <v>1.1.</v>
      </c>
      <c r="C596" s="29" t="str">
        <f t="shared" si="45"/>
        <v>3</v>
      </c>
      <c r="D596" s="33" t="str">
        <f t="shared" si="44"/>
        <v>28 1 3 33 1 102 29 9 0 2201071</v>
      </c>
      <c r="E596" s="34">
        <v>13112</v>
      </c>
      <c r="F596" s="33" t="s">
        <v>1308</v>
      </c>
      <c r="G596" s="26">
        <v>0</v>
      </c>
      <c r="H596" s="26">
        <v>28</v>
      </c>
      <c r="I596" s="26">
        <v>1</v>
      </c>
      <c r="J596" s="26">
        <v>3</v>
      </c>
      <c r="K596" s="26">
        <v>33</v>
      </c>
      <c r="L596" s="26">
        <v>1</v>
      </c>
      <c r="M596" s="26">
        <v>102</v>
      </c>
      <c r="N596" s="26">
        <v>29</v>
      </c>
      <c r="O596" s="26">
        <v>9</v>
      </c>
      <c r="P596" s="26" t="s">
        <v>149</v>
      </c>
      <c r="Q596" s="26" t="s">
        <v>759</v>
      </c>
      <c r="R596" s="27" t="s">
        <v>808</v>
      </c>
      <c r="S596" s="28">
        <v>2890480000</v>
      </c>
    </row>
    <row r="597" spans="1:19" hidden="1" x14ac:dyDescent="0.2">
      <c r="A597" s="29" t="str">
        <f t="shared" si="42"/>
        <v>1.102</v>
      </c>
      <c r="B597" s="29" t="str">
        <f t="shared" si="43"/>
        <v>1.1.</v>
      </c>
      <c r="C597" s="29" t="str">
        <f t="shared" si="45"/>
        <v>3</v>
      </c>
      <c r="D597" s="33" t="str">
        <f t="shared" si="44"/>
        <v>28 1 3 33 1 102 30 4 0 2201050</v>
      </c>
      <c r="E597" s="34">
        <v>13125</v>
      </c>
      <c r="F597" s="33" t="s">
        <v>1311</v>
      </c>
      <c r="G597" s="26">
        <v>0</v>
      </c>
      <c r="H597" s="26">
        <v>28</v>
      </c>
      <c r="I597" s="26">
        <v>1</v>
      </c>
      <c r="J597" s="26">
        <v>3</v>
      </c>
      <c r="K597" s="26">
        <v>33</v>
      </c>
      <c r="L597" s="26">
        <v>1</v>
      </c>
      <c r="M597" s="26">
        <v>102</v>
      </c>
      <c r="N597" s="26">
        <v>30</v>
      </c>
      <c r="O597" s="26">
        <v>4</v>
      </c>
      <c r="P597" s="26" t="s">
        <v>149</v>
      </c>
      <c r="Q597" s="26" t="s">
        <v>809</v>
      </c>
      <c r="R597" s="27" t="s">
        <v>810</v>
      </c>
      <c r="S597" s="28">
        <v>620000000</v>
      </c>
    </row>
    <row r="598" spans="1:19" hidden="1" x14ac:dyDescent="0.2">
      <c r="A598" s="29" t="str">
        <f t="shared" si="42"/>
        <v>1.102</v>
      </c>
      <c r="B598" s="29" t="str">
        <f t="shared" si="43"/>
        <v>1.1.</v>
      </c>
      <c r="C598" s="29" t="str">
        <f t="shared" si="45"/>
        <v>3</v>
      </c>
      <c r="D598" s="33" t="str">
        <f t="shared" si="44"/>
        <v>28 1 3 33 1 102 30 80 0 2201028</v>
      </c>
      <c r="E598" s="34">
        <v>13150</v>
      </c>
      <c r="F598" s="33" t="s">
        <v>1312</v>
      </c>
      <c r="G598" s="26">
        <v>0</v>
      </c>
      <c r="H598" s="26">
        <v>28</v>
      </c>
      <c r="I598" s="26">
        <v>1</v>
      </c>
      <c r="J598" s="26">
        <v>3</v>
      </c>
      <c r="K598" s="26">
        <v>33</v>
      </c>
      <c r="L598" s="26">
        <v>1</v>
      </c>
      <c r="M598" s="26">
        <v>102</v>
      </c>
      <c r="N598" s="26">
        <v>30</v>
      </c>
      <c r="O598" s="26">
        <v>80</v>
      </c>
      <c r="P598" s="26" t="s">
        <v>149</v>
      </c>
      <c r="Q598" s="26" t="s">
        <v>767</v>
      </c>
      <c r="R598" s="27" t="s">
        <v>811</v>
      </c>
      <c r="S598" s="28">
        <v>846229604</v>
      </c>
    </row>
    <row r="599" spans="1:19" hidden="1" x14ac:dyDescent="0.2">
      <c r="A599" s="29" t="str">
        <f t="shared" si="42"/>
        <v>1.102</v>
      </c>
      <c r="B599" s="29" t="str">
        <f t="shared" si="43"/>
        <v>1.1.</v>
      </c>
      <c r="C599" s="29" t="str">
        <f t="shared" si="45"/>
        <v>3</v>
      </c>
      <c r="D599" s="33" t="str">
        <f t="shared" si="44"/>
        <v>28 1 3 33 1 102 32 0 0 2201084</v>
      </c>
      <c r="E599" s="34">
        <v>13107</v>
      </c>
      <c r="F599" s="33" t="s">
        <v>1304</v>
      </c>
      <c r="G599" s="26">
        <v>0</v>
      </c>
      <c r="H599" s="26">
        <v>28</v>
      </c>
      <c r="I599" s="26">
        <v>1</v>
      </c>
      <c r="J599" s="26">
        <v>3</v>
      </c>
      <c r="K599" s="26">
        <v>33</v>
      </c>
      <c r="L599" s="26">
        <v>1</v>
      </c>
      <c r="M599" s="26">
        <v>102</v>
      </c>
      <c r="N599" s="26">
        <v>32</v>
      </c>
      <c r="O599" s="26">
        <v>0</v>
      </c>
      <c r="P599" s="26" t="s">
        <v>149</v>
      </c>
      <c r="Q599" s="26" t="s">
        <v>791</v>
      </c>
      <c r="R599" s="27" t="s">
        <v>812</v>
      </c>
      <c r="S599" s="28">
        <v>1327859765</v>
      </c>
    </row>
    <row r="600" spans="1:19" hidden="1" x14ac:dyDescent="0.2">
      <c r="A600" s="29" t="str">
        <f t="shared" si="42"/>
        <v>1.102</v>
      </c>
      <c r="B600" s="29" t="str">
        <f t="shared" si="43"/>
        <v>1.1.</v>
      </c>
      <c r="C600" s="29" t="str">
        <f t="shared" si="45"/>
        <v>3</v>
      </c>
      <c r="D600" s="33" t="str">
        <f t="shared" si="44"/>
        <v>28 1 3 33 1 102 32 1 0 2201084</v>
      </c>
      <c r="E600" s="34">
        <v>13115</v>
      </c>
      <c r="F600" s="33" t="s">
        <v>1309</v>
      </c>
      <c r="G600" s="26">
        <v>0</v>
      </c>
      <c r="H600" s="26">
        <v>28</v>
      </c>
      <c r="I600" s="26">
        <v>1</v>
      </c>
      <c r="J600" s="26">
        <v>3</v>
      </c>
      <c r="K600" s="26">
        <v>33</v>
      </c>
      <c r="L600" s="26">
        <v>1</v>
      </c>
      <c r="M600" s="26">
        <v>102</v>
      </c>
      <c r="N600" s="26">
        <v>32</v>
      </c>
      <c r="O600" s="26">
        <v>1</v>
      </c>
      <c r="P600" s="26" t="s">
        <v>149</v>
      </c>
      <c r="Q600" s="26" t="s">
        <v>791</v>
      </c>
      <c r="R600" s="27" t="s">
        <v>813</v>
      </c>
      <c r="S600" s="28">
        <v>313153237</v>
      </c>
    </row>
    <row r="601" spans="1:19" hidden="1" x14ac:dyDescent="0.2">
      <c r="A601" s="29" t="str">
        <f t="shared" si="42"/>
        <v>1.102</v>
      </c>
      <c r="B601" s="29" t="str">
        <f t="shared" si="43"/>
        <v>1.1.</v>
      </c>
      <c r="C601" s="29" t="str">
        <f t="shared" si="45"/>
        <v>3</v>
      </c>
      <c r="D601" s="33" t="str">
        <f t="shared" si="44"/>
        <v>28 1 3 33 1 102 32 2 0 2201084</v>
      </c>
      <c r="E601" s="34">
        <v>13116</v>
      </c>
      <c r="F601" s="33" t="s">
        <v>1310</v>
      </c>
      <c r="G601" s="26">
        <v>0</v>
      </c>
      <c r="H601" s="26">
        <v>28</v>
      </c>
      <c r="I601" s="26">
        <v>1</v>
      </c>
      <c r="J601" s="26">
        <v>3</v>
      </c>
      <c r="K601" s="26">
        <v>33</v>
      </c>
      <c r="L601" s="26">
        <v>1</v>
      </c>
      <c r="M601" s="26">
        <v>102</v>
      </c>
      <c r="N601" s="26">
        <v>32</v>
      </c>
      <c r="O601" s="26">
        <v>2</v>
      </c>
      <c r="P601" s="26" t="s">
        <v>149</v>
      </c>
      <c r="Q601" s="26" t="s">
        <v>791</v>
      </c>
      <c r="R601" s="27" t="s">
        <v>814</v>
      </c>
      <c r="S601" s="28">
        <v>130705068</v>
      </c>
    </row>
    <row r="602" spans="1:19" hidden="1" x14ac:dyDescent="0.2">
      <c r="A602" s="29" t="str">
        <f t="shared" si="42"/>
        <v>1.101</v>
      </c>
      <c r="B602" s="29" t="str">
        <f t="shared" si="43"/>
        <v>1.1.</v>
      </c>
      <c r="C602" s="29" t="str">
        <f t="shared" si="45"/>
        <v>1</v>
      </c>
      <c r="D602" s="33" t="str">
        <f t="shared" si="44"/>
        <v>28 1 3 81 1 101 28 0 0 2201052</v>
      </c>
      <c r="E602" s="34">
        <v>25101</v>
      </c>
      <c r="F602" s="33" t="s">
        <v>1424</v>
      </c>
      <c r="G602" s="26">
        <v>0</v>
      </c>
      <c r="H602" s="26">
        <v>28</v>
      </c>
      <c r="I602" s="26">
        <v>1</v>
      </c>
      <c r="J602" s="26">
        <v>3</v>
      </c>
      <c r="K602" s="26">
        <v>81</v>
      </c>
      <c r="L602" s="26">
        <v>1</v>
      </c>
      <c r="M602" s="26">
        <v>101</v>
      </c>
      <c r="N602" s="26">
        <v>28</v>
      </c>
      <c r="O602" s="26">
        <v>0</v>
      </c>
      <c r="P602" s="26" t="s">
        <v>149</v>
      </c>
      <c r="Q602" s="26" t="s">
        <v>756</v>
      </c>
      <c r="R602" s="27" t="s">
        <v>815</v>
      </c>
      <c r="S602" s="28">
        <v>6000000000</v>
      </c>
    </row>
    <row r="603" spans="1:19" hidden="1" x14ac:dyDescent="0.2">
      <c r="A603" s="29" t="str">
        <f t="shared" si="42"/>
        <v>1.102</v>
      </c>
      <c r="B603" s="29" t="str">
        <f t="shared" si="43"/>
        <v>1.1.</v>
      </c>
      <c r="C603" s="29" t="str">
        <f t="shared" si="45"/>
        <v>3</v>
      </c>
      <c r="D603" s="33" t="str">
        <f t="shared" si="44"/>
        <v>28 2 3 33 1 102 29 0 0 2201071</v>
      </c>
      <c r="E603" s="34">
        <v>13101</v>
      </c>
      <c r="F603" s="33" t="s">
        <v>1298</v>
      </c>
      <c r="G603" s="26">
        <v>0</v>
      </c>
      <c r="H603" s="26">
        <v>28</v>
      </c>
      <c r="I603" s="26">
        <v>2</v>
      </c>
      <c r="J603" s="26">
        <v>3</v>
      </c>
      <c r="K603" s="26">
        <v>33</v>
      </c>
      <c r="L603" s="26">
        <v>1</v>
      </c>
      <c r="M603" s="26">
        <v>102</v>
      </c>
      <c r="N603" s="26">
        <v>29</v>
      </c>
      <c r="O603" s="26">
        <v>0</v>
      </c>
      <c r="P603" s="26" t="s">
        <v>149</v>
      </c>
      <c r="Q603" s="26" t="s">
        <v>759</v>
      </c>
      <c r="R603" s="27" t="s">
        <v>817</v>
      </c>
      <c r="S603" s="28">
        <v>162043582388</v>
      </c>
    </row>
    <row r="604" spans="1:19" hidden="1" x14ac:dyDescent="0.2">
      <c r="A604" s="29" t="str">
        <f t="shared" si="42"/>
        <v>1.102</v>
      </c>
      <c r="B604" s="29" t="str">
        <f t="shared" si="43"/>
        <v>1.1.</v>
      </c>
      <c r="C604" s="29" t="str">
        <f t="shared" si="45"/>
        <v>3</v>
      </c>
      <c r="D604" s="33" t="str">
        <f t="shared" si="44"/>
        <v>28 2 3 33 1 102 29 1 0 2201071</v>
      </c>
      <c r="E604" s="34">
        <v>13103</v>
      </c>
      <c r="F604" s="33" t="s">
        <v>1300</v>
      </c>
      <c r="G604" s="26">
        <v>0</v>
      </c>
      <c r="H604" s="26">
        <v>28</v>
      </c>
      <c r="I604" s="26">
        <v>2</v>
      </c>
      <c r="J604" s="26">
        <v>3</v>
      </c>
      <c r="K604" s="26">
        <v>33</v>
      </c>
      <c r="L604" s="26">
        <v>1</v>
      </c>
      <c r="M604" s="26">
        <v>102</v>
      </c>
      <c r="N604" s="26">
        <v>29</v>
      </c>
      <c r="O604" s="26">
        <v>1</v>
      </c>
      <c r="P604" s="26" t="s">
        <v>149</v>
      </c>
      <c r="Q604" s="26" t="s">
        <v>759</v>
      </c>
      <c r="R604" s="27" t="s">
        <v>818</v>
      </c>
      <c r="S604" s="28">
        <v>12195106465</v>
      </c>
    </row>
    <row r="605" spans="1:19" hidden="1" x14ac:dyDescent="0.2">
      <c r="A605" s="29" t="str">
        <f t="shared" si="42"/>
        <v>1.102</v>
      </c>
      <c r="B605" s="29" t="str">
        <f t="shared" si="43"/>
        <v>1.1.</v>
      </c>
      <c r="C605" s="29" t="str">
        <f t="shared" si="45"/>
        <v>3</v>
      </c>
      <c r="D605" s="33" t="str">
        <f t="shared" si="44"/>
        <v>28 2 3 33 1 102 29 2 0 2201071</v>
      </c>
      <c r="E605" s="34">
        <v>13104</v>
      </c>
      <c r="F605" s="33" t="s">
        <v>1301</v>
      </c>
      <c r="G605" s="26">
        <v>0</v>
      </c>
      <c r="H605" s="26">
        <v>28</v>
      </c>
      <c r="I605" s="26">
        <v>2</v>
      </c>
      <c r="J605" s="26">
        <v>3</v>
      </c>
      <c r="K605" s="26">
        <v>33</v>
      </c>
      <c r="L605" s="26">
        <v>1</v>
      </c>
      <c r="M605" s="26">
        <v>102</v>
      </c>
      <c r="N605" s="26">
        <v>29</v>
      </c>
      <c r="O605" s="26">
        <v>2</v>
      </c>
      <c r="P605" s="26" t="s">
        <v>149</v>
      </c>
      <c r="Q605" s="26" t="s">
        <v>759</v>
      </c>
      <c r="R605" s="27" t="s">
        <v>819</v>
      </c>
      <c r="S605" s="28">
        <v>26191844109</v>
      </c>
    </row>
    <row r="606" spans="1:19" hidden="1" x14ac:dyDescent="0.2">
      <c r="A606" s="29" t="str">
        <f t="shared" si="42"/>
        <v>1.102</v>
      </c>
      <c r="B606" s="29" t="str">
        <f t="shared" si="43"/>
        <v>1.1.</v>
      </c>
      <c r="C606" s="29" t="str">
        <f t="shared" si="45"/>
        <v>3</v>
      </c>
      <c r="D606" s="33" t="str">
        <f t="shared" si="44"/>
        <v>28 2 3 33 1 102 29 6 0 2201071</v>
      </c>
      <c r="E606" s="34">
        <v>13112</v>
      </c>
      <c r="F606" s="33" t="s">
        <v>1308</v>
      </c>
      <c r="G606" s="26">
        <v>0</v>
      </c>
      <c r="H606" s="26">
        <v>28</v>
      </c>
      <c r="I606" s="26">
        <v>2</v>
      </c>
      <c r="J606" s="26">
        <v>3</v>
      </c>
      <c r="K606" s="26">
        <v>33</v>
      </c>
      <c r="L606" s="26">
        <v>1</v>
      </c>
      <c r="M606" s="26">
        <v>102</v>
      </c>
      <c r="N606" s="26">
        <v>29</v>
      </c>
      <c r="O606" s="26">
        <v>6</v>
      </c>
      <c r="P606" s="26" t="s">
        <v>149</v>
      </c>
      <c r="Q606" s="26" t="s">
        <v>759</v>
      </c>
      <c r="R606" s="27" t="s">
        <v>820</v>
      </c>
      <c r="S606" s="28">
        <v>100000000</v>
      </c>
    </row>
    <row r="607" spans="1:19" hidden="1" x14ac:dyDescent="0.2">
      <c r="A607" s="29" t="str">
        <f t="shared" si="42"/>
        <v>1.102</v>
      </c>
      <c r="B607" s="29" t="str">
        <f t="shared" si="43"/>
        <v>1.1.</v>
      </c>
      <c r="C607" s="29" t="str">
        <f t="shared" si="45"/>
        <v>3</v>
      </c>
      <c r="D607" s="33" t="str">
        <f t="shared" ref="D607:D637" si="46">+CONCATENATE(H607," ",I607," ",J607," ",K607," ",L607," ",M607," ",N607," ",O607," ",P607," ",Q607)</f>
        <v>28 2 3 33 1 102 29 7 0 2201071</v>
      </c>
      <c r="E607" s="34">
        <v>13101</v>
      </c>
      <c r="F607" s="33" t="s">
        <v>1298</v>
      </c>
      <c r="G607" s="26">
        <v>0</v>
      </c>
      <c r="H607" s="26">
        <v>28</v>
      </c>
      <c r="I607" s="26">
        <v>2</v>
      </c>
      <c r="J607" s="26">
        <v>3</v>
      </c>
      <c r="K607" s="26">
        <v>33</v>
      </c>
      <c r="L607" s="26">
        <v>1</v>
      </c>
      <c r="M607" s="26">
        <v>102</v>
      </c>
      <c r="N607" s="26">
        <v>29</v>
      </c>
      <c r="O607" s="26">
        <v>7</v>
      </c>
      <c r="P607" s="26" t="s">
        <v>149</v>
      </c>
      <c r="Q607" s="26" t="s">
        <v>759</v>
      </c>
      <c r="R607" s="27" t="s">
        <v>821</v>
      </c>
      <c r="S607" s="28">
        <v>400000000</v>
      </c>
    </row>
    <row r="608" spans="1:19" hidden="1" x14ac:dyDescent="0.2">
      <c r="A608" s="29" t="str">
        <f t="shared" si="42"/>
        <v>1.102</v>
      </c>
      <c r="B608" s="29" t="str">
        <f t="shared" si="43"/>
        <v>1.1.</v>
      </c>
      <c r="C608" s="29" t="str">
        <f t="shared" si="45"/>
        <v>3</v>
      </c>
      <c r="D608" s="33" t="str">
        <f t="shared" si="46"/>
        <v>28 2 3 33 1 102 29 8 0 2201071</v>
      </c>
      <c r="E608" s="34">
        <v>13112</v>
      </c>
      <c r="F608" s="33" t="s">
        <v>1308</v>
      </c>
      <c r="G608" s="26">
        <v>0</v>
      </c>
      <c r="H608" s="26">
        <v>28</v>
      </c>
      <c r="I608" s="26">
        <v>2</v>
      </c>
      <c r="J608" s="26">
        <v>3</v>
      </c>
      <c r="K608" s="26">
        <v>33</v>
      </c>
      <c r="L608" s="26">
        <v>1</v>
      </c>
      <c r="M608" s="26">
        <v>102</v>
      </c>
      <c r="N608" s="26">
        <v>29</v>
      </c>
      <c r="O608" s="26">
        <v>8</v>
      </c>
      <c r="P608" s="26" t="s">
        <v>149</v>
      </c>
      <c r="Q608" s="26" t="s">
        <v>759</v>
      </c>
      <c r="R608" s="27" t="s">
        <v>822</v>
      </c>
      <c r="S608" s="28">
        <v>50000000</v>
      </c>
    </row>
    <row r="609" spans="1:19" hidden="1" x14ac:dyDescent="0.2">
      <c r="A609" s="29" t="str">
        <f t="shared" si="42"/>
        <v>1.102</v>
      </c>
      <c r="B609" s="29" t="str">
        <f t="shared" si="43"/>
        <v>1.1.</v>
      </c>
      <c r="C609" s="29" t="str">
        <f t="shared" si="45"/>
        <v>3</v>
      </c>
      <c r="D609" s="33" t="str">
        <f t="shared" si="46"/>
        <v>28 2 3 33 1 102 30 81 0 2201028</v>
      </c>
      <c r="E609" s="34">
        <v>22202</v>
      </c>
      <c r="F609" s="33" t="s">
        <v>1375</v>
      </c>
      <c r="G609" s="26">
        <v>0</v>
      </c>
      <c r="H609" s="26">
        <v>28</v>
      </c>
      <c r="I609" s="26">
        <v>2</v>
      </c>
      <c r="J609" s="26">
        <v>3</v>
      </c>
      <c r="K609" s="26">
        <v>33</v>
      </c>
      <c r="L609" s="26">
        <v>1</v>
      </c>
      <c r="M609" s="26">
        <v>102</v>
      </c>
      <c r="N609" s="26">
        <v>30</v>
      </c>
      <c r="O609" s="26">
        <v>81</v>
      </c>
      <c r="P609" s="26" t="s">
        <v>149</v>
      </c>
      <c r="Q609" s="26" t="s">
        <v>767</v>
      </c>
      <c r="R609" s="27" t="s">
        <v>823</v>
      </c>
      <c r="S609" s="28">
        <v>140016460</v>
      </c>
    </row>
    <row r="610" spans="1:19" hidden="1" x14ac:dyDescent="0.2">
      <c r="A610" s="29" t="str">
        <f t="shared" si="42"/>
        <v>1.102</v>
      </c>
      <c r="B610" s="29" t="str">
        <f t="shared" si="43"/>
        <v>1.1.</v>
      </c>
      <c r="C610" s="29" t="str">
        <f t="shared" si="45"/>
        <v>3</v>
      </c>
      <c r="D610" s="33" t="str">
        <f t="shared" si="46"/>
        <v>28 3 3 33 1 102 29 0 0 2201071</v>
      </c>
      <c r="E610" s="34">
        <v>13101</v>
      </c>
      <c r="F610" s="33" t="s">
        <v>1298</v>
      </c>
      <c r="G610" s="26">
        <v>0</v>
      </c>
      <c r="H610" s="26">
        <v>28</v>
      </c>
      <c r="I610" s="26">
        <v>3</v>
      </c>
      <c r="J610" s="26">
        <v>3</v>
      </c>
      <c r="K610" s="26">
        <v>33</v>
      </c>
      <c r="L610" s="26">
        <v>1</v>
      </c>
      <c r="M610" s="26">
        <v>102</v>
      </c>
      <c r="N610" s="26">
        <v>29</v>
      </c>
      <c r="O610" s="26">
        <v>0</v>
      </c>
      <c r="P610" s="26" t="s">
        <v>149</v>
      </c>
      <c r="Q610" s="26" t="s">
        <v>759</v>
      </c>
      <c r="R610" s="27" t="s">
        <v>825</v>
      </c>
      <c r="S610" s="28">
        <v>19571551936</v>
      </c>
    </row>
    <row r="611" spans="1:19" hidden="1" x14ac:dyDescent="0.2">
      <c r="A611" s="29" t="str">
        <f t="shared" si="42"/>
        <v>1.102</v>
      </c>
      <c r="B611" s="29" t="str">
        <f t="shared" si="43"/>
        <v>1.1.</v>
      </c>
      <c r="C611" s="29" t="str">
        <f t="shared" si="45"/>
        <v>3</v>
      </c>
      <c r="D611" s="33" t="str">
        <f t="shared" si="46"/>
        <v>28 3 3 33 1 102 29 1 0 2201071</v>
      </c>
      <c r="E611" s="34">
        <v>13103</v>
      </c>
      <c r="F611" s="33" t="s">
        <v>1300</v>
      </c>
      <c r="G611" s="26">
        <v>0</v>
      </c>
      <c r="H611" s="26">
        <v>28</v>
      </c>
      <c r="I611" s="26">
        <v>3</v>
      </c>
      <c r="J611" s="26">
        <v>3</v>
      </c>
      <c r="K611" s="26">
        <v>33</v>
      </c>
      <c r="L611" s="26">
        <v>1</v>
      </c>
      <c r="M611" s="26">
        <v>102</v>
      </c>
      <c r="N611" s="26">
        <v>29</v>
      </c>
      <c r="O611" s="26">
        <v>1</v>
      </c>
      <c r="P611" s="26" t="s">
        <v>149</v>
      </c>
      <c r="Q611" s="26" t="s">
        <v>759</v>
      </c>
      <c r="R611" s="27" t="s">
        <v>826</v>
      </c>
      <c r="S611" s="28">
        <v>2909481310</v>
      </c>
    </row>
    <row r="612" spans="1:19" hidden="1" x14ac:dyDescent="0.2">
      <c r="A612" s="29" t="str">
        <f t="shared" si="42"/>
        <v>1.102</v>
      </c>
      <c r="B612" s="29" t="str">
        <f t="shared" si="43"/>
        <v>1.1.</v>
      </c>
      <c r="C612" s="29" t="str">
        <f t="shared" si="45"/>
        <v>3</v>
      </c>
      <c r="D612" s="33" t="str">
        <f t="shared" si="46"/>
        <v>28 3 3 33 1 102 29 2 0 2201071</v>
      </c>
      <c r="E612" s="34">
        <v>13104</v>
      </c>
      <c r="F612" s="33" t="s">
        <v>1301</v>
      </c>
      <c r="G612" s="26">
        <v>0</v>
      </c>
      <c r="H612" s="26">
        <v>28</v>
      </c>
      <c r="I612" s="26">
        <v>3</v>
      </c>
      <c r="J612" s="26">
        <v>3</v>
      </c>
      <c r="K612" s="26">
        <v>33</v>
      </c>
      <c r="L612" s="26">
        <v>1</v>
      </c>
      <c r="M612" s="26">
        <v>102</v>
      </c>
      <c r="N612" s="26">
        <v>29</v>
      </c>
      <c r="O612" s="26">
        <v>2</v>
      </c>
      <c r="P612" s="26" t="s">
        <v>149</v>
      </c>
      <c r="Q612" s="26" t="s">
        <v>759</v>
      </c>
      <c r="R612" s="27" t="s">
        <v>827</v>
      </c>
      <c r="S612" s="28">
        <v>3879308413</v>
      </c>
    </row>
    <row r="613" spans="1:19" hidden="1" x14ac:dyDescent="0.2">
      <c r="A613" s="29" t="str">
        <f t="shared" si="42"/>
        <v>1.102</v>
      </c>
      <c r="B613" s="29" t="str">
        <f t="shared" si="43"/>
        <v>1.1.</v>
      </c>
      <c r="C613" s="29" t="str">
        <f t="shared" si="45"/>
        <v>3</v>
      </c>
      <c r="D613" s="33" t="str">
        <f t="shared" si="46"/>
        <v>28 3 3 33 1 102 29 7 0 2201071</v>
      </c>
      <c r="E613" s="34">
        <v>13101</v>
      </c>
      <c r="F613" s="33" t="s">
        <v>1298</v>
      </c>
      <c r="G613" s="26">
        <v>0</v>
      </c>
      <c r="H613" s="26">
        <v>28</v>
      </c>
      <c r="I613" s="26">
        <v>3</v>
      </c>
      <c r="J613" s="26">
        <v>3</v>
      </c>
      <c r="K613" s="26">
        <v>33</v>
      </c>
      <c r="L613" s="26">
        <v>1</v>
      </c>
      <c r="M613" s="26">
        <v>102</v>
      </c>
      <c r="N613" s="26">
        <v>29</v>
      </c>
      <c r="O613" s="26">
        <v>7</v>
      </c>
      <c r="P613" s="26" t="s">
        <v>149</v>
      </c>
      <c r="Q613" s="26" t="s">
        <v>759</v>
      </c>
      <c r="R613" s="27" t="s">
        <v>828</v>
      </c>
      <c r="S613" s="28">
        <v>100000000</v>
      </c>
    </row>
    <row r="614" spans="1:19" hidden="1" x14ac:dyDescent="0.2">
      <c r="A614" s="29" t="str">
        <f t="shared" si="42"/>
        <v>1.102</v>
      </c>
      <c r="B614" s="29" t="str">
        <f t="shared" si="43"/>
        <v>1.1.</v>
      </c>
      <c r="C614" s="29" t="str">
        <f t="shared" si="45"/>
        <v>1</v>
      </c>
      <c r="D614" s="33" t="str">
        <f t="shared" si="46"/>
        <v>28 4 3 11 1 102 29 80 0 2201071</v>
      </c>
      <c r="E614" s="34">
        <v>11101</v>
      </c>
      <c r="F614" s="33" t="s">
        <v>1175</v>
      </c>
      <c r="G614" s="26">
        <v>0</v>
      </c>
      <c r="H614" s="26">
        <v>28</v>
      </c>
      <c r="I614" s="26">
        <v>4</v>
      </c>
      <c r="J614" s="26">
        <v>3</v>
      </c>
      <c r="K614" s="26">
        <v>11</v>
      </c>
      <c r="L614" s="26">
        <v>1</v>
      </c>
      <c r="M614" s="26">
        <v>102</v>
      </c>
      <c r="N614" s="26">
        <v>29</v>
      </c>
      <c r="O614" s="26">
        <v>80</v>
      </c>
      <c r="P614" s="26" t="s">
        <v>149</v>
      </c>
      <c r="Q614" s="26" t="s">
        <v>759</v>
      </c>
      <c r="R614" s="27" t="s">
        <v>830</v>
      </c>
      <c r="S614" s="28">
        <v>321433486</v>
      </c>
    </row>
    <row r="615" spans="1:19" hidden="1" x14ac:dyDescent="0.2">
      <c r="A615" s="29" t="str">
        <f t="shared" si="42"/>
        <v>1.102</v>
      </c>
      <c r="B615" s="29" t="str">
        <f t="shared" si="43"/>
        <v>1.1.</v>
      </c>
      <c r="C615" s="29" t="str">
        <f t="shared" si="45"/>
        <v>1</v>
      </c>
      <c r="D615" s="33" t="str">
        <f t="shared" si="46"/>
        <v>28 4 3 11 1 102 29 81 0 2201071</v>
      </c>
      <c r="E615" s="34">
        <v>11101</v>
      </c>
      <c r="F615" s="33" t="s">
        <v>1175</v>
      </c>
      <c r="G615" s="26">
        <v>0</v>
      </c>
      <c r="H615" s="26">
        <v>28</v>
      </c>
      <c r="I615" s="26">
        <v>4</v>
      </c>
      <c r="J615" s="26">
        <v>3</v>
      </c>
      <c r="K615" s="26">
        <v>11</v>
      </c>
      <c r="L615" s="26">
        <v>1</v>
      </c>
      <c r="M615" s="26">
        <v>102</v>
      </c>
      <c r="N615" s="26">
        <v>29</v>
      </c>
      <c r="O615" s="26">
        <v>81</v>
      </c>
      <c r="P615" s="26" t="s">
        <v>149</v>
      </c>
      <c r="Q615" s="26" t="s">
        <v>759</v>
      </c>
      <c r="R615" s="27" t="s">
        <v>831</v>
      </c>
      <c r="S615" s="28">
        <v>108884862</v>
      </c>
    </row>
    <row r="616" spans="1:19" hidden="1" x14ac:dyDescent="0.2">
      <c r="A616" s="29" t="str">
        <f t="shared" si="42"/>
        <v>1.102</v>
      </c>
      <c r="B616" s="29" t="str">
        <f t="shared" si="43"/>
        <v>1.1.</v>
      </c>
      <c r="C616" s="29" t="str">
        <f t="shared" si="45"/>
        <v>1</v>
      </c>
      <c r="D616" s="33" t="str">
        <f t="shared" si="46"/>
        <v>28 4 3 11 1 102 29 82 0 2201071</v>
      </c>
      <c r="E616" s="34">
        <v>11101</v>
      </c>
      <c r="F616" s="33" t="s">
        <v>1175</v>
      </c>
      <c r="G616" s="26">
        <v>0</v>
      </c>
      <c r="H616" s="26">
        <v>28</v>
      </c>
      <c r="I616" s="26">
        <v>4</v>
      </c>
      <c r="J616" s="26">
        <v>3</v>
      </c>
      <c r="K616" s="26">
        <v>11</v>
      </c>
      <c r="L616" s="26">
        <v>1</v>
      </c>
      <c r="M616" s="26">
        <v>102</v>
      </c>
      <c r="N616" s="26">
        <v>29</v>
      </c>
      <c r="O616" s="26">
        <v>82</v>
      </c>
      <c r="P616" s="26" t="s">
        <v>149</v>
      </c>
      <c r="Q616" s="26" t="s">
        <v>759</v>
      </c>
      <c r="R616" s="27" t="s">
        <v>832</v>
      </c>
      <c r="S616" s="28">
        <v>522086515</v>
      </c>
    </row>
    <row r="617" spans="1:19" hidden="1" x14ac:dyDescent="0.2">
      <c r="A617" s="29" t="str">
        <f t="shared" si="42"/>
        <v>1.102</v>
      </c>
      <c r="B617" s="29" t="str">
        <f t="shared" si="43"/>
        <v>1.1.</v>
      </c>
      <c r="C617" s="29" t="str">
        <f t="shared" si="45"/>
        <v>3</v>
      </c>
      <c r="D617" s="33" t="str">
        <f t="shared" si="46"/>
        <v>28 4 3 33 1 102 29 81 0 2201071</v>
      </c>
      <c r="E617" s="34">
        <v>13112</v>
      </c>
      <c r="F617" s="33" t="s">
        <v>1308</v>
      </c>
      <c r="G617" s="26">
        <v>0</v>
      </c>
      <c r="H617" s="26">
        <v>28</v>
      </c>
      <c r="I617" s="26">
        <v>4</v>
      </c>
      <c r="J617" s="26">
        <v>3</v>
      </c>
      <c r="K617" s="26">
        <v>33</v>
      </c>
      <c r="L617" s="26">
        <v>1</v>
      </c>
      <c r="M617" s="26">
        <v>102</v>
      </c>
      <c r="N617" s="26">
        <v>29</v>
      </c>
      <c r="O617" s="26">
        <v>81</v>
      </c>
      <c r="P617" s="26" t="s">
        <v>149</v>
      </c>
      <c r="Q617" s="26" t="s">
        <v>759</v>
      </c>
      <c r="R617" s="27" t="s">
        <v>830</v>
      </c>
      <c r="S617" s="28">
        <v>399459678</v>
      </c>
    </row>
    <row r="618" spans="1:19" hidden="1" x14ac:dyDescent="0.2">
      <c r="A618" s="29" t="str">
        <f t="shared" si="42"/>
        <v>1.102</v>
      </c>
      <c r="B618" s="29" t="str">
        <f t="shared" si="43"/>
        <v>1.1.</v>
      </c>
      <c r="C618" s="29" t="str">
        <f t="shared" si="45"/>
        <v>3</v>
      </c>
      <c r="D618" s="33" t="str">
        <f t="shared" si="46"/>
        <v>28 4 3 33 1 102 29 82 0 2201071</v>
      </c>
      <c r="E618" s="34">
        <v>13112</v>
      </c>
      <c r="F618" s="33" t="s">
        <v>1308</v>
      </c>
      <c r="G618" s="26">
        <v>0</v>
      </c>
      <c r="H618" s="26">
        <v>28</v>
      </c>
      <c r="I618" s="26">
        <v>4</v>
      </c>
      <c r="J618" s="26">
        <v>3</v>
      </c>
      <c r="K618" s="26">
        <v>33</v>
      </c>
      <c r="L618" s="26">
        <v>1</v>
      </c>
      <c r="M618" s="26">
        <v>102</v>
      </c>
      <c r="N618" s="26">
        <v>29</v>
      </c>
      <c r="O618" s="26">
        <v>82</v>
      </c>
      <c r="P618" s="26" t="s">
        <v>149</v>
      </c>
      <c r="Q618" s="26" t="s">
        <v>759</v>
      </c>
      <c r="R618" s="27" t="s">
        <v>833</v>
      </c>
      <c r="S618" s="28">
        <v>1335024360</v>
      </c>
    </row>
    <row r="619" spans="1:19" hidden="1" x14ac:dyDescent="0.2">
      <c r="A619" s="29" t="str">
        <f t="shared" si="42"/>
        <v>1.102</v>
      </c>
      <c r="B619" s="29" t="str">
        <f t="shared" si="43"/>
        <v>1.1.</v>
      </c>
      <c r="C619" s="29" t="str">
        <f t="shared" si="45"/>
        <v>3</v>
      </c>
      <c r="D619" s="33" t="str">
        <f t="shared" si="46"/>
        <v>28 5 3 33 1 102 29 0 0 2201071</v>
      </c>
      <c r="E619" s="34">
        <v>13105</v>
      </c>
      <c r="F619" s="33" t="s">
        <v>1302</v>
      </c>
      <c r="G619" s="26">
        <v>0</v>
      </c>
      <c r="H619" s="26">
        <v>28</v>
      </c>
      <c r="I619" s="26">
        <v>5</v>
      </c>
      <c r="J619" s="26">
        <v>3</v>
      </c>
      <c r="K619" s="26">
        <v>33</v>
      </c>
      <c r="L619" s="26">
        <v>1</v>
      </c>
      <c r="M619" s="26">
        <v>102</v>
      </c>
      <c r="N619" s="26">
        <v>29</v>
      </c>
      <c r="O619" s="26">
        <v>0</v>
      </c>
      <c r="P619" s="26" t="s">
        <v>149</v>
      </c>
      <c r="Q619" s="26" t="s">
        <v>759</v>
      </c>
      <c r="R619" s="27" t="s">
        <v>835</v>
      </c>
      <c r="S619" s="28">
        <v>2327360000</v>
      </c>
    </row>
    <row r="620" spans="1:19" hidden="1" x14ac:dyDescent="0.2">
      <c r="A620" s="29" t="str">
        <f t="shared" si="42"/>
        <v>1.102</v>
      </c>
      <c r="B620" s="29" t="str">
        <f t="shared" si="43"/>
        <v>1.1.</v>
      </c>
      <c r="C620" s="29" t="str">
        <f t="shared" si="45"/>
        <v>3</v>
      </c>
      <c r="D620" s="33" t="str">
        <f t="shared" si="46"/>
        <v>28 5 3 83 1 102 29 0 0 2201071</v>
      </c>
      <c r="E620" s="34">
        <v>25203</v>
      </c>
      <c r="F620" s="33" t="s">
        <v>1426</v>
      </c>
      <c r="G620" s="26">
        <v>0</v>
      </c>
      <c r="H620" s="26">
        <v>28</v>
      </c>
      <c r="I620" s="26">
        <v>5</v>
      </c>
      <c r="J620" s="26">
        <v>3</v>
      </c>
      <c r="K620" s="26">
        <v>83</v>
      </c>
      <c r="L620" s="26">
        <v>1</v>
      </c>
      <c r="M620" s="26">
        <v>102</v>
      </c>
      <c r="N620" s="26">
        <v>29</v>
      </c>
      <c r="O620" s="26">
        <v>0</v>
      </c>
      <c r="P620" s="26" t="s">
        <v>149</v>
      </c>
      <c r="Q620" s="26" t="s">
        <v>759</v>
      </c>
      <c r="R620" s="27" t="s">
        <v>836</v>
      </c>
      <c r="S620" s="28">
        <v>400000000</v>
      </c>
    </row>
    <row r="621" spans="1:19" hidden="1" x14ac:dyDescent="0.2">
      <c r="A621" s="29" t="str">
        <f t="shared" si="42"/>
        <v>1.102</v>
      </c>
      <c r="B621" s="29" t="str">
        <f t="shared" si="43"/>
        <v>1.1.</v>
      </c>
      <c r="C621" s="29" t="str">
        <f t="shared" si="45"/>
        <v>3</v>
      </c>
      <c r="D621" s="33" t="str">
        <f t="shared" si="46"/>
        <v>28 6 3 33 1 102 29 0 0 2201071</v>
      </c>
      <c r="E621" s="34">
        <v>13110</v>
      </c>
      <c r="F621" s="33" t="s">
        <v>1306</v>
      </c>
      <c r="G621" s="26">
        <v>0</v>
      </c>
      <c r="H621" s="26">
        <v>28</v>
      </c>
      <c r="I621" s="26">
        <v>6</v>
      </c>
      <c r="J621" s="26">
        <v>3</v>
      </c>
      <c r="K621" s="26">
        <v>33</v>
      </c>
      <c r="L621" s="26">
        <v>1</v>
      </c>
      <c r="M621" s="26">
        <v>102</v>
      </c>
      <c r="N621" s="26">
        <v>29</v>
      </c>
      <c r="O621" s="26">
        <v>0</v>
      </c>
      <c r="P621" s="26" t="s">
        <v>149</v>
      </c>
      <c r="Q621" s="26" t="s">
        <v>759</v>
      </c>
      <c r="R621" s="27" t="s">
        <v>838</v>
      </c>
      <c r="S621" s="28">
        <v>3418482479</v>
      </c>
    </row>
    <row r="622" spans="1:19" hidden="1" x14ac:dyDescent="0.2">
      <c r="C622" s="29" t="str">
        <f t="shared" si="45"/>
        <v>1</v>
      </c>
      <c r="D622" s="33" t="str">
        <f t="shared" si="46"/>
        <v>29 11 1 11 2 2 3 0 2120202009 0</v>
      </c>
      <c r="E622" s="34">
        <v>11101</v>
      </c>
      <c r="F622" s="33" t="s">
        <v>1175</v>
      </c>
      <c r="G622" s="26">
        <v>0</v>
      </c>
      <c r="H622" s="26">
        <v>29</v>
      </c>
      <c r="I622" s="26">
        <v>11</v>
      </c>
      <c r="J622" s="26">
        <v>1</v>
      </c>
      <c r="K622" s="26">
        <v>11</v>
      </c>
      <c r="L622" s="26">
        <v>2</v>
      </c>
      <c r="M622" s="26">
        <v>2</v>
      </c>
      <c r="N622" s="26">
        <v>3</v>
      </c>
      <c r="O622" s="26">
        <v>0</v>
      </c>
      <c r="P622" s="26" t="s">
        <v>214</v>
      </c>
      <c r="Q622" s="26" t="s">
        <v>149</v>
      </c>
      <c r="R622" s="27" t="s">
        <v>215</v>
      </c>
      <c r="S622" s="28">
        <v>2928811</v>
      </c>
    </row>
    <row r="623" spans="1:19" x14ac:dyDescent="0.2">
      <c r="A623" s="29" t="str">
        <f t="shared" ref="A623:A681" si="47">+CONCATENATE(L623,".",M623)</f>
        <v>1.304</v>
      </c>
      <c r="B623" s="29" t="str">
        <f t="shared" ref="B623:B681" si="48">+CONCATENATE(L623,".",MID(M623,1,1),".")</f>
        <v>1.3.</v>
      </c>
      <c r="C623" s="29" t="str">
        <f t="shared" si="45"/>
        <v>1</v>
      </c>
      <c r="D623" s="33" t="str">
        <f t="shared" si="46"/>
        <v>29 1 3 11 1 304 35 0 0 4103050</v>
      </c>
      <c r="E623" s="34">
        <v>11101</v>
      </c>
      <c r="F623" s="33" t="s">
        <v>1175</v>
      </c>
      <c r="G623" s="26">
        <v>0</v>
      </c>
      <c r="H623" s="26">
        <v>29</v>
      </c>
      <c r="I623" s="26">
        <v>1</v>
      </c>
      <c r="J623" s="26">
        <v>3</v>
      </c>
      <c r="K623" s="26">
        <v>11</v>
      </c>
      <c r="L623" s="26">
        <v>1</v>
      </c>
      <c r="M623" s="26">
        <v>304</v>
      </c>
      <c r="N623" s="26">
        <v>35</v>
      </c>
      <c r="O623" s="26">
        <v>0</v>
      </c>
      <c r="P623" s="26" t="s">
        <v>149</v>
      </c>
      <c r="Q623" s="26" t="s">
        <v>881</v>
      </c>
      <c r="R623" s="27" t="s">
        <v>882</v>
      </c>
      <c r="S623" s="28">
        <v>235023896</v>
      </c>
    </row>
    <row r="624" spans="1:19" x14ac:dyDescent="0.2">
      <c r="A624" s="29" t="str">
        <f t="shared" si="47"/>
        <v>1.304</v>
      </c>
      <c r="B624" s="29" t="str">
        <f t="shared" si="48"/>
        <v>1.3.</v>
      </c>
      <c r="C624" s="29" t="str">
        <f t="shared" si="45"/>
        <v>1</v>
      </c>
      <c r="D624" s="33" t="str">
        <f t="shared" si="46"/>
        <v>29 1 3 11 1 304 35 1 0 4103050</v>
      </c>
      <c r="E624" s="34">
        <v>11101</v>
      </c>
      <c r="F624" s="33" t="s">
        <v>1175</v>
      </c>
      <c r="G624" s="26">
        <v>0</v>
      </c>
      <c r="H624" s="26">
        <v>29</v>
      </c>
      <c r="I624" s="26">
        <v>1</v>
      </c>
      <c r="J624" s="26">
        <v>3</v>
      </c>
      <c r="K624" s="26">
        <v>11</v>
      </c>
      <c r="L624" s="26">
        <v>1</v>
      </c>
      <c r="M624" s="26">
        <v>304</v>
      </c>
      <c r="N624" s="26">
        <v>35</v>
      </c>
      <c r="O624" s="26">
        <v>1</v>
      </c>
      <c r="P624" s="26" t="s">
        <v>149</v>
      </c>
      <c r="Q624" s="26" t="s">
        <v>881</v>
      </c>
      <c r="R624" s="27" t="s">
        <v>883</v>
      </c>
      <c r="S624" s="28">
        <v>207573372</v>
      </c>
    </row>
    <row r="625" spans="1:19" x14ac:dyDescent="0.2">
      <c r="A625" s="29" t="str">
        <f t="shared" si="47"/>
        <v>1.304</v>
      </c>
      <c r="B625" s="29" t="str">
        <f t="shared" si="48"/>
        <v>1.3.</v>
      </c>
      <c r="C625" s="29" t="str">
        <f t="shared" si="45"/>
        <v>1</v>
      </c>
      <c r="D625" s="33" t="str">
        <f t="shared" si="46"/>
        <v>29 1 3 11 1 304 35 2 0 4103050</v>
      </c>
      <c r="E625" s="34">
        <v>11101</v>
      </c>
      <c r="F625" s="33" t="s">
        <v>1175</v>
      </c>
      <c r="G625" s="26">
        <v>0</v>
      </c>
      <c r="H625" s="26">
        <v>29</v>
      </c>
      <c r="I625" s="26">
        <v>1</v>
      </c>
      <c r="J625" s="26">
        <v>3</v>
      </c>
      <c r="K625" s="26">
        <v>11</v>
      </c>
      <c r="L625" s="26">
        <v>1</v>
      </c>
      <c r="M625" s="26">
        <v>304</v>
      </c>
      <c r="N625" s="26">
        <v>35</v>
      </c>
      <c r="O625" s="26">
        <v>2</v>
      </c>
      <c r="P625" s="26" t="s">
        <v>149</v>
      </c>
      <c r="Q625" s="26" t="s">
        <v>881</v>
      </c>
      <c r="R625" s="27" t="s">
        <v>884</v>
      </c>
      <c r="S625" s="28">
        <v>15000000</v>
      </c>
    </row>
    <row r="626" spans="1:19" x14ac:dyDescent="0.2">
      <c r="A626" s="29" t="str">
        <f t="shared" si="47"/>
        <v>1.304</v>
      </c>
      <c r="B626" s="29" t="str">
        <f t="shared" si="48"/>
        <v>1.3.</v>
      </c>
      <c r="C626" s="29" t="str">
        <f t="shared" si="45"/>
        <v>1</v>
      </c>
      <c r="D626" s="33" t="str">
        <f t="shared" si="46"/>
        <v>29 1 3 11 1 304 35 3 0 4103061</v>
      </c>
      <c r="E626" s="34">
        <v>11101</v>
      </c>
      <c r="F626" s="33" t="s">
        <v>1175</v>
      </c>
      <c r="G626" s="26">
        <v>0</v>
      </c>
      <c r="H626" s="26">
        <v>29</v>
      </c>
      <c r="I626" s="26">
        <v>1</v>
      </c>
      <c r="J626" s="26">
        <v>3</v>
      </c>
      <c r="K626" s="26">
        <v>11</v>
      </c>
      <c r="L626" s="26">
        <v>1</v>
      </c>
      <c r="M626" s="26">
        <v>304</v>
      </c>
      <c r="N626" s="26">
        <v>35</v>
      </c>
      <c r="O626" s="26">
        <v>3</v>
      </c>
      <c r="P626" s="26" t="s">
        <v>149</v>
      </c>
      <c r="Q626" s="26" t="s">
        <v>885</v>
      </c>
      <c r="R626" s="27" t="s">
        <v>886</v>
      </c>
      <c r="S626" s="28">
        <v>112000000</v>
      </c>
    </row>
    <row r="627" spans="1:19" x14ac:dyDescent="0.2">
      <c r="A627" s="29" t="str">
        <f t="shared" si="47"/>
        <v>1.304</v>
      </c>
      <c r="B627" s="29" t="str">
        <f t="shared" si="48"/>
        <v>1.3.</v>
      </c>
      <c r="C627" s="29" t="str">
        <f t="shared" si="45"/>
        <v>1</v>
      </c>
      <c r="D627" s="33" t="str">
        <f t="shared" si="46"/>
        <v>29 1 3 11 1 304 35 4 0 4103061</v>
      </c>
      <c r="E627" s="34">
        <v>11101</v>
      </c>
      <c r="F627" s="33" t="s">
        <v>1175</v>
      </c>
      <c r="G627" s="26">
        <v>0</v>
      </c>
      <c r="H627" s="26">
        <v>29</v>
      </c>
      <c r="I627" s="26">
        <v>1</v>
      </c>
      <c r="J627" s="26">
        <v>3</v>
      </c>
      <c r="K627" s="26">
        <v>11</v>
      </c>
      <c r="L627" s="26">
        <v>1</v>
      </c>
      <c r="M627" s="26">
        <v>304</v>
      </c>
      <c r="N627" s="26">
        <v>35</v>
      </c>
      <c r="O627" s="26">
        <v>4</v>
      </c>
      <c r="P627" s="26" t="s">
        <v>149</v>
      </c>
      <c r="Q627" s="26" t="s">
        <v>885</v>
      </c>
      <c r="R627" s="27" t="s">
        <v>887</v>
      </c>
      <c r="S627" s="28">
        <v>134400000</v>
      </c>
    </row>
    <row r="628" spans="1:19" x14ac:dyDescent="0.2">
      <c r="A628" s="29" t="str">
        <f t="shared" si="47"/>
        <v>1.304</v>
      </c>
      <c r="B628" s="29" t="str">
        <f t="shared" si="48"/>
        <v>1.3.</v>
      </c>
      <c r="C628" s="29" t="str">
        <f t="shared" si="45"/>
        <v>1</v>
      </c>
      <c r="D628" s="33" t="str">
        <f t="shared" si="46"/>
        <v>29 1 3 11 1 304 35 5 0 4103050</v>
      </c>
      <c r="E628" s="34">
        <v>11101</v>
      </c>
      <c r="F628" s="33" t="s">
        <v>1175</v>
      </c>
      <c r="G628" s="26">
        <v>0</v>
      </c>
      <c r="H628" s="26">
        <v>29</v>
      </c>
      <c r="I628" s="26">
        <v>1</v>
      </c>
      <c r="J628" s="26">
        <v>3</v>
      </c>
      <c r="K628" s="26">
        <v>11</v>
      </c>
      <c r="L628" s="26">
        <v>1</v>
      </c>
      <c r="M628" s="26">
        <v>304</v>
      </c>
      <c r="N628" s="26">
        <v>35</v>
      </c>
      <c r="O628" s="26">
        <v>5</v>
      </c>
      <c r="P628" s="26" t="s">
        <v>149</v>
      </c>
      <c r="Q628" s="26" t="s">
        <v>881</v>
      </c>
      <c r="R628" s="27" t="s">
        <v>888</v>
      </c>
      <c r="S628" s="28">
        <v>137600000</v>
      </c>
    </row>
    <row r="629" spans="1:19" x14ac:dyDescent="0.2">
      <c r="A629" s="29" t="str">
        <f t="shared" si="47"/>
        <v>1.305</v>
      </c>
      <c r="B629" s="29" t="str">
        <f t="shared" si="48"/>
        <v>1.3.</v>
      </c>
      <c r="C629" s="29" t="str">
        <f t="shared" si="45"/>
        <v>1</v>
      </c>
      <c r="D629" s="33" t="str">
        <f t="shared" si="46"/>
        <v>29 1 3 11 1 305 34 1 0 4104008</v>
      </c>
      <c r="E629" s="34">
        <v>11101</v>
      </c>
      <c r="F629" s="33" t="s">
        <v>1175</v>
      </c>
      <c r="G629" s="26">
        <v>0</v>
      </c>
      <c r="H629" s="26">
        <v>29</v>
      </c>
      <c r="I629" s="26">
        <v>1</v>
      </c>
      <c r="J629" s="26">
        <v>3</v>
      </c>
      <c r="K629" s="26">
        <v>11</v>
      </c>
      <c r="L629" s="26">
        <v>1</v>
      </c>
      <c r="M629" s="26">
        <v>305</v>
      </c>
      <c r="N629" s="26">
        <v>34</v>
      </c>
      <c r="O629" s="26">
        <v>1</v>
      </c>
      <c r="P629" s="26" t="s">
        <v>149</v>
      </c>
      <c r="Q629" s="26" t="s">
        <v>889</v>
      </c>
      <c r="R629" s="27" t="s">
        <v>890</v>
      </c>
      <c r="S629" s="28">
        <v>2239000000</v>
      </c>
    </row>
    <row r="630" spans="1:19" x14ac:dyDescent="0.2">
      <c r="A630" s="29" t="str">
        <f t="shared" si="47"/>
        <v>1.305</v>
      </c>
      <c r="B630" s="29" t="str">
        <f t="shared" si="48"/>
        <v>1.3.</v>
      </c>
      <c r="C630" s="29" t="str">
        <f t="shared" si="45"/>
        <v>1</v>
      </c>
      <c r="D630" s="33" t="str">
        <f t="shared" si="46"/>
        <v>29 1 3 11 1 305 34 2 0 4104008</v>
      </c>
      <c r="E630" s="34">
        <v>11101</v>
      </c>
      <c r="F630" s="33" t="s">
        <v>1175</v>
      </c>
      <c r="G630" s="26">
        <v>0</v>
      </c>
      <c r="H630" s="26">
        <v>29</v>
      </c>
      <c r="I630" s="26">
        <v>1</v>
      </c>
      <c r="J630" s="26">
        <v>3</v>
      </c>
      <c r="K630" s="26">
        <v>11</v>
      </c>
      <c r="L630" s="26">
        <v>1</v>
      </c>
      <c r="M630" s="26">
        <v>305</v>
      </c>
      <c r="N630" s="26">
        <v>34</v>
      </c>
      <c r="O630" s="26">
        <v>2</v>
      </c>
      <c r="P630" s="26" t="s">
        <v>149</v>
      </c>
      <c r="Q630" s="26" t="s">
        <v>889</v>
      </c>
      <c r="R630" s="27" t="s">
        <v>891</v>
      </c>
      <c r="S630" s="28">
        <v>571790985</v>
      </c>
    </row>
    <row r="631" spans="1:19" x14ac:dyDescent="0.2">
      <c r="A631" s="29" t="str">
        <f t="shared" si="47"/>
        <v>1.305</v>
      </c>
      <c r="B631" s="29" t="str">
        <f t="shared" si="48"/>
        <v>1.3.</v>
      </c>
      <c r="C631" s="29" t="str">
        <f t="shared" si="45"/>
        <v>1</v>
      </c>
      <c r="D631" s="33" t="str">
        <f t="shared" si="46"/>
        <v>29 1 3 11 1 305 34 3 0 4104008</v>
      </c>
      <c r="E631" s="34">
        <v>11101</v>
      </c>
      <c r="F631" s="33" t="s">
        <v>1175</v>
      </c>
      <c r="G631" s="26">
        <v>0</v>
      </c>
      <c r="H631" s="26">
        <v>29</v>
      </c>
      <c r="I631" s="26">
        <v>1</v>
      </c>
      <c r="J631" s="26">
        <v>3</v>
      </c>
      <c r="K631" s="26">
        <v>11</v>
      </c>
      <c r="L631" s="26">
        <v>1</v>
      </c>
      <c r="M631" s="26">
        <v>305</v>
      </c>
      <c r="N631" s="26">
        <v>34</v>
      </c>
      <c r="O631" s="26">
        <v>3</v>
      </c>
      <c r="P631" s="26" t="s">
        <v>149</v>
      </c>
      <c r="Q631" s="26" t="s">
        <v>889</v>
      </c>
      <c r="R631" s="27" t="s">
        <v>892</v>
      </c>
      <c r="S631" s="28">
        <v>439040000</v>
      </c>
    </row>
    <row r="632" spans="1:19" x14ac:dyDescent="0.2">
      <c r="A632" s="29" t="str">
        <f t="shared" si="47"/>
        <v>1.305</v>
      </c>
      <c r="B632" s="29" t="str">
        <f t="shared" si="48"/>
        <v>1.3.</v>
      </c>
      <c r="C632" s="29" t="str">
        <f t="shared" si="45"/>
        <v>1</v>
      </c>
      <c r="D632" s="33" t="str">
        <f t="shared" si="46"/>
        <v>29 1 3 11 1 305 34 4 0 4104008</v>
      </c>
      <c r="E632" s="34">
        <v>11101</v>
      </c>
      <c r="F632" s="33" t="s">
        <v>1175</v>
      </c>
      <c r="G632" s="26">
        <v>0</v>
      </c>
      <c r="H632" s="26">
        <v>29</v>
      </c>
      <c r="I632" s="26">
        <v>1</v>
      </c>
      <c r="J632" s="26">
        <v>3</v>
      </c>
      <c r="K632" s="26">
        <v>11</v>
      </c>
      <c r="L632" s="26">
        <v>1</v>
      </c>
      <c r="M632" s="26">
        <v>305</v>
      </c>
      <c r="N632" s="26">
        <v>34</v>
      </c>
      <c r="O632" s="26">
        <v>4</v>
      </c>
      <c r="P632" s="26" t="s">
        <v>149</v>
      </c>
      <c r="Q632" s="26" t="s">
        <v>889</v>
      </c>
      <c r="R632" s="27" t="s">
        <v>893</v>
      </c>
      <c r="S632" s="28">
        <v>90000000</v>
      </c>
    </row>
    <row r="633" spans="1:19" x14ac:dyDescent="0.2">
      <c r="A633" s="29" t="str">
        <f t="shared" si="47"/>
        <v>1.305</v>
      </c>
      <c r="B633" s="29" t="str">
        <f t="shared" si="48"/>
        <v>1.3.</v>
      </c>
      <c r="C633" s="29" t="str">
        <f t="shared" si="45"/>
        <v>1</v>
      </c>
      <c r="D633" s="33" t="str">
        <f t="shared" si="46"/>
        <v>29 1 3 11 1 305 34 5 0 4104008</v>
      </c>
      <c r="E633" s="34">
        <v>11101</v>
      </c>
      <c r="F633" s="33" t="s">
        <v>1175</v>
      </c>
      <c r="G633" s="26">
        <v>0</v>
      </c>
      <c r="H633" s="26">
        <v>29</v>
      </c>
      <c r="I633" s="26">
        <v>1</v>
      </c>
      <c r="J633" s="26">
        <v>3</v>
      </c>
      <c r="K633" s="26">
        <v>11</v>
      </c>
      <c r="L633" s="26">
        <v>1</v>
      </c>
      <c r="M633" s="26">
        <v>305</v>
      </c>
      <c r="N633" s="26">
        <v>34</v>
      </c>
      <c r="O633" s="26">
        <v>5</v>
      </c>
      <c r="P633" s="26" t="s">
        <v>149</v>
      </c>
      <c r="Q633" s="26" t="s">
        <v>889</v>
      </c>
      <c r="R633" s="27" t="s">
        <v>894</v>
      </c>
      <c r="S633" s="28">
        <v>20000000</v>
      </c>
    </row>
    <row r="634" spans="1:19" x14ac:dyDescent="0.2">
      <c r="A634" s="29" t="str">
        <f t="shared" si="47"/>
        <v>1.305</v>
      </c>
      <c r="B634" s="29" t="str">
        <f t="shared" si="48"/>
        <v>1.3.</v>
      </c>
      <c r="C634" s="29" t="str">
        <f t="shared" si="45"/>
        <v>1</v>
      </c>
      <c r="D634" s="33" t="str">
        <f t="shared" si="46"/>
        <v>29 1 3 11 1 305 34 6 0 4104008</v>
      </c>
      <c r="E634" s="34">
        <v>11101</v>
      </c>
      <c r="F634" s="33" t="s">
        <v>1175</v>
      </c>
      <c r="G634" s="26">
        <v>0</v>
      </c>
      <c r="H634" s="26">
        <v>29</v>
      </c>
      <c r="I634" s="26">
        <v>1</v>
      </c>
      <c r="J634" s="26">
        <v>3</v>
      </c>
      <c r="K634" s="26">
        <v>11</v>
      </c>
      <c r="L634" s="26">
        <v>1</v>
      </c>
      <c r="M634" s="26">
        <v>305</v>
      </c>
      <c r="N634" s="26">
        <v>34</v>
      </c>
      <c r="O634" s="26">
        <v>6</v>
      </c>
      <c r="P634" s="26" t="s">
        <v>149</v>
      </c>
      <c r="Q634" s="26" t="s">
        <v>889</v>
      </c>
      <c r="R634" s="27" t="s">
        <v>895</v>
      </c>
      <c r="S634" s="28">
        <v>10000000</v>
      </c>
    </row>
    <row r="635" spans="1:19" x14ac:dyDescent="0.2">
      <c r="A635" s="29" t="str">
        <f t="shared" si="47"/>
        <v>1.306</v>
      </c>
      <c r="B635" s="29" t="str">
        <f t="shared" si="48"/>
        <v>1.3.</v>
      </c>
      <c r="C635" s="29" t="str">
        <f t="shared" si="45"/>
        <v>1</v>
      </c>
      <c r="D635" s="33" t="str">
        <f t="shared" si="46"/>
        <v>29 1 3 11 1 306 33 0 0 4103052</v>
      </c>
      <c r="E635" s="34">
        <v>11101</v>
      </c>
      <c r="F635" s="33" t="s">
        <v>1175</v>
      </c>
      <c r="G635" s="26">
        <v>0</v>
      </c>
      <c r="H635" s="26">
        <v>29</v>
      </c>
      <c r="I635" s="26">
        <v>1</v>
      </c>
      <c r="J635" s="26">
        <v>3</v>
      </c>
      <c r="K635" s="26">
        <v>11</v>
      </c>
      <c r="L635" s="26">
        <v>1</v>
      </c>
      <c r="M635" s="26">
        <v>306</v>
      </c>
      <c r="N635" s="26">
        <v>33</v>
      </c>
      <c r="O635" s="26">
        <v>0</v>
      </c>
      <c r="P635" s="26" t="s">
        <v>149</v>
      </c>
      <c r="Q635" s="26" t="s">
        <v>302</v>
      </c>
      <c r="R635" s="27" t="s">
        <v>896</v>
      </c>
      <c r="S635" s="28">
        <v>784000000</v>
      </c>
    </row>
    <row r="636" spans="1:19" x14ac:dyDescent="0.2">
      <c r="A636" s="29" t="str">
        <f t="shared" si="47"/>
        <v>1.306</v>
      </c>
      <c r="B636" s="29" t="str">
        <f t="shared" si="48"/>
        <v>1.3.</v>
      </c>
      <c r="C636" s="29" t="str">
        <f t="shared" si="45"/>
        <v>1</v>
      </c>
      <c r="D636" s="33" t="str">
        <f t="shared" si="46"/>
        <v>29 1 3 11 1 306 33 1 0 4103052</v>
      </c>
      <c r="E636" s="34">
        <v>11101</v>
      </c>
      <c r="F636" s="33" t="s">
        <v>1175</v>
      </c>
      <c r="G636" s="26">
        <v>0</v>
      </c>
      <c r="H636" s="26">
        <v>29</v>
      </c>
      <c r="I636" s="26">
        <v>1</v>
      </c>
      <c r="J636" s="26">
        <v>3</v>
      </c>
      <c r="K636" s="26">
        <v>11</v>
      </c>
      <c r="L636" s="26">
        <v>1</v>
      </c>
      <c r="M636" s="26">
        <v>306</v>
      </c>
      <c r="N636" s="26">
        <v>33</v>
      </c>
      <c r="O636" s="26">
        <v>1</v>
      </c>
      <c r="P636" s="26" t="s">
        <v>149</v>
      </c>
      <c r="Q636" s="26" t="s">
        <v>302</v>
      </c>
      <c r="R636" s="27" t="s">
        <v>897</v>
      </c>
      <c r="S636" s="28">
        <v>289426697</v>
      </c>
    </row>
    <row r="637" spans="1:19" x14ac:dyDescent="0.2">
      <c r="A637" s="29" t="str">
        <f t="shared" si="47"/>
        <v>1.306</v>
      </c>
      <c r="B637" s="29" t="str">
        <f t="shared" si="48"/>
        <v>1.3.</v>
      </c>
      <c r="C637" s="29" t="str">
        <f t="shared" si="45"/>
        <v>1</v>
      </c>
      <c r="D637" s="33" t="str">
        <f t="shared" si="46"/>
        <v>29 1 3 11 1 306 33 2 0 4103052</v>
      </c>
      <c r="E637" s="34">
        <v>11101</v>
      </c>
      <c r="F637" s="33" t="s">
        <v>1175</v>
      </c>
      <c r="G637" s="26">
        <v>0</v>
      </c>
      <c r="H637" s="26">
        <v>29</v>
      </c>
      <c r="I637" s="26">
        <v>1</v>
      </c>
      <c r="J637" s="26">
        <v>3</v>
      </c>
      <c r="K637" s="26">
        <v>11</v>
      </c>
      <c r="L637" s="26">
        <v>1</v>
      </c>
      <c r="M637" s="26">
        <v>306</v>
      </c>
      <c r="N637" s="26">
        <v>33</v>
      </c>
      <c r="O637" s="26">
        <v>2</v>
      </c>
      <c r="P637" s="26" t="s">
        <v>149</v>
      </c>
      <c r="Q637" s="26" t="s">
        <v>302</v>
      </c>
      <c r="R637" s="27" t="s">
        <v>898</v>
      </c>
      <c r="S637" s="28">
        <v>22400000</v>
      </c>
    </row>
    <row r="638" spans="1:19" x14ac:dyDescent="0.2">
      <c r="A638" s="29" t="str">
        <f t="shared" si="47"/>
        <v>1.306</v>
      </c>
      <c r="B638" s="29" t="str">
        <f t="shared" si="48"/>
        <v>1.3.</v>
      </c>
      <c r="C638" s="29" t="str">
        <f t="shared" si="45"/>
        <v>1</v>
      </c>
      <c r="D638" s="33" t="str">
        <f t="shared" ref="D638:D681" si="49">+CONCATENATE(H638," ",I638," ",J638," ",K638," ",L638," ",M638," ",N638," ",O638," ",P638," ",Q638)</f>
        <v>29 1 3 11 1 306 33 3 0 4103052</v>
      </c>
      <c r="E638" s="34">
        <v>11101</v>
      </c>
      <c r="F638" s="33" t="s">
        <v>1175</v>
      </c>
      <c r="G638" s="26">
        <v>0</v>
      </c>
      <c r="H638" s="26">
        <v>29</v>
      </c>
      <c r="I638" s="26">
        <v>1</v>
      </c>
      <c r="J638" s="26">
        <v>3</v>
      </c>
      <c r="K638" s="26">
        <v>11</v>
      </c>
      <c r="L638" s="26">
        <v>1</v>
      </c>
      <c r="M638" s="26">
        <v>306</v>
      </c>
      <c r="N638" s="26">
        <v>33</v>
      </c>
      <c r="O638" s="26">
        <v>3</v>
      </c>
      <c r="P638" s="26" t="s">
        <v>149</v>
      </c>
      <c r="Q638" s="26" t="s">
        <v>302</v>
      </c>
      <c r="R638" s="27" t="s">
        <v>899</v>
      </c>
      <c r="S638" s="28">
        <v>60000000</v>
      </c>
    </row>
    <row r="639" spans="1:19" x14ac:dyDescent="0.2">
      <c r="A639" s="29" t="str">
        <f t="shared" si="47"/>
        <v>1.306</v>
      </c>
      <c r="B639" s="29" t="str">
        <f t="shared" si="48"/>
        <v>1.3.</v>
      </c>
      <c r="C639" s="29" t="str">
        <f t="shared" si="45"/>
        <v>1</v>
      </c>
      <c r="D639" s="33" t="str">
        <f t="shared" si="49"/>
        <v>29 1 3 11 1 306 33 4 0 4103052</v>
      </c>
      <c r="E639" s="34">
        <v>11101</v>
      </c>
      <c r="F639" s="33" t="s">
        <v>1175</v>
      </c>
      <c r="G639" s="26">
        <v>0</v>
      </c>
      <c r="H639" s="26">
        <v>29</v>
      </c>
      <c r="I639" s="26">
        <v>1</v>
      </c>
      <c r="J639" s="26">
        <v>3</v>
      </c>
      <c r="K639" s="26">
        <v>11</v>
      </c>
      <c r="L639" s="26">
        <v>1</v>
      </c>
      <c r="M639" s="26">
        <v>306</v>
      </c>
      <c r="N639" s="26">
        <v>33</v>
      </c>
      <c r="O639" s="26">
        <v>4</v>
      </c>
      <c r="P639" s="26" t="s">
        <v>149</v>
      </c>
      <c r="Q639" s="26" t="s">
        <v>302</v>
      </c>
      <c r="R639" s="27" t="s">
        <v>900</v>
      </c>
      <c r="S639" s="28">
        <v>201646977</v>
      </c>
    </row>
    <row r="640" spans="1:19" x14ac:dyDescent="0.2">
      <c r="A640" s="29" t="str">
        <f t="shared" si="47"/>
        <v>1.306</v>
      </c>
      <c r="B640" s="29" t="str">
        <f t="shared" si="48"/>
        <v>1.3.</v>
      </c>
      <c r="C640" s="29" t="str">
        <f t="shared" si="45"/>
        <v>1</v>
      </c>
      <c r="D640" s="33" t="str">
        <f t="shared" si="49"/>
        <v>29 1 3 11 1 306 33 5 0 4103052</v>
      </c>
      <c r="E640" s="34">
        <v>11101</v>
      </c>
      <c r="F640" s="33" t="s">
        <v>1175</v>
      </c>
      <c r="G640" s="26">
        <v>0</v>
      </c>
      <c r="H640" s="26">
        <v>29</v>
      </c>
      <c r="I640" s="26">
        <v>1</v>
      </c>
      <c r="J640" s="26">
        <v>3</v>
      </c>
      <c r="K640" s="26">
        <v>11</v>
      </c>
      <c r="L640" s="26">
        <v>1</v>
      </c>
      <c r="M640" s="26">
        <v>306</v>
      </c>
      <c r="N640" s="26">
        <v>33</v>
      </c>
      <c r="O640" s="26">
        <v>5</v>
      </c>
      <c r="P640" s="26" t="s">
        <v>149</v>
      </c>
      <c r="Q640" s="26" t="s">
        <v>302</v>
      </c>
      <c r="R640" s="27" t="s">
        <v>901</v>
      </c>
      <c r="S640" s="28">
        <v>1787520000</v>
      </c>
    </row>
    <row r="641" spans="1:19" x14ac:dyDescent="0.2">
      <c r="A641" s="29" t="str">
        <f t="shared" si="47"/>
        <v>1.306</v>
      </c>
      <c r="B641" s="29" t="str">
        <f t="shared" si="48"/>
        <v>1.3.</v>
      </c>
      <c r="C641" s="29" t="str">
        <f t="shared" si="45"/>
        <v>1</v>
      </c>
      <c r="D641" s="33" t="str">
        <f t="shared" si="49"/>
        <v>29 1 3 11 1 306 33 6 0 4103052</v>
      </c>
      <c r="E641" s="34">
        <v>11101</v>
      </c>
      <c r="F641" s="33" t="s">
        <v>1175</v>
      </c>
      <c r="G641" s="26">
        <v>0</v>
      </c>
      <c r="H641" s="26">
        <v>29</v>
      </c>
      <c r="I641" s="26">
        <v>1</v>
      </c>
      <c r="J641" s="26">
        <v>3</v>
      </c>
      <c r="K641" s="26">
        <v>11</v>
      </c>
      <c r="L641" s="26">
        <v>1</v>
      </c>
      <c r="M641" s="26">
        <v>306</v>
      </c>
      <c r="N641" s="26">
        <v>33</v>
      </c>
      <c r="O641" s="26">
        <v>6</v>
      </c>
      <c r="P641" s="26" t="s">
        <v>149</v>
      </c>
      <c r="Q641" s="26" t="s">
        <v>302</v>
      </c>
      <c r="R641" s="27" t="s">
        <v>902</v>
      </c>
      <c r="S641" s="28">
        <v>158400000</v>
      </c>
    </row>
    <row r="642" spans="1:19" x14ac:dyDescent="0.2">
      <c r="A642" s="29" t="str">
        <f t="shared" si="47"/>
        <v>1.306</v>
      </c>
      <c r="B642" s="29" t="str">
        <f t="shared" si="48"/>
        <v>1.3.</v>
      </c>
      <c r="C642" s="29" t="str">
        <f t="shared" si="45"/>
        <v>1</v>
      </c>
      <c r="D642" s="33" t="str">
        <f t="shared" si="49"/>
        <v>29 1 3 11 1 306 33 7 0 4103052</v>
      </c>
      <c r="E642" s="34">
        <v>11101</v>
      </c>
      <c r="F642" s="33" t="s">
        <v>1175</v>
      </c>
      <c r="G642" s="26">
        <v>0</v>
      </c>
      <c r="H642" s="26">
        <v>29</v>
      </c>
      <c r="I642" s="26">
        <v>1</v>
      </c>
      <c r="J642" s="26">
        <v>3</v>
      </c>
      <c r="K642" s="26">
        <v>11</v>
      </c>
      <c r="L642" s="26">
        <v>1</v>
      </c>
      <c r="M642" s="26">
        <v>306</v>
      </c>
      <c r="N642" s="26">
        <v>33</v>
      </c>
      <c r="O642" s="26">
        <v>7</v>
      </c>
      <c r="P642" s="26" t="s">
        <v>149</v>
      </c>
      <c r="Q642" s="26" t="s">
        <v>302</v>
      </c>
      <c r="R642" s="27" t="s">
        <v>903</v>
      </c>
      <c r="S642" s="28">
        <v>211200000</v>
      </c>
    </row>
    <row r="643" spans="1:19" x14ac:dyDescent="0.2">
      <c r="A643" s="29" t="str">
        <f t="shared" si="47"/>
        <v>1.306</v>
      </c>
      <c r="B643" s="29" t="str">
        <f t="shared" si="48"/>
        <v>1.3.</v>
      </c>
      <c r="C643" s="29" t="str">
        <f t="shared" ref="C643:C706" si="50">+MID(K643,2,1)</f>
        <v>1</v>
      </c>
      <c r="D643" s="33" t="str">
        <f t="shared" si="49"/>
        <v>29 1 3 11 1 306 33 8 0 4103052</v>
      </c>
      <c r="E643" s="34">
        <v>11101</v>
      </c>
      <c r="F643" s="33" t="s">
        <v>1175</v>
      </c>
      <c r="G643" s="26">
        <v>0</v>
      </c>
      <c r="H643" s="26">
        <v>29</v>
      </c>
      <c r="I643" s="26">
        <v>1</v>
      </c>
      <c r="J643" s="26">
        <v>3</v>
      </c>
      <c r="K643" s="26">
        <v>11</v>
      </c>
      <c r="L643" s="26">
        <v>1</v>
      </c>
      <c r="M643" s="26">
        <v>306</v>
      </c>
      <c r="N643" s="26">
        <v>33</v>
      </c>
      <c r="O643" s="26">
        <v>8</v>
      </c>
      <c r="P643" s="26" t="s">
        <v>149</v>
      </c>
      <c r="Q643" s="26" t="s">
        <v>302</v>
      </c>
      <c r="R643" s="27" t="s">
        <v>904</v>
      </c>
      <c r="S643" s="28">
        <v>20000000</v>
      </c>
    </row>
    <row r="644" spans="1:19" x14ac:dyDescent="0.2">
      <c r="A644" s="29" t="str">
        <f t="shared" si="47"/>
        <v>1.306</v>
      </c>
      <c r="B644" s="29" t="str">
        <f t="shared" si="48"/>
        <v>1.3.</v>
      </c>
      <c r="C644" s="29" t="str">
        <f t="shared" si="50"/>
        <v>1</v>
      </c>
      <c r="D644" s="33" t="str">
        <f t="shared" si="49"/>
        <v>29 1 3 11 1 306 33 9 0 4103052</v>
      </c>
      <c r="E644" s="34">
        <v>11101</v>
      </c>
      <c r="F644" s="33" t="s">
        <v>1175</v>
      </c>
      <c r="G644" s="26">
        <v>0</v>
      </c>
      <c r="H644" s="26">
        <v>29</v>
      </c>
      <c r="I644" s="26">
        <v>1</v>
      </c>
      <c r="J644" s="26">
        <v>3</v>
      </c>
      <c r="K644" s="26">
        <v>11</v>
      </c>
      <c r="L644" s="26">
        <v>1</v>
      </c>
      <c r="M644" s="26">
        <v>306</v>
      </c>
      <c r="N644" s="26">
        <v>33</v>
      </c>
      <c r="O644" s="26">
        <v>9</v>
      </c>
      <c r="P644" s="26" t="s">
        <v>149</v>
      </c>
      <c r="Q644" s="26" t="s">
        <v>302</v>
      </c>
      <c r="R644" s="27" t="s">
        <v>905</v>
      </c>
      <c r="S644" s="28">
        <v>1232000000</v>
      </c>
    </row>
    <row r="645" spans="1:19" x14ac:dyDescent="0.2">
      <c r="A645" s="29" t="str">
        <f t="shared" si="47"/>
        <v>1.306</v>
      </c>
      <c r="B645" s="29" t="str">
        <f t="shared" si="48"/>
        <v>1.3.</v>
      </c>
      <c r="C645" s="29" t="str">
        <f t="shared" si="50"/>
        <v>1</v>
      </c>
      <c r="D645" s="33" t="str">
        <f t="shared" si="49"/>
        <v>29 1 3 11 1 306 33 10 0 4103052</v>
      </c>
      <c r="E645" s="34">
        <v>11101</v>
      </c>
      <c r="F645" s="33" t="s">
        <v>1175</v>
      </c>
      <c r="G645" s="26">
        <v>0</v>
      </c>
      <c r="H645" s="26">
        <v>29</v>
      </c>
      <c r="I645" s="26">
        <v>1</v>
      </c>
      <c r="J645" s="26">
        <v>3</v>
      </c>
      <c r="K645" s="26">
        <v>11</v>
      </c>
      <c r="L645" s="26">
        <v>1</v>
      </c>
      <c r="M645" s="26">
        <v>306</v>
      </c>
      <c r="N645" s="26">
        <v>33</v>
      </c>
      <c r="O645" s="26">
        <v>10</v>
      </c>
      <c r="P645" s="26" t="s">
        <v>149</v>
      </c>
      <c r="Q645" s="26" t="s">
        <v>302</v>
      </c>
      <c r="R645" s="27" t="s">
        <v>906</v>
      </c>
      <c r="S645" s="28">
        <v>376320000</v>
      </c>
    </row>
    <row r="646" spans="1:19" x14ac:dyDescent="0.2">
      <c r="A646" s="29" t="str">
        <f t="shared" si="47"/>
        <v>1.306</v>
      </c>
      <c r="B646" s="29" t="str">
        <f t="shared" si="48"/>
        <v>1.3.</v>
      </c>
      <c r="C646" s="29" t="str">
        <f t="shared" si="50"/>
        <v>1</v>
      </c>
      <c r="D646" s="33" t="str">
        <f t="shared" si="49"/>
        <v>29 1 3 11 1 306 33 80 0 4103052</v>
      </c>
      <c r="E646" s="34">
        <v>11101</v>
      </c>
      <c r="F646" s="33" t="s">
        <v>1175</v>
      </c>
      <c r="G646" s="26">
        <v>0</v>
      </c>
      <c r="H646" s="26">
        <v>29</v>
      </c>
      <c r="I646" s="26">
        <v>1</v>
      </c>
      <c r="J646" s="26">
        <v>3</v>
      </c>
      <c r="K646" s="26">
        <v>11</v>
      </c>
      <c r="L646" s="26">
        <v>1</v>
      </c>
      <c r="M646" s="26">
        <v>306</v>
      </c>
      <c r="N646" s="26">
        <v>33</v>
      </c>
      <c r="O646" s="26">
        <v>80</v>
      </c>
      <c r="P646" s="26" t="s">
        <v>149</v>
      </c>
      <c r="Q646" s="26" t="s">
        <v>302</v>
      </c>
      <c r="R646" s="27" t="s">
        <v>907</v>
      </c>
      <c r="S646" s="28">
        <v>519353023</v>
      </c>
    </row>
    <row r="647" spans="1:19" x14ac:dyDescent="0.2">
      <c r="A647" s="29" t="str">
        <f t="shared" si="47"/>
        <v>1.306</v>
      </c>
      <c r="B647" s="29" t="str">
        <f t="shared" si="48"/>
        <v>1.3.</v>
      </c>
      <c r="C647" s="29" t="str">
        <f t="shared" si="50"/>
        <v>1</v>
      </c>
      <c r="D647" s="33" t="str">
        <f t="shared" si="49"/>
        <v>29 1 3 11 1 306 33 81 0 4103052</v>
      </c>
      <c r="E647" s="34">
        <v>11101</v>
      </c>
      <c r="F647" s="33" t="s">
        <v>1175</v>
      </c>
      <c r="G647" s="26">
        <v>0</v>
      </c>
      <c r="H647" s="26">
        <v>29</v>
      </c>
      <c r="I647" s="26">
        <v>1</v>
      </c>
      <c r="J647" s="26">
        <v>3</v>
      </c>
      <c r="K647" s="26">
        <v>11</v>
      </c>
      <c r="L647" s="26">
        <v>1</v>
      </c>
      <c r="M647" s="26">
        <v>306</v>
      </c>
      <c r="N647" s="26">
        <v>33</v>
      </c>
      <c r="O647" s="26">
        <v>81</v>
      </c>
      <c r="P647" s="26" t="s">
        <v>149</v>
      </c>
      <c r="Q647" s="26" t="s">
        <v>302</v>
      </c>
      <c r="R647" s="27" t="s">
        <v>908</v>
      </c>
      <c r="S647" s="28">
        <v>314940427</v>
      </c>
    </row>
    <row r="648" spans="1:19" x14ac:dyDescent="0.2">
      <c r="A648" s="29" t="str">
        <f t="shared" si="47"/>
        <v>1.304</v>
      </c>
      <c r="B648" s="29" t="str">
        <f t="shared" si="48"/>
        <v>1.3.</v>
      </c>
      <c r="C648" s="29" t="str">
        <f t="shared" si="50"/>
        <v>2</v>
      </c>
      <c r="D648" s="33" t="str">
        <f t="shared" si="49"/>
        <v>29 1 3 22 1 304 24 0 0 4003047</v>
      </c>
      <c r="E648" s="34">
        <v>11223</v>
      </c>
      <c r="F648" s="33" t="s">
        <v>1216</v>
      </c>
      <c r="G648" s="26">
        <v>0</v>
      </c>
      <c r="H648" s="26">
        <v>29</v>
      </c>
      <c r="I648" s="26">
        <v>1</v>
      </c>
      <c r="J648" s="26">
        <v>3</v>
      </c>
      <c r="K648" s="26">
        <v>22</v>
      </c>
      <c r="L648" s="26">
        <v>1</v>
      </c>
      <c r="M648" s="26">
        <v>304</v>
      </c>
      <c r="N648" s="26">
        <v>24</v>
      </c>
      <c r="O648" s="26">
        <v>0</v>
      </c>
      <c r="P648" s="26" t="s">
        <v>149</v>
      </c>
      <c r="Q648" s="26" t="s">
        <v>909</v>
      </c>
      <c r="R648" s="27" t="s">
        <v>910</v>
      </c>
      <c r="S648" s="28">
        <v>463858883</v>
      </c>
    </row>
    <row r="649" spans="1:19" x14ac:dyDescent="0.2">
      <c r="A649" s="29" t="str">
        <f t="shared" si="47"/>
        <v>1.304</v>
      </c>
      <c r="B649" s="29" t="str">
        <f t="shared" si="48"/>
        <v>1.3.</v>
      </c>
      <c r="C649" s="29" t="str">
        <f t="shared" si="50"/>
        <v>2</v>
      </c>
      <c r="D649" s="33" t="str">
        <f t="shared" si="49"/>
        <v>29 1 3 22 1 304 24 1 0 4003047</v>
      </c>
      <c r="E649" s="34">
        <v>11224</v>
      </c>
      <c r="F649" s="33" t="s">
        <v>1218</v>
      </c>
      <c r="G649" s="26">
        <v>0</v>
      </c>
      <c r="H649" s="26">
        <v>29</v>
      </c>
      <c r="I649" s="26">
        <v>1</v>
      </c>
      <c r="J649" s="26">
        <v>3</v>
      </c>
      <c r="K649" s="26">
        <v>22</v>
      </c>
      <c r="L649" s="26">
        <v>1</v>
      </c>
      <c r="M649" s="26">
        <v>304</v>
      </c>
      <c r="N649" s="26">
        <v>24</v>
      </c>
      <c r="O649" s="26">
        <v>1</v>
      </c>
      <c r="P649" s="26" t="s">
        <v>149</v>
      </c>
      <c r="Q649" s="26" t="s">
        <v>909</v>
      </c>
      <c r="R649" s="27" t="s">
        <v>911</v>
      </c>
      <c r="S649" s="28">
        <v>149989656</v>
      </c>
    </row>
    <row r="650" spans="1:19" x14ac:dyDescent="0.2">
      <c r="A650" s="29" t="str">
        <f t="shared" si="47"/>
        <v>1.304</v>
      </c>
      <c r="B650" s="29" t="str">
        <f t="shared" si="48"/>
        <v>1.3.</v>
      </c>
      <c r="C650" s="29" t="str">
        <f t="shared" si="50"/>
        <v>2</v>
      </c>
      <c r="D650" s="33" t="str">
        <f t="shared" si="49"/>
        <v>29 1 3 22 1 304 24 2 0 4003047</v>
      </c>
      <c r="E650" s="34">
        <v>22316</v>
      </c>
      <c r="F650" s="33" t="s">
        <v>1390</v>
      </c>
      <c r="G650" s="26">
        <v>0</v>
      </c>
      <c r="H650" s="26">
        <v>29</v>
      </c>
      <c r="I650" s="26">
        <v>1</v>
      </c>
      <c r="J650" s="26">
        <v>3</v>
      </c>
      <c r="K650" s="26">
        <v>22</v>
      </c>
      <c r="L650" s="26">
        <v>1</v>
      </c>
      <c r="M650" s="26">
        <v>304</v>
      </c>
      <c r="N650" s="26">
        <v>24</v>
      </c>
      <c r="O650" s="26">
        <v>2</v>
      </c>
      <c r="P650" s="26" t="s">
        <v>149</v>
      </c>
      <c r="Q650" s="26" t="s">
        <v>909</v>
      </c>
      <c r="R650" s="27" t="s">
        <v>912</v>
      </c>
      <c r="S650" s="28">
        <v>19322740</v>
      </c>
    </row>
    <row r="651" spans="1:19" x14ac:dyDescent="0.2">
      <c r="A651" s="29" t="str">
        <f t="shared" si="47"/>
        <v>1.305</v>
      </c>
      <c r="B651" s="29" t="str">
        <f t="shared" si="48"/>
        <v>1.3.</v>
      </c>
      <c r="C651" s="29" t="str">
        <f t="shared" si="50"/>
        <v>2</v>
      </c>
      <c r="D651" s="33" t="str">
        <f t="shared" si="49"/>
        <v>29 1 3 22 1 305 34 11 0 4104008</v>
      </c>
      <c r="E651" s="34">
        <v>11219</v>
      </c>
      <c r="F651" s="33" t="s">
        <v>1209</v>
      </c>
      <c r="G651" s="26">
        <v>0</v>
      </c>
      <c r="H651" s="26">
        <v>29</v>
      </c>
      <c r="I651" s="26">
        <v>1</v>
      </c>
      <c r="J651" s="26">
        <v>3</v>
      </c>
      <c r="K651" s="26">
        <v>22</v>
      </c>
      <c r="L651" s="26">
        <v>1</v>
      </c>
      <c r="M651" s="26">
        <v>305</v>
      </c>
      <c r="N651" s="26">
        <v>34</v>
      </c>
      <c r="O651" s="26">
        <v>11</v>
      </c>
      <c r="P651" s="26" t="s">
        <v>149</v>
      </c>
      <c r="Q651" s="26" t="s">
        <v>889</v>
      </c>
      <c r="R651" s="27" t="s">
        <v>913</v>
      </c>
      <c r="S651" s="28">
        <v>4033049439</v>
      </c>
    </row>
    <row r="652" spans="1:19" x14ac:dyDescent="0.2">
      <c r="A652" s="29" t="str">
        <f t="shared" si="47"/>
        <v>1.305</v>
      </c>
      <c r="B652" s="29" t="str">
        <f t="shared" si="48"/>
        <v>1.3.</v>
      </c>
      <c r="C652" s="29" t="str">
        <f t="shared" si="50"/>
        <v>2</v>
      </c>
      <c r="D652" s="33" t="str">
        <f t="shared" si="49"/>
        <v>29 1 3 22 1 305 34 12 0 4104008</v>
      </c>
      <c r="E652" s="34">
        <v>22314</v>
      </c>
      <c r="F652" s="33" t="s">
        <v>1389</v>
      </c>
      <c r="G652" s="26">
        <v>0</v>
      </c>
      <c r="H652" s="26">
        <v>29</v>
      </c>
      <c r="I652" s="26">
        <v>1</v>
      </c>
      <c r="J652" s="26">
        <v>3</v>
      </c>
      <c r="K652" s="26">
        <v>22</v>
      </c>
      <c r="L652" s="26">
        <v>1</v>
      </c>
      <c r="M652" s="26">
        <v>305</v>
      </c>
      <c r="N652" s="26">
        <v>34</v>
      </c>
      <c r="O652" s="26">
        <v>12</v>
      </c>
      <c r="P652" s="26" t="s">
        <v>149</v>
      </c>
      <c r="Q652" s="26" t="s">
        <v>889</v>
      </c>
      <c r="R652" s="27" t="s">
        <v>914</v>
      </c>
      <c r="S652" s="28">
        <v>38584000</v>
      </c>
    </row>
    <row r="653" spans="1:19" x14ac:dyDescent="0.2">
      <c r="A653" s="29" t="str">
        <f t="shared" si="47"/>
        <v>1.305</v>
      </c>
      <c r="B653" s="29" t="str">
        <f t="shared" si="48"/>
        <v>1.3.</v>
      </c>
      <c r="C653" s="29" t="str">
        <f t="shared" si="50"/>
        <v>2</v>
      </c>
      <c r="D653" s="33" t="str">
        <f t="shared" si="49"/>
        <v>29 1 3 22 1 305 34 13 0 4104008</v>
      </c>
      <c r="E653" s="34">
        <v>21216</v>
      </c>
      <c r="F653" s="33" t="s">
        <v>1368</v>
      </c>
      <c r="G653" s="26">
        <v>0</v>
      </c>
      <c r="H653" s="26">
        <v>29</v>
      </c>
      <c r="I653" s="26">
        <v>1</v>
      </c>
      <c r="J653" s="26">
        <v>3</v>
      </c>
      <c r="K653" s="26">
        <v>22</v>
      </c>
      <c r="L653" s="26">
        <v>1</v>
      </c>
      <c r="M653" s="26">
        <v>305</v>
      </c>
      <c r="N653" s="26">
        <v>34</v>
      </c>
      <c r="O653" s="26">
        <v>13</v>
      </c>
      <c r="P653" s="26" t="s">
        <v>149</v>
      </c>
      <c r="Q653" s="26" t="s">
        <v>889</v>
      </c>
      <c r="R653" s="27" t="s">
        <v>915</v>
      </c>
      <c r="S653" s="28">
        <v>210000000</v>
      </c>
    </row>
    <row r="654" spans="1:19" x14ac:dyDescent="0.2">
      <c r="A654" s="29" t="str">
        <f t="shared" si="47"/>
        <v>1.305</v>
      </c>
      <c r="B654" s="29" t="str">
        <f t="shared" si="48"/>
        <v>1.3.</v>
      </c>
      <c r="C654" s="29" t="str">
        <f t="shared" si="50"/>
        <v>2</v>
      </c>
      <c r="D654" s="33" t="str">
        <f t="shared" si="49"/>
        <v>29 1 3 22 1 305 34 21 0 4104008</v>
      </c>
      <c r="E654" s="34">
        <v>11219</v>
      </c>
      <c r="F654" s="33" t="s">
        <v>1209</v>
      </c>
      <c r="G654" s="26">
        <v>0</v>
      </c>
      <c r="H654" s="26">
        <v>29</v>
      </c>
      <c r="I654" s="26">
        <v>1</v>
      </c>
      <c r="J654" s="26">
        <v>3</v>
      </c>
      <c r="K654" s="26">
        <v>22</v>
      </c>
      <c r="L654" s="26">
        <v>1</v>
      </c>
      <c r="M654" s="26">
        <v>305</v>
      </c>
      <c r="N654" s="26">
        <v>34</v>
      </c>
      <c r="O654" s="26">
        <v>21</v>
      </c>
      <c r="P654" s="26" t="s">
        <v>149</v>
      </c>
      <c r="Q654" s="26" t="s">
        <v>889</v>
      </c>
      <c r="R654" s="27" t="s">
        <v>916</v>
      </c>
      <c r="S654" s="28">
        <v>1728449760</v>
      </c>
    </row>
    <row r="655" spans="1:19" x14ac:dyDescent="0.2">
      <c r="A655" s="29" t="str">
        <f t="shared" si="47"/>
        <v>1.305</v>
      </c>
      <c r="B655" s="29" t="str">
        <f t="shared" si="48"/>
        <v>1.3.</v>
      </c>
      <c r="C655" s="29" t="str">
        <f t="shared" si="50"/>
        <v>2</v>
      </c>
      <c r="D655" s="33" t="str">
        <f t="shared" si="49"/>
        <v>29 1 3 22 1 305 34 22 0 4104008</v>
      </c>
      <c r="E655" s="34">
        <v>22314</v>
      </c>
      <c r="F655" s="33" t="s">
        <v>1389</v>
      </c>
      <c r="G655" s="26">
        <v>0</v>
      </c>
      <c r="H655" s="26">
        <v>29</v>
      </c>
      <c r="I655" s="26">
        <v>1</v>
      </c>
      <c r="J655" s="26">
        <v>3</v>
      </c>
      <c r="K655" s="26">
        <v>22</v>
      </c>
      <c r="L655" s="26">
        <v>1</v>
      </c>
      <c r="M655" s="26">
        <v>305</v>
      </c>
      <c r="N655" s="26">
        <v>34</v>
      </c>
      <c r="O655" s="26">
        <v>22</v>
      </c>
      <c r="P655" s="26" t="s">
        <v>149</v>
      </c>
      <c r="Q655" s="26" t="s">
        <v>889</v>
      </c>
      <c r="R655" s="27" t="s">
        <v>917</v>
      </c>
      <c r="S655" s="28">
        <v>16536000</v>
      </c>
    </row>
    <row r="656" spans="1:19" x14ac:dyDescent="0.2">
      <c r="A656" s="29" t="str">
        <f t="shared" si="47"/>
        <v>1.305</v>
      </c>
      <c r="B656" s="29" t="str">
        <f t="shared" si="48"/>
        <v>1.3.</v>
      </c>
      <c r="C656" s="29" t="str">
        <f t="shared" si="50"/>
        <v>2</v>
      </c>
      <c r="D656" s="33" t="str">
        <f t="shared" si="49"/>
        <v>29 1 3 22 1 305 34 23 0 4104008</v>
      </c>
      <c r="E656" s="34">
        <v>21216</v>
      </c>
      <c r="F656" s="33" t="s">
        <v>1368</v>
      </c>
      <c r="G656" s="26">
        <v>0</v>
      </c>
      <c r="H656" s="26">
        <v>29</v>
      </c>
      <c r="I656" s="26">
        <v>1</v>
      </c>
      <c r="J656" s="26">
        <v>3</v>
      </c>
      <c r="K656" s="26">
        <v>22</v>
      </c>
      <c r="L656" s="26">
        <v>1</v>
      </c>
      <c r="M656" s="26">
        <v>305</v>
      </c>
      <c r="N656" s="26">
        <v>34</v>
      </c>
      <c r="O656" s="26">
        <v>23</v>
      </c>
      <c r="P656" s="26" t="s">
        <v>149</v>
      </c>
      <c r="Q656" s="26" t="s">
        <v>889</v>
      </c>
      <c r="R656" s="27" t="s">
        <v>918</v>
      </c>
      <c r="S656" s="28">
        <v>90000000</v>
      </c>
    </row>
    <row r="657" spans="1:19" x14ac:dyDescent="0.2">
      <c r="A657" s="29" t="str">
        <f t="shared" si="47"/>
        <v>1.304</v>
      </c>
      <c r="B657" s="29" t="str">
        <f t="shared" si="48"/>
        <v>1.3.</v>
      </c>
      <c r="C657" s="29" t="str">
        <f t="shared" si="50"/>
        <v>3</v>
      </c>
      <c r="D657" s="33" t="str">
        <f t="shared" si="49"/>
        <v>29 1 3 33 1 304 24 0 0 4003047</v>
      </c>
      <c r="E657" s="34">
        <v>13152</v>
      </c>
      <c r="F657" s="33" t="s">
        <v>1315</v>
      </c>
      <c r="G657" s="26">
        <v>0</v>
      </c>
      <c r="H657" s="26">
        <v>29</v>
      </c>
      <c r="I657" s="26">
        <v>1</v>
      </c>
      <c r="J657" s="26">
        <v>3</v>
      </c>
      <c r="K657" s="26">
        <v>33</v>
      </c>
      <c r="L657" s="26">
        <v>1</v>
      </c>
      <c r="M657" s="26">
        <v>304</v>
      </c>
      <c r="N657" s="26">
        <v>24</v>
      </c>
      <c r="O657" s="26">
        <v>0</v>
      </c>
      <c r="P657" s="26" t="s">
        <v>149</v>
      </c>
      <c r="Q657" s="26" t="s">
        <v>909</v>
      </c>
      <c r="R657" s="27" t="s">
        <v>910</v>
      </c>
      <c r="S657" s="28">
        <v>3578963300</v>
      </c>
    </row>
    <row r="658" spans="1:19" x14ac:dyDescent="0.2">
      <c r="A658" s="29" t="str">
        <f t="shared" si="47"/>
        <v>1.304</v>
      </c>
      <c r="B658" s="29" t="str">
        <f t="shared" si="48"/>
        <v>1.3.</v>
      </c>
      <c r="C658" s="29" t="str">
        <f t="shared" si="50"/>
        <v>1</v>
      </c>
      <c r="D658" s="33" t="str">
        <f t="shared" si="49"/>
        <v>29 1 3 81 1 304 35 0 0 4103050</v>
      </c>
      <c r="E658" s="34">
        <v>25101</v>
      </c>
      <c r="F658" s="33" t="s">
        <v>1424</v>
      </c>
      <c r="G658" s="26">
        <v>0</v>
      </c>
      <c r="H658" s="26">
        <v>29</v>
      </c>
      <c r="I658" s="26">
        <v>1</v>
      </c>
      <c r="J658" s="26">
        <v>3</v>
      </c>
      <c r="K658" s="26">
        <v>81</v>
      </c>
      <c r="L658" s="26">
        <v>1</v>
      </c>
      <c r="M658" s="26">
        <v>304</v>
      </c>
      <c r="N658" s="26">
        <v>35</v>
      </c>
      <c r="O658" s="26">
        <v>0</v>
      </c>
      <c r="P658" s="26" t="s">
        <v>149</v>
      </c>
      <c r="Q658" s="26" t="s">
        <v>881</v>
      </c>
      <c r="R658" s="27" t="s">
        <v>888</v>
      </c>
      <c r="S658" s="28">
        <v>198400000</v>
      </c>
    </row>
    <row r="659" spans="1:19" x14ac:dyDescent="0.2">
      <c r="A659" s="29" t="str">
        <f t="shared" si="47"/>
        <v>1.304</v>
      </c>
      <c r="B659" s="29" t="str">
        <f t="shared" si="48"/>
        <v>1.3.</v>
      </c>
      <c r="C659" s="29" t="str">
        <f t="shared" si="50"/>
        <v>1</v>
      </c>
      <c r="D659" s="33" t="str">
        <f t="shared" si="49"/>
        <v>29 1 3 81 1 304 35 1 0 4103081</v>
      </c>
      <c r="E659" s="34">
        <v>25101</v>
      </c>
      <c r="F659" s="33" t="s">
        <v>1424</v>
      </c>
      <c r="G659" s="26">
        <v>0</v>
      </c>
      <c r="H659" s="26">
        <v>29</v>
      </c>
      <c r="I659" s="26">
        <v>1</v>
      </c>
      <c r="J659" s="26">
        <v>3</v>
      </c>
      <c r="K659" s="26">
        <v>81</v>
      </c>
      <c r="L659" s="26">
        <v>1</v>
      </c>
      <c r="M659" s="26">
        <v>304</v>
      </c>
      <c r="N659" s="26">
        <v>35</v>
      </c>
      <c r="O659" s="26">
        <v>1</v>
      </c>
      <c r="P659" s="26" t="s">
        <v>149</v>
      </c>
      <c r="Q659" s="31" t="s">
        <v>1452</v>
      </c>
      <c r="R659" s="27" t="s">
        <v>919</v>
      </c>
      <c r="S659" s="28">
        <v>201600000</v>
      </c>
    </row>
    <row r="660" spans="1:19" x14ac:dyDescent="0.2">
      <c r="A660" s="29" t="str">
        <f t="shared" si="47"/>
        <v>1.304</v>
      </c>
      <c r="B660" s="29" t="str">
        <f t="shared" si="48"/>
        <v>1.3.</v>
      </c>
      <c r="C660" s="29" t="str">
        <f t="shared" si="50"/>
        <v>1</v>
      </c>
      <c r="D660" s="33" t="str">
        <f t="shared" si="49"/>
        <v>29 1 3 81 1 304 35 2 0 4103005</v>
      </c>
      <c r="E660" s="34">
        <v>25101</v>
      </c>
      <c r="F660" s="33" t="s">
        <v>1424</v>
      </c>
      <c r="G660" s="26">
        <v>0</v>
      </c>
      <c r="H660" s="26">
        <v>29</v>
      </c>
      <c r="I660" s="26">
        <v>1</v>
      </c>
      <c r="J660" s="26">
        <v>3</v>
      </c>
      <c r="K660" s="26">
        <v>81</v>
      </c>
      <c r="L660" s="26">
        <v>1</v>
      </c>
      <c r="M660" s="26">
        <v>304</v>
      </c>
      <c r="N660" s="26">
        <v>35</v>
      </c>
      <c r="O660" s="26">
        <v>2</v>
      </c>
      <c r="P660" s="26" t="s">
        <v>149</v>
      </c>
      <c r="Q660" s="26" t="s">
        <v>298</v>
      </c>
      <c r="R660" s="27" t="s">
        <v>920</v>
      </c>
      <c r="S660" s="28">
        <v>300000000</v>
      </c>
    </row>
    <row r="661" spans="1:19" x14ac:dyDescent="0.2">
      <c r="A661" s="29" t="str">
        <f t="shared" si="47"/>
        <v>1.305</v>
      </c>
      <c r="B661" s="29" t="str">
        <f t="shared" si="48"/>
        <v>1.3.</v>
      </c>
      <c r="C661" s="29" t="str">
        <f t="shared" si="50"/>
        <v>1</v>
      </c>
      <c r="D661" s="33" t="str">
        <f t="shared" si="49"/>
        <v>29 1 3 81 1 305 34 2 0 4104008</v>
      </c>
      <c r="E661" s="34">
        <v>25101</v>
      </c>
      <c r="F661" s="33" t="s">
        <v>1424</v>
      </c>
      <c r="G661" s="26">
        <v>0</v>
      </c>
      <c r="H661" s="26">
        <v>29</v>
      </c>
      <c r="I661" s="26">
        <v>1</v>
      </c>
      <c r="J661" s="26">
        <v>3</v>
      </c>
      <c r="K661" s="26">
        <v>81</v>
      </c>
      <c r="L661" s="26">
        <v>1</v>
      </c>
      <c r="M661" s="26">
        <v>305</v>
      </c>
      <c r="N661" s="26">
        <v>34</v>
      </c>
      <c r="O661" s="26">
        <v>2</v>
      </c>
      <c r="P661" s="26" t="s">
        <v>149</v>
      </c>
      <c r="Q661" s="26" t="s">
        <v>889</v>
      </c>
      <c r="R661" s="27" t="s">
        <v>891</v>
      </c>
      <c r="S661" s="28">
        <v>880209016</v>
      </c>
    </row>
    <row r="662" spans="1:19" x14ac:dyDescent="0.2">
      <c r="A662" s="29" t="str">
        <f t="shared" si="47"/>
        <v>1.305</v>
      </c>
      <c r="B662" s="29" t="str">
        <f t="shared" si="48"/>
        <v>1.3.</v>
      </c>
      <c r="C662" s="29" t="str">
        <f t="shared" si="50"/>
        <v>2</v>
      </c>
      <c r="D662" s="33" t="str">
        <f t="shared" si="49"/>
        <v>29 1 3 82 1 305 34 14 0 4104008</v>
      </c>
      <c r="E662" s="34">
        <v>25379</v>
      </c>
      <c r="F662" s="33" t="s">
        <v>1429</v>
      </c>
      <c r="G662" s="26">
        <v>0</v>
      </c>
      <c r="H662" s="26">
        <v>29</v>
      </c>
      <c r="I662" s="26">
        <v>1</v>
      </c>
      <c r="J662" s="26">
        <v>3</v>
      </c>
      <c r="K662" s="26">
        <v>82</v>
      </c>
      <c r="L662" s="26">
        <v>1</v>
      </c>
      <c r="M662" s="26">
        <v>305</v>
      </c>
      <c r="N662" s="26">
        <v>34</v>
      </c>
      <c r="O662" s="26">
        <v>14</v>
      </c>
      <c r="P662" s="26" t="s">
        <v>149</v>
      </c>
      <c r="Q662" s="26" t="s">
        <v>889</v>
      </c>
      <c r="R662" s="27" t="s">
        <v>921</v>
      </c>
      <c r="S662" s="28">
        <v>5194000</v>
      </c>
    </row>
    <row r="663" spans="1:19" x14ac:dyDescent="0.2">
      <c r="A663" s="29" t="str">
        <f t="shared" si="47"/>
        <v>1.305</v>
      </c>
      <c r="B663" s="29" t="str">
        <f t="shared" si="48"/>
        <v>1.3.</v>
      </c>
      <c r="C663" s="29" t="str">
        <f t="shared" si="50"/>
        <v>2</v>
      </c>
      <c r="D663" s="33" t="str">
        <f t="shared" si="49"/>
        <v>29 1 3 82 1 305 34 15 0 4104008</v>
      </c>
      <c r="E663" s="34">
        <v>25379</v>
      </c>
      <c r="F663" s="33" t="s">
        <v>1429</v>
      </c>
      <c r="G663" s="26">
        <v>0</v>
      </c>
      <c r="H663" s="26">
        <v>29</v>
      </c>
      <c r="I663" s="26">
        <v>1</v>
      </c>
      <c r="J663" s="26">
        <v>3</v>
      </c>
      <c r="K663" s="26">
        <v>82</v>
      </c>
      <c r="L663" s="26">
        <v>1</v>
      </c>
      <c r="M663" s="26">
        <v>305</v>
      </c>
      <c r="N663" s="26">
        <v>34</v>
      </c>
      <c r="O663" s="26">
        <v>15</v>
      </c>
      <c r="P663" s="26" t="s">
        <v>149</v>
      </c>
      <c r="Q663" s="26" t="s">
        <v>889</v>
      </c>
      <c r="R663" s="27" t="s">
        <v>922</v>
      </c>
      <c r="S663" s="28">
        <v>1044806000</v>
      </c>
    </row>
    <row r="664" spans="1:19" x14ac:dyDescent="0.2">
      <c r="A664" s="29" t="str">
        <f t="shared" si="47"/>
        <v>1.305</v>
      </c>
      <c r="B664" s="29" t="str">
        <f t="shared" si="48"/>
        <v>1.3.</v>
      </c>
      <c r="C664" s="29" t="str">
        <f t="shared" si="50"/>
        <v>2</v>
      </c>
      <c r="D664" s="33" t="str">
        <f t="shared" si="49"/>
        <v>29 1 3 82 1 305 34 24 0 4104008</v>
      </c>
      <c r="E664" s="34">
        <v>25379</v>
      </c>
      <c r="F664" s="33" t="s">
        <v>1429</v>
      </c>
      <c r="G664" s="26">
        <v>0</v>
      </c>
      <c r="H664" s="26">
        <v>29</v>
      </c>
      <c r="I664" s="26">
        <v>1</v>
      </c>
      <c r="J664" s="26">
        <v>3</v>
      </c>
      <c r="K664" s="26">
        <v>82</v>
      </c>
      <c r="L664" s="26">
        <v>1</v>
      </c>
      <c r="M664" s="26">
        <v>305</v>
      </c>
      <c r="N664" s="26">
        <v>34</v>
      </c>
      <c r="O664" s="26">
        <v>24</v>
      </c>
      <c r="P664" s="26" t="s">
        <v>149</v>
      </c>
      <c r="Q664" s="26" t="s">
        <v>889</v>
      </c>
      <c r="R664" s="27" t="s">
        <v>923</v>
      </c>
      <c r="S664" s="28">
        <v>2226000</v>
      </c>
    </row>
    <row r="665" spans="1:19" x14ac:dyDescent="0.2">
      <c r="A665" s="29" t="str">
        <f t="shared" si="47"/>
        <v>1.305</v>
      </c>
      <c r="B665" s="29" t="str">
        <f t="shared" si="48"/>
        <v>1.3.</v>
      </c>
      <c r="C665" s="29" t="str">
        <f t="shared" si="50"/>
        <v>2</v>
      </c>
      <c r="D665" s="33" t="str">
        <f t="shared" si="49"/>
        <v>29 1 3 82 1 305 34 25 0 4104008</v>
      </c>
      <c r="E665" s="34">
        <v>25379</v>
      </c>
      <c r="F665" s="33" t="s">
        <v>1429</v>
      </c>
      <c r="G665" s="26">
        <v>0</v>
      </c>
      <c r="H665" s="26">
        <v>29</v>
      </c>
      <c r="I665" s="26">
        <v>1</v>
      </c>
      <c r="J665" s="26">
        <v>3</v>
      </c>
      <c r="K665" s="26">
        <v>82</v>
      </c>
      <c r="L665" s="26">
        <v>1</v>
      </c>
      <c r="M665" s="26">
        <v>305</v>
      </c>
      <c r="N665" s="26">
        <v>34</v>
      </c>
      <c r="O665" s="26">
        <v>25</v>
      </c>
      <c r="P665" s="26" t="s">
        <v>149</v>
      </c>
      <c r="Q665" s="26" t="s">
        <v>889</v>
      </c>
      <c r="R665" s="27" t="s">
        <v>924</v>
      </c>
      <c r="S665" s="28">
        <v>447774000</v>
      </c>
    </row>
    <row r="666" spans="1:19" hidden="1" x14ac:dyDescent="0.2">
      <c r="A666" s="29" t="str">
        <f t="shared" si="47"/>
        <v>2.301</v>
      </c>
      <c r="B666" s="29" t="str">
        <f t="shared" si="48"/>
        <v>2.3.</v>
      </c>
      <c r="C666" s="29" t="str">
        <f t="shared" si="50"/>
        <v>1</v>
      </c>
      <c r="D666" s="33" t="str">
        <f t="shared" si="49"/>
        <v>30 1 3 11 2 301 36 2 0 1702017</v>
      </c>
      <c r="E666" s="34">
        <v>11101</v>
      </c>
      <c r="F666" s="33" t="s">
        <v>1175</v>
      </c>
      <c r="G666" s="26">
        <v>0</v>
      </c>
      <c r="H666" s="26">
        <v>30</v>
      </c>
      <c r="I666" s="26">
        <v>1</v>
      </c>
      <c r="J666" s="26">
        <v>3</v>
      </c>
      <c r="K666" s="26">
        <v>11</v>
      </c>
      <c r="L666" s="26">
        <v>2</v>
      </c>
      <c r="M666" s="26">
        <v>301</v>
      </c>
      <c r="N666" s="26">
        <v>36</v>
      </c>
      <c r="O666" s="26">
        <v>2</v>
      </c>
      <c r="P666" s="26" t="s">
        <v>149</v>
      </c>
      <c r="Q666" s="26" t="s">
        <v>927</v>
      </c>
      <c r="R666" s="27" t="s">
        <v>928</v>
      </c>
      <c r="S666" s="28">
        <v>50000000</v>
      </c>
    </row>
    <row r="667" spans="1:19" hidden="1" x14ac:dyDescent="0.2">
      <c r="A667" s="29" t="str">
        <f t="shared" si="47"/>
        <v>2.301</v>
      </c>
      <c r="B667" s="29" t="str">
        <f t="shared" si="48"/>
        <v>2.3.</v>
      </c>
      <c r="C667" s="29" t="str">
        <f t="shared" si="50"/>
        <v>1</v>
      </c>
      <c r="D667" s="33" t="str">
        <f t="shared" si="49"/>
        <v>30 1 3 11 2 301 36 3 0 1702017</v>
      </c>
      <c r="E667" s="34">
        <v>11101</v>
      </c>
      <c r="F667" s="33" t="s">
        <v>1175</v>
      </c>
      <c r="G667" s="26">
        <v>0</v>
      </c>
      <c r="H667" s="26">
        <v>30</v>
      </c>
      <c r="I667" s="26">
        <v>1</v>
      </c>
      <c r="J667" s="26">
        <v>3</v>
      </c>
      <c r="K667" s="26">
        <v>11</v>
      </c>
      <c r="L667" s="26">
        <v>2</v>
      </c>
      <c r="M667" s="26">
        <v>301</v>
      </c>
      <c r="N667" s="26">
        <v>36</v>
      </c>
      <c r="O667" s="26">
        <v>3</v>
      </c>
      <c r="P667" s="26" t="s">
        <v>149</v>
      </c>
      <c r="Q667" s="26" t="s">
        <v>927</v>
      </c>
      <c r="R667" s="27" t="s">
        <v>929</v>
      </c>
      <c r="S667" s="28">
        <v>450000000</v>
      </c>
    </row>
    <row r="668" spans="1:19" hidden="1" x14ac:dyDescent="0.2">
      <c r="A668" s="29" t="str">
        <f t="shared" si="47"/>
        <v>2.301</v>
      </c>
      <c r="B668" s="29" t="str">
        <f t="shared" si="48"/>
        <v>2.3.</v>
      </c>
      <c r="C668" s="29" t="str">
        <f t="shared" si="50"/>
        <v>1</v>
      </c>
      <c r="D668" s="33" t="str">
        <f t="shared" si="49"/>
        <v>30 1 3 11 2 301 36 4 0 1702017</v>
      </c>
      <c r="E668" s="34">
        <v>11101</v>
      </c>
      <c r="F668" s="33" t="s">
        <v>1175</v>
      </c>
      <c r="G668" s="26">
        <v>0</v>
      </c>
      <c r="H668" s="26">
        <v>30</v>
      </c>
      <c r="I668" s="26">
        <v>1</v>
      </c>
      <c r="J668" s="26">
        <v>3</v>
      </c>
      <c r="K668" s="26">
        <v>11</v>
      </c>
      <c r="L668" s="26">
        <v>2</v>
      </c>
      <c r="M668" s="26">
        <v>301</v>
      </c>
      <c r="N668" s="26">
        <v>36</v>
      </c>
      <c r="O668" s="26">
        <v>4</v>
      </c>
      <c r="P668" s="26" t="s">
        <v>149</v>
      </c>
      <c r="Q668" s="26" t="s">
        <v>927</v>
      </c>
      <c r="R668" s="27" t="s">
        <v>930</v>
      </c>
      <c r="S668" s="28">
        <v>450000000</v>
      </c>
    </row>
    <row r="669" spans="1:19" hidden="1" x14ac:dyDescent="0.2">
      <c r="A669" s="29" t="str">
        <f t="shared" si="47"/>
        <v>2.301</v>
      </c>
      <c r="B669" s="29" t="str">
        <f t="shared" si="48"/>
        <v>2.3.</v>
      </c>
      <c r="C669" s="29" t="str">
        <f t="shared" si="50"/>
        <v>1</v>
      </c>
      <c r="D669" s="33" t="str">
        <f t="shared" si="49"/>
        <v>30 1 3 11 2 301 36 5 0 1702010</v>
      </c>
      <c r="E669" s="34">
        <v>11101</v>
      </c>
      <c r="F669" s="33" t="s">
        <v>1175</v>
      </c>
      <c r="G669" s="26">
        <v>0</v>
      </c>
      <c r="H669" s="26">
        <v>30</v>
      </c>
      <c r="I669" s="26">
        <v>1</v>
      </c>
      <c r="J669" s="26">
        <v>3</v>
      </c>
      <c r="K669" s="26">
        <v>11</v>
      </c>
      <c r="L669" s="26">
        <v>2</v>
      </c>
      <c r="M669" s="26">
        <v>301</v>
      </c>
      <c r="N669" s="26">
        <v>36</v>
      </c>
      <c r="O669" s="26">
        <v>5</v>
      </c>
      <c r="P669" s="26" t="s">
        <v>149</v>
      </c>
      <c r="Q669" s="26" t="s">
        <v>931</v>
      </c>
      <c r="R669" s="27" t="s">
        <v>932</v>
      </c>
      <c r="S669" s="28">
        <v>559903727</v>
      </c>
    </row>
    <row r="670" spans="1:19" hidden="1" x14ac:dyDescent="0.2">
      <c r="A670" s="29" t="str">
        <f t="shared" si="47"/>
        <v>2.301</v>
      </c>
      <c r="B670" s="29" t="str">
        <f t="shared" si="48"/>
        <v>2.3.</v>
      </c>
      <c r="C670" s="29" t="str">
        <f t="shared" si="50"/>
        <v>1</v>
      </c>
      <c r="D670" s="33" t="str">
        <f t="shared" si="49"/>
        <v>30 1 3 11 2 301 36 6 0 1702010</v>
      </c>
      <c r="E670" s="34">
        <v>11101</v>
      </c>
      <c r="F670" s="33" t="s">
        <v>1175</v>
      </c>
      <c r="G670" s="26">
        <v>0</v>
      </c>
      <c r="H670" s="26">
        <v>30</v>
      </c>
      <c r="I670" s="26">
        <v>1</v>
      </c>
      <c r="J670" s="26">
        <v>3</v>
      </c>
      <c r="K670" s="26">
        <v>11</v>
      </c>
      <c r="L670" s="26">
        <v>2</v>
      </c>
      <c r="M670" s="26">
        <v>301</v>
      </c>
      <c r="N670" s="26">
        <v>36</v>
      </c>
      <c r="O670" s="26">
        <v>6</v>
      </c>
      <c r="P670" s="26" t="s">
        <v>149</v>
      </c>
      <c r="Q670" s="26" t="s">
        <v>931</v>
      </c>
      <c r="R670" s="27" t="s">
        <v>933</v>
      </c>
      <c r="S670" s="28">
        <v>600000000</v>
      </c>
    </row>
    <row r="671" spans="1:19" hidden="1" x14ac:dyDescent="0.2">
      <c r="A671" s="29" t="str">
        <f t="shared" si="47"/>
        <v>2.301</v>
      </c>
      <c r="B671" s="29" t="str">
        <f t="shared" si="48"/>
        <v>2.3.</v>
      </c>
      <c r="C671" s="29" t="str">
        <f t="shared" si="50"/>
        <v>1</v>
      </c>
      <c r="D671" s="33" t="str">
        <f t="shared" si="49"/>
        <v>30 1 3 11 2 301 36 7 0 1702010</v>
      </c>
      <c r="E671" s="34">
        <v>11101</v>
      </c>
      <c r="F671" s="33" t="s">
        <v>1175</v>
      </c>
      <c r="G671" s="26">
        <v>0</v>
      </c>
      <c r="H671" s="26">
        <v>30</v>
      </c>
      <c r="I671" s="26">
        <v>1</v>
      </c>
      <c r="J671" s="26">
        <v>3</v>
      </c>
      <c r="K671" s="26">
        <v>11</v>
      </c>
      <c r="L671" s="26">
        <v>2</v>
      </c>
      <c r="M671" s="26">
        <v>301</v>
      </c>
      <c r="N671" s="26">
        <v>36</v>
      </c>
      <c r="O671" s="26">
        <v>7</v>
      </c>
      <c r="P671" s="26" t="s">
        <v>149</v>
      </c>
      <c r="Q671" s="26" t="s">
        <v>931</v>
      </c>
      <c r="R671" s="27" t="s">
        <v>934</v>
      </c>
      <c r="S671" s="28">
        <v>150000000</v>
      </c>
    </row>
    <row r="672" spans="1:19" hidden="1" x14ac:dyDescent="0.2">
      <c r="A672" s="29" t="str">
        <f t="shared" si="47"/>
        <v>2.301</v>
      </c>
      <c r="B672" s="29" t="str">
        <f t="shared" si="48"/>
        <v>2.3.</v>
      </c>
      <c r="C672" s="29" t="str">
        <f t="shared" si="50"/>
        <v>1</v>
      </c>
      <c r="D672" s="33" t="str">
        <f t="shared" si="49"/>
        <v>30 1 3 11 2 301 36 8 0 1702010</v>
      </c>
      <c r="E672" s="34">
        <v>11101</v>
      </c>
      <c r="F672" s="33" t="s">
        <v>1175</v>
      </c>
      <c r="G672" s="26">
        <v>0</v>
      </c>
      <c r="H672" s="26">
        <v>30</v>
      </c>
      <c r="I672" s="26">
        <v>1</v>
      </c>
      <c r="J672" s="26">
        <v>3</v>
      </c>
      <c r="K672" s="26">
        <v>11</v>
      </c>
      <c r="L672" s="26">
        <v>2</v>
      </c>
      <c r="M672" s="26">
        <v>301</v>
      </c>
      <c r="N672" s="26">
        <v>36</v>
      </c>
      <c r="O672" s="26">
        <v>8</v>
      </c>
      <c r="P672" s="26" t="s">
        <v>149</v>
      </c>
      <c r="Q672" s="26" t="s">
        <v>931</v>
      </c>
      <c r="R672" s="27" t="s">
        <v>935</v>
      </c>
      <c r="S672" s="28">
        <v>500000000</v>
      </c>
    </row>
    <row r="673" spans="1:19" hidden="1" x14ac:dyDescent="0.2">
      <c r="A673" s="29" t="str">
        <f t="shared" si="47"/>
        <v>2.301</v>
      </c>
      <c r="B673" s="29" t="str">
        <f t="shared" si="48"/>
        <v>2.3.</v>
      </c>
      <c r="C673" s="29" t="str">
        <f t="shared" si="50"/>
        <v>1</v>
      </c>
      <c r="D673" s="33" t="str">
        <f t="shared" si="49"/>
        <v>30 1 3 11 2 301 36 9 0 1702010</v>
      </c>
      <c r="E673" s="34">
        <v>11101</v>
      </c>
      <c r="F673" s="33" t="s">
        <v>1175</v>
      </c>
      <c r="G673" s="26">
        <v>0</v>
      </c>
      <c r="H673" s="26">
        <v>30</v>
      </c>
      <c r="I673" s="26">
        <v>1</v>
      </c>
      <c r="J673" s="26">
        <v>3</v>
      </c>
      <c r="K673" s="26">
        <v>11</v>
      </c>
      <c r="L673" s="26">
        <v>2</v>
      </c>
      <c r="M673" s="26">
        <v>301</v>
      </c>
      <c r="N673" s="26">
        <v>36</v>
      </c>
      <c r="O673" s="26">
        <v>9</v>
      </c>
      <c r="P673" s="26" t="s">
        <v>149</v>
      </c>
      <c r="Q673" s="26" t="s">
        <v>931</v>
      </c>
      <c r="R673" s="27" t="s">
        <v>936</v>
      </c>
      <c r="S673" s="28">
        <v>445200000</v>
      </c>
    </row>
    <row r="674" spans="1:19" hidden="1" x14ac:dyDescent="0.2">
      <c r="A674" s="29" t="str">
        <f t="shared" si="47"/>
        <v>2.301</v>
      </c>
      <c r="B674" s="29" t="str">
        <f t="shared" si="48"/>
        <v>2.3.</v>
      </c>
      <c r="C674" s="29" t="str">
        <f t="shared" si="50"/>
        <v>1</v>
      </c>
      <c r="D674" s="33" t="str">
        <f t="shared" si="49"/>
        <v>30 1 3 11 2 301 36 10 0 1702017</v>
      </c>
      <c r="E674" s="34">
        <v>11101</v>
      </c>
      <c r="F674" s="33" t="s">
        <v>1175</v>
      </c>
      <c r="G674" s="26">
        <v>0</v>
      </c>
      <c r="H674" s="26">
        <v>30</v>
      </c>
      <c r="I674" s="26">
        <v>1</v>
      </c>
      <c r="J674" s="26">
        <v>3</v>
      </c>
      <c r="K674" s="26">
        <v>11</v>
      </c>
      <c r="L674" s="26">
        <v>2</v>
      </c>
      <c r="M674" s="26">
        <v>301</v>
      </c>
      <c r="N674" s="26">
        <v>36</v>
      </c>
      <c r="O674" s="26">
        <v>10</v>
      </c>
      <c r="P674" s="26" t="s">
        <v>149</v>
      </c>
      <c r="Q674" s="26" t="s">
        <v>927</v>
      </c>
      <c r="R674" s="27" t="s">
        <v>937</v>
      </c>
      <c r="S674" s="28">
        <v>250000000</v>
      </c>
    </row>
    <row r="675" spans="1:19" hidden="1" x14ac:dyDescent="0.2">
      <c r="A675" s="29" t="str">
        <f t="shared" si="47"/>
        <v>2.301</v>
      </c>
      <c r="B675" s="29" t="str">
        <f t="shared" si="48"/>
        <v>2.3.</v>
      </c>
      <c r="C675" s="29" t="str">
        <f t="shared" si="50"/>
        <v>1</v>
      </c>
      <c r="D675" s="33" t="str">
        <f t="shared" si="49"/>
        <v>30 1 3 11 2 301 36 11 0 1702017</v>
      </c>
      <c r="E675" s="34">
        <v>11101</v>
      </c>
      <c r="F675" s="33" t="s">
        <v>1175</v>
      </c>
      <c r="G675" s="26">
        <v>0</v>
      </c>
      <c r="H675" s="26">
        <v>30</v>
      </c>
      <c r="I675" s="26">
        <v>1</v>
      </c>
      <c r="J675" s="26">
        <v>3</v>
      </c>
      <c r="K675" s="26">
        <v>11</v>
      </c>
      <c r="L675" s="26">
        <v>2</v>
      </c>
      <c r="M675" s="26">
        <v>301</v>
      </c>
      <c r="N675" s="26">
        <v>36</v>
      </c>
      <c r="O675" s="26">
        <v>11</v>
      </c>
      <c r="P675" s="26" t="s">
        <v>149</v>
      </c>
      <c r="Q675" s="26" t="s">
        <v>927</v>
      </c>
      <c r="R675" s="27" t="s">
        <v>938</v>
      </c>
      <c r="S675" s="28">
        <v>300000000</v>
      </c>
    </row>
    <row r="676" spans="1:19" hidden="1" x14ac:dyDescent="0.2">
      <c r="A676" s="29" t="str">
        <f t="shared" si="47"/>
        <v>2.301</v>
      </c>
      <c r="B676" s="29" t="str">
        <f t="shared" si="48"/>
        <v>2.3.</v>
      </c>
      <c r="C676" s="29" t="str">
        <f t="shared" si="50"/>
        <v>1</v>
      </c>
      <c r="D676" s="33" t="str">
        <f t="shared" si="49"/>
        <v>30 1 3 11 2 301 36 12 0 1702038</v>
      </c>
      <c r="E676" s="34">
        <v>11101</v>
      </c>
      <c r="F676" s="33" t="s">
        <v>1175</v>
      </c>
      <c r="G676" s="26">
        <v>0</v>
      </c>
      <c r="H676" s="26">
        <v>30</v>
      </c>
      <c r="I676" s="26">
        <v>1</v>
      </c>
      <c r="J676" s="26">
        <v>3</v>
      </c>
      <c r="K676" s="26">
        <v>11</v>
      </c>
      <c r="L676" s="26">
        <v>2</v>
      </c>
      <c r="M676" s="26">
        <v>301</v>
      </c>
      <c r="N676" s="26">
        <v>36</v>
      </c>
      <c r="O676" s="26">
        <v>12</v>
      </c>
      <c r="P676" s="26" t="s">
        <v>149</v>
      </c>
      <c r="Q676" s="26" t="s">
        <v>939</v>
      </c>
      <c r="R676" s="27" t="s">
        <v>940</v>
      </c>
      <c r="S676" s="28">
        <v>150000000</v>
      </c>
    </row>
    <row r="677" spans="1:19" hidden="1" x14ac:dyDescent="0.2">
      <c r="A677" s="29" t="str">
        <f t="shared" si="47"/>
        <v>2.301</v>
      </c>
      <c r="B677" s="29" t="str">
        <f t="shared" si="48"/>
        <v>2.3.</v>
      </c>
      <c r="C677" s="29" t="str">
        <f t="shared" si="50"/>
        <v>1</v>
      </c>
      <c r="D677" s="33" t="str">
        <f t="shared" si="49"/>
        <v>30 1 3 11 2 301 36 13 0 1702038</v>
      </c>
      <c r="E677" s="34">
        <v>11101</v>
      </c>
      <c r="F677" s="33" t="s">
        <v>1175</v>
      </c>
      <c r="G677" s="26">
        <v>0</v>
      </c>
      <c r="H677" s="26">
        <v>30</v>
      </c>
      <c r="I677" s="26">
        <v>1</v>
      </c>
      <c r="J677" s="26">
        <v>3</v>
      </c>
      <c r="K677" s="26">
        <v>11</v>
      </c>
      <c r="L677" s="26">
        <v>2</v>
      </c>
      <c r="M677" s="26">
        <v>301</v>
      </c>
      <c r="N677" s="26">
        <v>36</v>
      </c>
      <c r="O677" s="26">
        <v>13</v>
      </c>
      <c r="P677" s="26" t="s">
        <v>149</v>
      </c>
      <c r="Q677" s="26" t="s">
        <v>939</v>
      </c>
      <c r="R677" s="27" t="s">
        <v>941</v>
      </c>
      <c r="S677" s="28">
        <v>100000000</v>
      </c>
    </row>
    <row r="678" spans="1:19" hidden="1" x14ac:dyDescent="0.2">
      <c r="A678" s="29" t="str">
        <f t="shared" si="47"/>
        <v>2.301</v>
      </c>
      <c r="B678" s="29" t="str">
        <f t="shared" si="48"/>
        <v>2.3.</v>
      </c>
      <c r="C678" s="29" t="str">
        <f t="shared" si="50"/>
        <v>1</v>
      </c>
      <c r="D678" s="33" t="str">
        <f t="shared" si="49"/>
        <v>30 1 3 11 2 301 36 14 0 1702010</v>
      </c>
      <c r="E678" s="34">
        <v>11101</v>
      </c>
      <c r="F678" s="33" t="s">
        <v>1175</v>
      </c>
      <c r="G678" s="26">
        <v>0</v>
      </c>
      <c r="H678" s="26">
        <v>30</v>
      </c>
      <c r="I678" s="26">
        <v>1</v>
      </c>
      <c r="J678" s="26">
        <v>3</v>
      </c>
      <c r="K678" s="26">
        <v>11</v>
      </c>
      <c r="L678" s="26">
        <v>2</v>
      </c>
      <c r="M678" s="26">
        <v>301</v>
      </c>
      <c r="N678" s="26">
        <v>36</v>
      </c>
      <c r="O678" s="26">
        <v>14</v>
      </c>
      <c r="P678" s="26" t="s">
        <v>149</v>
      </c>
      <c r="Q678" s="26" t="s">
        <v>931</v>
      </c>
      <c r="R678" s="27" t="s">
        <v>942</v>
      </c>
      <c r="S678" s="28">
        <v>5600000</v>
      </c>
    </row>
    <row r="679" spans="1:19" hidden="1" x14ac:dyDescent="0.2">
      <c r="A679" s="29" t="str">
        <f t="shared" si="47"/>
        <v>2.301</v>
      </c>
      <c r="B679" s="29" t="str">
        <f t="shared" si="48"/>
        <v>2.3.</v>
      </c>
      <c r="C679" s="29" t="str">
        <f t="shared" si="50"/>
        <v>1</v>
      </c>
      <c r="D679" s="33" t="str">
        <f t="shared" si="49"/>
        <v>30 1 3 11 2 301 36 15 0 1702010</v>
      </c>
      <c r="E679" s="34">
        <v>11101</v>
      </c>
      <c r="F679" s="33" t="s">
        <v>1175</v>
      </c>
      <c r="G679" s="26">
        <v>0</v>
      </c>
      <c r="H679" s="26">
        <v>30</v>
      </c>
      <c r="I679" s="26">
        <v>1</v>
      </c>
      <c r="J679" s="26">
        <v>3</v>
      </c>
      <c r="K679" s="26">
        <v>11</v>
      </c>
      <c r="L679" s="26">
        <v>2</v>
      </c>
      <c r="M679" s="26">
        <v>301</v>
      </c>
      <c r="N679" s="26">
        <v>36</v>
      </c>
      <c r="O679" s="26">
        <v>15</v>
      </c>
      <c r="P679" s="26" t="s">
        <v>149</v>
      </c>
      <c r="Q679" s="26" t="s">
        <v>931</v>
      </c>
      <c r="R679" s="27" t="s">
        <v>943</v>
      </c>
      <c r="S679" s="28">
        <v>11200000</v>
      </c>
    </row>
    <row r="680" spans="1:19" hidden="1" x14ac:dyDescent="0.2">
      <c r="A680" s="29" t="str">
        <f t="shared" si="47"/>
        <v>2.301</v>
      </c>
      <c r="B680" s="29" t="str">
        <f t="shared" si="48"/>
        <v>2.3.</v>
      </c>
      <c r="C680" s="29" t="str">
        <f t="shared" si="50"/>
        <v>1</v>
      </c>
      <c r="D680" s="33" t="str">
        <f t="shared" si="49"/>
        <v>30 1 3 11 2 301 36 16 0 1702010</v>
      </c>
      <c r="E680" s="34">
        <v>11101</v>
      </c>
      <c r="F680" s="33" t="s">
        <v>1175</v>
      </c>
      <c r="G680" s="26">
        <v>0</v>
      </c>
      <c r="H680" s="26">
        <v>30</v>
      </c>
      <c r="I680" s="26">
        <v>1</v>
      </c>
      <c r="J680" s="26">
        <v>3</v>
      </c>
      <c r="K680" s="26">
        <v>11</v>
      </c>
      <c r="L680" s="26">
        <v>2</v>
      </c>
      <c r="M680" s="26">
        <v>301</v>
      </c>
      <c r="N680" s="26">
        <v>36</v>
      </c>
      <c r="O680" s="26">
        <v>16</v>
      </c>
      <c r="P680" s="26" t="s">
        <v>149</v>
      </c>
      <c r="Q680" s="26" t="s">
        <v>931</v>
      </c>
      <c r="R680" s="27" t="s">
        <v>944</v>
      </c>
      <c r="S680" s="28">
        <v>34669647</v>
      </c>
    </row>
    <row r="681" spans="1:19" hidden="1" x14ac:dyDescent="0.2">
      <c r="A681" s="29" t="str">
        <f t="shared" si="47"/>
        <v>2.301</v>
      </c>
      <c r="B681" s="29" t="str">
        <f t="shared" si="48"/>
        <v>2.3.</v>
      </c>
      <c r="C681" s="29" t="str">
        <f t="shared" si="50"/>
        <v>1</v>
      </c>
      <c r="D681" s="33" t="str">
        <f t="shared" si="49"/>
        <v>30 1 3 11 2 301 36 80 0 1702010</v>
      </c>
      <c r="E681" s="34">
        <v>11101</v>
      </c>
      <c r="F681" s="33" t="s">
        <v>1175</v>
      </c>
      <c r="G681" s="26">
        <v>0</v>
      </c>
      <c r="H681" s="26">
        <v>30</v>
      </c>
      <c r="I681" s="26">
        <v>1</v>
      </c>
      <c r="J681" s="26">
        <v>3</v>
      </c>
      <c r="K681" s="26">
        <v>11</v>
      </c>
      <c r="L681" s="26">
        <v>2</v>
      </c>
      <c r="M681" s="26">
        <v>301</v>
      </c>
      <c r="N681" s="26">
        <v>36</v>
      </c>
      <c r="O681" s="26">
        <v>80</v>
      </c>
      <c r="P681" s="26" t="s">
        <v>149</v>
      </c>
      <c r="Q681" s="26" t="s">
        <v>931</v>
      </c>
      <c r="R681" s="27" t="s">
        <v>945</v>
      </c>
      <c r="S681" s="28">
        <v>65330353</v>
      </c>
    </row>
    <row r="682" spans="1:19" hidden="1" x14ac:dyDescent="0.2">
      <c r="C682" s="29" t="str">
        <f t="shared" si="50"/>
        <v>1</v>
      </c>
      <c r="D682" s="33" t="str">
        <f t="shared" ref="D682:D713" si="51">+CONCATENATE(H682," ",I682," ",J682," ",K682," ",L682," ",M682," ",N682," ",O682," ",P682," ",Q682)</f>
        <v>33 11 1 11 2 2 3 0 2120202009 0</v>
      </c>
      <c r="E682" s="34">
        <v>11101</v>
      </c>
      <c r="F682" s="33" t="s">
        <v>1175</v>
      </c>
      <c r="G682" s="26">
        <v>0</v>
      </c>
      <c r="H682" s="26">
        <v>33</v>
      </c>
      <c r="I682" s="26">
        <v>11</v>
      </c>
      <c r="J682" s="26">
        <v>1</v>
      </c>
      <c r="K682" s="26">
        <v>11</v>
      </c>
      <c r="L682" s="26">
        <v>2</v>
      </c>
      <c r="M682" s="26">
        <v>2</v>
      </c>
      <c r="N682" s="26">
        <v>3</v>
      </c>
      <c r="O682" s="26">
        <v>0</v>
      </c>
      <c r="P682" s="26" t="s">
        <v>214</v>
      </c>
      <c r="Q682" s="26" t="s">
        <v>149</v>
      </c>
      <c r="R682" s="27" t="s">
        <v>215</v>
      </c>
      <c r="S682" s="28">
        <v>2928811</v>
      </c>
    </row>
    <row r="683" spans="1:19" hidden="1" x14ac:dyDescent="0.2">
      <c r="A683" s="29" t="str">
        <f t="shared" ref="A683:A709" si="52">+CONCATENATE(L683,".",M683)</f>
        <v>3.301</v>
      </c>
      <c r="B683" s="29" t="str">
        <f t="shared" ref="B683:B709" si="53">+CONCATENATE(L683,".",MID(M683,1,1),".")</f>
        <v>3.3.</v>
      </c>
      <c r="C683" s="29" t="str">
        <f t="shared" si="50"/>
        <v>1</v>
      </c>
      <c r="D683" s="33" t="str">
        <f t="shared" si="51"/>
        <v>33 1 3 11 3 301 37 0 0 4503017</v>
      </c>
      <c r="E683" s="34">
        <v>11101</v>
      </c>
      <c r="F683" s="33" t="s">
        <v>1175</v>
      </c>
      <c r="G683" s="26">
        <v>0</v>
      </c>
      <c r="H683" s="26">
        <v>33</v>
      </c>
      <c r="I683" s="26">
        <v>1</v>
      </c>
      <c r="J683" s="26">
        <v>3</v>
      </c>
      <c r="K683" s="26">
        <v>11</v>
      </c>
      <c r="L683" s="26">
        <v>3</v>
      </c>
      <c r="M683" s="26">
        <v>301</v>
      </c>
      <c r="N683" s="26">
        <v>37</v>
      </c>
      <c r="O683" s="26">
        <v>0</v>
      </c>
      <c r="P683" s="26" t="s">
        <v>149</v>
      </c>
      <c r="Q683" s="26" t="s">
        <v>948</v>
      </c>
      <c r="R683" s="27" t="s">
        <v>949</v>
      </c>
      <c r="S683" s="28">
        <v>150000000</v>
      </c>
    </row>
    <row r="684" spans="1:19" hidden="1" x14ac:dyDescent="0.2">
      <c r="A684" s="29" t="str">
        <f t="shared" si="52"/>
        <v>3.301</v>
      </c>
      <c r="B684" s="29" t="str">
        <f t="shared" si="53"/>
        <v>3.3.</v>
      </c>
      <c r="C684" s="29" t="str">
        <f t="shared" si="50"/>
        <v>2</v>
      </c>
      <c r="D684" s="33" t="str">
        <f t="shared" si="51"/>
        <v>33 1 3 22 3 301 37 0 0 4503033</v>
      </c>
      <c r="E684" s="34">
        <v>11217</v>
      </c>
      <c r="F684" s="33" t="s">
        <v>1205</v>
      </c>
      <c r="G684" s="26">
        <v>0</v>
      </c>
      <c r="H684" s="26">
        <v>33</v>
      </c>
      <c r="I684" s="26">
        <v>1</v>
      </c>
      <c r="J684" s="26">
        <v>3</v>
      </c>
      <c r="K684" s="26">
        <v>22</v>
      </c>
      <c r="L684" s="26">
        <v>3</v>
      </c>
      <c r="M684" s="26">
        <v>301</v>
      </c>
      <c r="N684" s="26">
        <v>37</v>
      </c>
      <c r="O684" s="26">
        <v>0</v>
      </c>
      <c r="P684" s="26" t="s">
        <v>149</v>
      </c>
      <c r="Q684" s="26" t="s">
        <v>950</v>
      </c>
      <c r="R684" s="27" t="s">
        <v>951</v>
      </c>
      <c r="S684" s="28">
        <v>1237827804</v>
      </c>
    </row>
    <row r="685" spans="1:19" hidden="1" x14ac:dyDescent="0.2">
      <c r="A685" s="29" t="str">
        <f t="shared" si="52"/>
        <v>3.301</v>
      </c>
      <c r="B685" s="29" t="str">
        <f t="shared" si="53"/>
        <v>3.3.</v>
      </c>
      <c r="C685" s="29" t="str">
        <f t="shared" si="50"/>
        <v>2</v>
      </c>
      <c r="D685" s="33" t="str">
        <f t="shared" si="51"/>
        <v>33 1 3 22 3 301 37 1 0 4503033</v>
      </c>
      <c r="E685" s="34">
        <v>12502</v>
      </c>
      <c r="F685" s="33" t="s">
        <v>1284</v>
      </c>
      <c r="G685" s="26">
        <v>0</v>
      </c>
      <c r="H685" s="26">
        <v>33</v>
      </c>
      <c r="I685" s="26">
        <v>1</v>
      </c>
      <c r="J685" s="26">
        <v>3</v>
      </c>
      <c r="K685" s="26">
        <v>22</v>
      </c>
      <c r="L685" s="26">
        <v>3</v>
      </c>
      <c r="M685" s="26">
        <v>301</v>
      </c>
      <c r="N685" s="26">
        <v>37</v>
      </c>
      <c r="O685" s="26">
        <v>1</v>
      </c>
      <c r="P685" s="26" t="s">
        <v>149</v>
      </c>
      <c r="Q685" s="26" t="s">
        <v>950</v>
      </c>
      <c r="R685" s="27" t="s">
        <v>952</v>
      </c>
      <c r="S685" s="28">
        <v>29573760</v>
      </c>
    </row>
    <row r="686" spans="1:19" hidden="1" x14ac:dyDescent="0.2">
      <c r="A686" s="29" t="str">
        <f t="shared" si="52"/>
        <v>3.301</v>
      </c>
      <c r="B686" s="29" t="str">
        <f t="shared" si="53"/>
        <v>3.3.</v>
      </c>
      <c r="C686" s="29" t="str">
        <f t="shared" si="50"/>
        <v>2</v>
      </c>
      <c r="D686" s="33" t="str">
        <f t="shared" si="51"/>
        <v>33 1 3 22 3 301 37 2 0 4503033</v>
      </c>
      <c r="E686" s="34">
        <v>22320</v>
      </c>
      <c r="F686" s="33" t="s">
        <v>1394</v>
      </c>
      <c r="G686" s="26">
        <v>0</v>
      </c>
      <c r="H686" s="26">
        <v>33</v>
      </c>
      <c r="I686" s="26">
        <v>1</v>
      </c>
      <c r="J686" s="26">
        <v>3</v>
      </c>
      <c r="K686" s="26">
        <v>22</v>
      </c>
      <c r="L686" s="26">
        <v>3</v>
      </c>
      <c r="M686" s="26">
        <v>301</v>
      </c>
      <c r="N686" s="26">
        <v>37</v>
      </c>
      <c r="O686" s="26">
        <v>2</v>
      </c>
      <c r="P686" s="26" t="s">
        <v>149</v>
      </c>
      <c r="Q686" s="26" t="s">
        <v>950</v>
      </c>
      <c r="R686" s="27" t="s">
        <v>953</v>
      </c>
      <c r="S686" s="28">
        <v>17127480</v>
      </c>
    </row>
    <row r="687" spans="1:19" hidden="1" x14ac:dyDescent="0.2">
      <c r="A687" s="29" t="str">
        <f t="shared" si="52"/>
        <v>3.301</v>
      </c>
      <c r="B687" s="29" t="str">
        <f t="shared" si="53"/>
        <v>3.3.</v>
      </c>
      <c r="C687" s="29" t="str">
        <f t="shared" si="50"/>
        <v>2</v>
      </c>
      <c r="D687" s="33" t="str">
        <f t="shared" si="51"/>
        <v>33 1 3 22 3 301 37 3 0 4503033</v>
      </c>
      <c r="E687" s="34">
        <v>12502</v>
      </c>
      <c r="F687" s="33" t="s">
        <v>1284</v>
      </c>
      <c r="G687" s="26">
        <v>0</v>
      </c>
      <c r="H687" s="26">
        <v>33</v>
      </c>
      <c r="I687" s="26">
        <v>1</v>
      </c>
      <c r="J687" s="26">
        <v>3</v>
      </c>
      <c r="K687" s="26">
        <v>22</v>
      </c>
      <c r="L687" s="26">
        <v>3</v>
      </c>
      <c r="M687" s="26">
        <v>301</v>
      </c>
      <c r="N687" s="26">
        <v>37</v>
      </c>
      <c r="O687" s="26">
        <v>3</v>
      </c>
      <c r="P687" s="26" t="s">
        <v>149</v>
      </c>
      <c r="Q687" s="26" t="s">
        <v>950</v>
      </c>
      <c r="R687" s="27" t="s">
        <v>954</v>
      </c>
      <c r="S687" s="28">
        <v>187200000</v>
      </c>
    </row>
    <row r="688" spans="1:19" hidden="1" x14ac:dyDescent="0.2">
      <c r="A688" s="29" t="str">
        <f t="shared" si="52"/>
        <v>3.301</v>
      </c>
      <c r="B688" s="29" t="str">
        <f t="shared" si="53"/>
        <v>3.3.</v>
      </c>
      <c r="C688" s="29" t="str">
        <f t="shared" si="50"/>
        <v>1</v>
      </c>
      <c r="D688" s="33" t="str">
        <f t="shared" si="51"/>
        <v>33 1 3 81 3 301 37 1 0 4503017</v>
      </c>
      <c r="E688" s="34">
        <v>25101</v>
      </c>
      <c r="F688" s="33" t="s">
        <v>1424</v>
      </c>
      <c r="G688" s="26">
        <v>0</v>
      </c>
      <c r="H688" s="26">
        <v>33</v>
      </c>
      <c r="I688" s="26">
        <v>1</v>
      </c>
      <c r="J688" s="26">
        <v>3</v>
      </c>
      <c r="K688" s="26">
        <v>81</v>
      </c>
      <c r="L688" s="26">
        <v>3</v>
      </c>
      <c r="M688" s="26">
        <v>301</v>
      </c>
      <c r="N688" s="26">
        <v>37</v>
      </c>
      <c r="O688" s="26">
        <v>1</v>
      </c>
      <c r="P688" s="26" t="s">
        <v>149</v>
      </c>
      <c r="Q688" s="26" t="s">
        <v>948</v>
      </c>
      <c r="R688" s="27" t="s">
        <v>955</v>
      </c>
      <c r="S688" s="28">
        <v>191638000</v>
      </c>
    </row>
    <row r="689" spans="1:19" hidden="1" x14ac:dyDescent="0.2">
      <c r="A689" s="29" t="str">
        <f t="shared" si="52"/>
        <v>3.301</v>
      </c>
      <c r="B689" s="29" t="str">
        <f t="shared" si="53"/>
        <v>3.3.</v>
      </c>
      <c r="C689" s="29" t="str">
        <f t="shared" si="50"/>
        <v>1</v>
      </c>
      <c r="D689" s="33" t="str">
        <f t="shared" si="51"/>
        <v>33 2 3 11 3 301 37 1 0 4503022</v>
      </c>
      <c r="E689" s="34">
        <v>11101</v>
      </c>
      <c r="F689" s="33" t="s">
        <v>1175</v>
      </c>
      <c r="G689" s="26">
        <v>0</v>
      </c>
      <c r="H689" s="26">
        <v>33</v>
      </c>
      <c r="I689" s="26">
        <v>2</v>
      </c>
      <c r="J689" s="26">
        <v>3</v>
      </c>
      <c r="K689" s="26">
        <v>11</v>
      </c>
      <c r="L689" s="26">
        <v>3</v>
      </c>
      <c r="M689" s="26">
        <v>301</v>
      </c>
      <c r="N689" s="26">
        <v>37</v>
      </c>
      <c r="O689" s="26">
        <v>1</v>
      </c>
      <c r="P689" s="26" t="s">
        <v>149</v>
      </c>
      <c r="Q689" s="26" t="s">
        <v>956</v>
      </c>
      <c r="R689" s="27" t="s">
        <v>957</v>
      </c>
      <c r="S689" s="28">
        <v>700000000</v>
      </c>
    </row>
    <row r="690" spans="1:19" hidden="1" x14ac:dyDescent="0.2">
      <c r="A690" s="29" t="str">
        <f t="shared" si="52"/>
        <v>3.301</v>
      </c>
      <c r="B690" s="29" t="str">
        <f t="shared" si="53"/>
        <v>3.3.</v>
      </c>
      <c r="C690" s="29" t="str">
        <f t="shared" si="50"/>
        <v>1</v>
      </c>
      <c r="D690" s="33" t="str">
        <f t="shared" si="51"/>
        <v>33 2 3 11 3 301 37 2 0 4503022</v>
      </c>
      <c r="E690" s="34">
        <v>11101</v>
      </c>
      <c r="F690" s="33" t="s">
        <v>1175</v>
      </c>
      <c r="G690" s="26">
        <v>0</v>
      </c>
      <c r="H690" s="26">
        <v>33</v>
      </c>
      <c r="I690" s="26">
        <v>2</v>
      </c>
      <c r="J690" s="26">
        <v>3</v>
      </c>
      <c r="K690" s="26">
        <v>11</v>
      </c>
      <c r="L690" s="26">
        <v>3</v>
      </c>
      <c r="M690" s="26">
        <v>301</v>
      </c>
      <c r="N690" s="26">
        <v>37</v>
      </c>
      <c r="O690" s="26">
        <v>2</v>
      </c>
      <c r="P690" s="26" t="s">
        <v>149</v>
      </c>
      <c r="Q690" s="26" t="s">
        <v>956</v>
      </c>
      <c r="R690" s="27" t="s">
        <v>958</v>
      </c>
      <c r="S690" s="28">
        <v>3000000000</v>
      </c>
    </row>
    <row r="691" spans="1:19" hidden="1" x14ac:dyDescent="0.2">
      <c r="A691" s="29" t="str">
        <f t="shared" si="52"/>
        <v>3.301</v>
      </c>
      <c r="B691" s="29" t="str">
        <f t="shared" si="53"/>
        <v>3.3.</v>
      </c>
      <c r="C691" s="29" t="str">
        <f t="shared" si="50"/>
        <v>1</v>
      </c>
      <c r="D691" s="33" t="str">
        <f t="shared" si="51"/>
        <v>33 2 3 81 3 301 37 0 0 4503022</v>
      </c>
      <c r="E691" s="34">
        <v>25101</v>
      </c>
      <c r="F691" s="33" t="s">
        <v>1424</v>
      </c>
      <c r="G691" s="26">
        <v>0</v>
      </c>
      <c r="H691" s="26">
        <v>33</v>
      </c>
      <c r="I691" s="26">
        <v>2</v>
      </c>
      <c r="J691" s="26">
        <v>3</v>
      </c>
      <c r="K691" s="26">
        <v>81</v>
      </c>
      <c r="L691" s="26">
        <v>3</v>
      </c>
      <c r="M691" s="26">
        <v>301</v>
      </c>
      <c r="N691" s="26">
        <v>37</v>
      </c>
      <c r="O691" s="26">
        <v>0</v>
      </c>
      <c r="P691" s="26" t="s">
        <v>149</v>
      </c>
      <c r="Q691" s="26" t="s">
        <v>956</v>
      </c>
      <c r="R691" s="27" t="s">
        <v>959</v>
      </c>
      <c r="S691" s="28">
        <v>2500000000</v>
      </c>
    </row>
    <row r="692" spans="1:19" hidden="1" x14ac:dyDescent="0.2">
      <c r="A692" s="29" t="str">
        <f t="shared" si="52"/>
        <v>3.301</v>
      </c>
      <c r="B692" s="29" t="str">
        <f t="shared" si="53"/>
        <v>3.3.</v>
      </c>
      <c r="C692" s="29" t="str">
        <f t="shared" si="50"/>
        <v>2</v>
      </c>
      <c r="D692" s="33" t="str">
        <f t="shared" si="51"/>
        <v>33 3 3 22 3 301 37 1 0 4503028</v>
      </c>
      <c r="E692" s="34">
        <v>11217</v>
      </c>
      <c r="F692" s="33" t="s">
        <v>1205</v>
      </c>
      <c r="G692" s="26">
        <v>0</v>
      </c>
      <c r="H692" s="26">
        <v>33</v>
      </c>
      <c r="I692" s="26">
        <v>3</v>
      </c>
      <c r="J692" s="26">
        <v>3</v>
      </c>
      <c r="K692" s="26">
        <v>22</v>
      </c>
      <c r="L692" s="26">
        <v>3</v>
      </c>
      <c r="M692" s="26">
        <v>301</v>
      </c>
      <c r="N692" s="26">
        <v>37</v>
      </c>
      <c r="O692" s="26">
        <v>1</v>
      </c>
      <c r="P692" s="26" t="s">
        <v>149</v>
      </c>
      <c r="Q692" s="26" t="s">
        <v>960</v>
      </c>
      <c r="R692" s="27" t="s">
        <v>961</v>
      </c>
      <c r="S692" s="28">
        <v>168000000</v>
      </c>
    </row>
    <row r="693" spans="1:19" hidden="1" x14ac:dyDescent="0.2">
      <c r="A693" s="29" t="str">
        <f t="shared" si="52"/>
        <v>3.301</v>
      </c>
      <c r="B693" s="29" t="str">
        <f t="shared" si="53"/>
        <v>3.3.</v>
      </c>
      <c r="C693" s="29" t="str">
        <f t="shared" si="50"/>
        <v>2</v>
      </c>
      <c r="D693" s="33" t="str">
        <f t="shared" si="51"/>
        <v>33 3 3 22 3 301 37 2 0 4503028</v>
      </c>
      <c r="E693" s="34">
        <v>11217</v>
      </c>
      <c r="F693" s="33" t="s">
        <v>1205</v>
      </c>
      <c r="G693" s="26">
        <v>0</v>
      </c>
      <c r="H693" s="26">
        <v>33</v>
      </c>
      <c r="I693" s="26">
        <v>3</v>
      </c>
      <c r="J693" s="26">
        <v>3</v>
      </c>
      <c r="K693" s="26">
        <v>22</v>
      </c>
      <c r="L693" s="26">
        <v>3</v>
      </c>
      <c r="M693" s="26">
        <v>301</v>
      </c>
      <c r="N693" s="26">
        <v>37</v>
      </c>
      <c r="O693" s="26">
        <v>2</v>
      </c>
      <c r="P693" s="26" t="s">
        <v>149</v>
      </c>
      <c r="Q693" s="26" t="s">
        <v>960</v>
      </c>
      <c r="R693" s="27" t="s">
        <v>962</v>
      </c>
      <c r="S693" s="28">
        <v>633920000</v>
      </c>
    </row>
    <row r="694" spans="1:19" hidden="1" x14ac:dyDescent="0.2">
      <c r="A694" s="29" t="str">
        <f t="shared" si="52"/>
        <v>3.301</v>
      </c>
      <c r="B694" s="29" t="str">
        <f t="shared" si="53"/>
        <v>3.3.</v>
      </c>
      <c r="C694" s="29" t="str">
        <f t="shared" si="50"/>
        <v>2</v>
      </c>
      <c r="D694" s="33" t="str">
        <f t="shared" si="51"/>
        <v>33 3 3 22 3 301 37 3 0 4503028</v>
      </c>
      <c r="E694" s="34">
        <v>11217</v>
      </c>
      <c r="F694" s="33" t="s">
        <v>1205</v>
      </c>
      <c r="G694" s="26">
        <v>0</v>
      </c>
      <c r="H694" s="26">
        <v>33</v>
      </c>
      <c r="I694" s="26">
        <v>3</v>
      </c>
      <c r="J694" s="26">
        <v>3</v>
      </c>
      <c r="K694" s="26">
        <v>22</v>
      </c>
      <c r="L694" s="26">
        <v>3</v>
      </c>
      <c r="M694" s="26">
        <v>301</v>
      </c>
      <c r="N694" s="26">
        <v>37</v>
      </c>
      <c r="O694" s="26">
        <v>3</v>
      </c>
      <c r="P694" s="26" t="s">
        <v>149</v>
      </c>
      <c r="Q694" s="26" t="s">
        <v>960</v>
      </c>
      <c r="R694" s="27" t="s">
        <v>963</v>
      </c>
      <c r="S694" s="28">
        <v>53760000</v>
      </c>
    </row>
    <row r="695" spans="1:19" hidden="1" x14ac:dyDescent="0.2">
      <c r="A695" s="29" t="str">
        <f t="shared" si="52"/>
        <v>3.301</v>
      </c>
      <c r="B695" s="29" t="str">
        <f t="shared" si="53"/>
        <v>3.3.</v>
      </c>
      <c r="C695" s="29" t="str">
        <f t="shared" si="50"/>
        <v>2</v>
      </c>
      <c r="D695" s="33" t="str">
        <f t="shared" si="51"/>
        <v>33 3 3 22 3 301 37 4 0 4503028</v>
      </c>
      <c r="E695" s="34">
        <v>12502</v>
      </c>
      <c r="F695" s="33" t="s">
        <v>1284</v>
      </c>
      <c r="G695" s="26">
        <v>0</v>
      </c>
      <c r="H695" s="26">
        <v>33</v>
      </c>
      <c r="I695" s="26">
        <v>3</v>
      </c>
      <c r="J695" s="26">
        <v>3</v>
      </c>
      <c r="K695" s="26">
        <v>22</v>
      </c>
      <c r="L695" s="26">
        <v>3</v>
      </c>
      <c r="M695" s="26">
        <v>301</v>
      </c>
      <c r="N695" s="26">
        <v>37</v>
      </c>
      <c r="O695" s="26">
        <v>4</v>
      </c>
      <c r="P695" s="26" t="s">
        <v>149</v>
      </c>
      <c r="Q695" s="26" t="s">
        <v>960</v>
      </c>
      <c r="R695" s="27" t="s">
        <v>964</v>
      </c>
      <c r="S695" s="28">
        <v>125440000</v>
      </c>
    </row>
    <row r="696" spans="1:19" hidden="1" x14ac:dyDescent="0.2">
      <c r="A696" s="29" t="str">
        <f t="shared" si="52"/>
        <v>3.301</v>
      </c>
      <c r="B696" s="29" t="str">
        <f t="shared" si="53"/>
        <v>3.3.</v>
      </c>
      <c r="C696" s="29" t="str">
        <f t="shared" si="50"/>
        <v>2</v>
      </c>
      <c r="D696" s="33" t="str">
        <f t="shared" si="51"/>
        <v>33 3 3 22 3 301 37 5 0 4503028</v>
      </c>
      <c r="E696" s="34">
        <v>11217</v>
      </c>
      <c r="F696" s="33" t="s">
        <v>1205</v>
      </c>
      <c r="G696" s="26">
        <v>0</v>
      </c>
      <c r="H696" s="26">
        <v>33</v>
      </c>
      <c r="I696" s="26">
        <v>3</v>
      </c>
      <c r="J696" s="26">
        <v>3</v>
      </c>
      <c r="K696" s="26">
        <v>22</v>
      </c>
      <c r="L696" s="26">
        <v>3</v>
      </c>
      <c r="M696" s="26">
        <v>301</v>
      </c>
      <c r="N696" s="26">
        <v>37</v>
      </c>
      <c r="O696" s="26">
        <v>5</v>
      </c>
      <c r="P696" s="26" t="s">
        <v>149</v>
      </c>
      <c r="Q696" s="26" t="s">
        <v>960</v>
      </c>
      <c r="R696" s="27" t="s">
        <v>965</v>
      </c>
      <c r="S696" s="28">
        <v>300000000</v>
      </c>
    </row>
    <row r="697" spans="1:19" hidden="1" x14ac:dyDescent="0.2">
      <c r="A697" s="29" t="str">
        <f t="shared" si="52"/>
        <v>3.301</v>
      </c>
      <c r="B697" s="29" t="str">
        <f t="shared" si="53"/>
        <v>3.3.</v>
      </c>
      <c r="C697" s="29" t="str">
        <f t="shared" si="50"/>
        <v>2</v>
      </c>
      <c r="D697" s="33" t="str">
        <f t="shared" si="51"/>
        <v>33 3 3 22 3 301 37 6 0 4503028</v>
      </c>
      <c r="E697" s="34">
        <v>11217</v>
      </c>
      <c r="F697" s="33" t="s">
        <v>1205</v>
      </c>
      <c r="G697" s="26">
        <v>0</v>
      </c>
      <c r="H697" s="26">
        <v>33</v>
      </c>
      <c r="I697" s="26">
        <v>3</v>
      </c>
      <c r="J697" s="26">
        <v>3</v>
      </c>
      <c r="K697" s="26">
        <v>22</v>
      </c>
      <c r="L697" s="26">
        <v>3</v>
      </c>
      <c r="M697" s="26">
        <v>301</v>
      </c>
      <c r="N697" s="26">
        <v>37</v>
      </c>
      <c r="O697" s="26">
        <v>6</v>
      </c>
      <c r="P697" s="26" t="s">
        <v>149</v>
      </c>
      <c r="Q697" s="26" t="s">
        <v>960</v>
      </c>
      <c r="R697" s="27" t="s">
        <v>966</v>
      </c>
      <c r="S697" s="28">
        <v>224000000</v>
      </c>
    </row>
    <row r="698" spans="1:19" hidden="1" x14ac:dyDescent="0.2">
      <c r="A698" s="29" t="str">
        <f t="shared" si="52"/>
        <v>3.301</v>
      </c>
      <c r="B698" s="29" t="str">
        <f t="shared" si="53"/>
        <v>3.3.</v>
      </c>
      <c r="C698" s="29" t="str">
        <f t="shared" si="50"/>
        <v>2</v>
      </c>
      <c r="D698" s="33" t="str">
        <f t="shared" si="51"/>
        <v>33 3 3 22 3 301 37 7 0 4503028</v>
      </c>
      <c r="E698" s="34">
        <v>11217</v>
      </c>
      <c r="F698" s="33" t="s">
        <v>1205</v>
      </c>
      <c r="G698" s="26">
        <v>0</v>
      </c>
      <c r="H698" s="26">
        <v>33</v>
      </c>
      <c r="I698" s="26">
        <v>3</v>
      </c>
      <c r="J698" s="26">
        <v>3</v>
      </c>
      <c r="K698" s="26">
        <v>22</v>
      </c>
      <c r="L698" s="26">
        <v>3</v>
      </c>
      <c r="M698" s="26">
        <v>301</v>
      </c>
      <c r="N698" s="26">
        <v>37</v>
      </c>
      <c r="O698" s="26">
        <v>7</v>
      </c>
      <c r="P698" s="26" t="s">
        <v>149</v>
      </c>
      <c r="Q698" s="26" t="s">
        <v>960</v>
      </c>
      <c r="R698" s="27" t="s">
        <v>967</v>
      </c>
      <c r="S698" s="28">
        <v>366718</v>
      </c>
    </row>
    <row r="699" spans="1:19" hidden="1" x14ac:dyDescent="0.2">
      <c r="A699" s="29" t="str">
        <f t="shared" si="52"/>
        <v>3.301</v>
      </c>
      <c r="B699" s="29" t="str">
        <f t="shared" si="53"/>
        <v>3.3.</v>
      </c>
      <c r="C699" s="29" t="str">
        <f t="shared" si="50"/>
        <v>2</v>
      </c>
      <c r="D699" s="33" t="str">
        <f t="shared" si="51"/>
        <v>33 3 3 22 3 301 37 8 0 4503028</v>
      </c>
      <c r="E699" s="34">
        <v>11217</v>
      </c>
      <c r="F699" s="33" t="s">
        <v>1205</v>
      </c>
      <c r="G699" s="26">
        <v>0</v>
      </c>
      <c r="H699" s="26">
        <v>33</v>
      </c>
      <c r="I699" s="26">
        <v>3</v>
      </c>
      <c r="J699" s="26">
        <v>3</v>
      </c>
      <c r="K699" s="26">
        <v>22</v>
      </c>
      <c r="L699" s="26">
        <v>3</v>
      </c>
      <c r="M699" s="26">
        <v>301</v>
      </c>
      <c r="N699" s="26">
        <v>37</v>
      </c>
      <c r="O699" s="26">
        <v>8</v>
      </c>
      <c r="P699" s="26" t="s">
        <v>149</v>
      </c>
      <c r="Q699" s="26" t="s">
        <v>960</v>
      </c>
      <c r="R699" s="27" t="s">
        <v>968</v>
      </c>
      <c r="S699" s="28">
        <v>190400000</v>
      </c>
    </row>
    <row r="700" spans="1:19" hidden="1" x14ac:dyDescent="0.2">
      <c r="A700" s="29" t="str">
        <f t="shared" si="52"/>
        <v>3.301</v>
      </c>
      <c r="B700" s="29" t="str">
        <f t="shared" si="53"/>
        <v>3.3.</v>
      </c>
      <c r="C700" s="29" t="str">
        <f t="shared" si="50"/>
        <v>2</v>
      </c>
      <c r="D700" s="33" t="str">
        <f t="shared" si="51"/>
        <v>33 3 3 22 3 301 37 9 0 4503028</v>
      </c>
      <c r="E700" s="34">
        <v>11217</v>
      </c>
      <c r="F700" s="33" t="s">
        <v>1205</v>
      </c>
      <c r="G700" s="26">
        <v>0</v>
      </c>
      <c r="H700" s="26">
        <v>33</v>
      </c>
      <c r="I700" s="26">
        <v>3</v>
      </c>
      <c r="J700" s="26">
        <v>3</v>
      </c>
      <c r="K700" s="26">
        <v>22</v>
      </c>
      <c r="L700" s="26">
        <v>3</v>
      </c>
      <c r="M700" s="26">
        <v>301</v>
      </c>
      <c r="N700" s="26">
        <v>37</v>
      </c>
      <c r="O700" s="26">
        <v>9</v>
      </c>
      <c r="P700" s="26" t="s">
        <v>149</v>
      </c>
      <c r="Q700" s="26" t="s">
        <v>960</v>
      </c>
      <c r="R700" s="27" t="s">
        <v>969</v>
      </c>
      <c r="S700" s="28">
        <v>150000000</v>
      </c>
    </row>
    <row r="701" spans="1:19" hidden="1" x14ac:dyDescent="0.2">
      <c r="A701" s="29" t="str">
        <f t="shared" si="52"/>
        <v>3.301</v>
      </c>
      <c r="B701" s="29" t="str">
        <f t="shared" si="53"/>
        <v>3.3.</v>
      </c>
      <c r="C701" s="29" t="str">
        <f t="shared" si="50"/>
        <v>2</v>
      </c>
      <c r="D701" s="33" t="str">
        <f t="shared" si="51"/>
        <v>33 3 3 22 3 301 37 10 0 4503028</v>
      </c>
      <c r="E701" s="34">
        <v>11217</v>
      </c>
      <c r="F701" s="33" t="s">
        <v>1205</v>
      </c>
      <c r="G701" s="26">
        <v>0</v>
      </c>
      <c r="H701" s="26">
        <v>33</v>
      </c>
      <c r="I701" s="26">
        <v>3</v>
      </c>
      <c r="J701" s="26">
        <v>3</v>
      </c>
      <c r="K701" s="26">
        <v>22</v>
      </c>
      <c r="L701" s="26">
        <v>3</v>
      </c>
      <c r="M701" s="26">
        <v>301</v>
      </c>
      <c r="N701" s="26">
        <v>37</v>
      </c>
      <c r="O701" s="26">
        <v>10</v>
      </c>
      <c r="P701" s="26" t="s">
        <v>149</v>
      </c>
      <c r="Q701" s="26" t="s">
        <v>960</v>
      </c>
      <c r="R701" s="27" t="s">
        <v>970</v>
      </c>
      <c r="S701" s="28">
        <v>100000000</v>
      </c>
    </row>
    <row r="702" spans="1:19" hidden="1" x14ac:dyDescent="0.2">
      <c r="A702" s="29" t="str">
        <f t="shared" si="52"/>
        <v>3.301</v>
      </c>
      <c r="B702" s="29" t="str">
        <f t="shared" si="53"/>
        <v>3.3.</v>
      </c>
      <c r="C702" s="29" t="str">
        <f t="shared" si="50"/>
        <v>2</v>
      </c>
      <c r="D702" s="33" t="str">
        <f t="shared" si="51"/>
        <v>33 3 3 22 3 301 37 11 0 4503028</v>
      </c>
      <c r="E702" s="34">
        <v>11217</v>
      </c>
      <c r="F702" s="33" t="s">
        <v>1205</v>
      </c>
      <c r="G702" s="26">
        <v>0</v>
      </c>
      <c r="H702" s="26">
        <v>33</v>
      </c>
      <c r="I702" s="26">
        <v>3</v>
      </c>
      <c r="J702" s="26">
        <v>3</v>
      </c>
      <c r="K702" s="26">
        <v>22</v>
      </c>
      <c r="L702" s="26">
        <v>3</v>
      </c>
      <c r="M702" s="26">
        <v>301</v>
      </c>
      <c r="N702" s="26">
        <v>37</v>
      </c>
      <c r="O702" s="26">
        <v>11</v>
      </c>
      <c r="P702" s="26" t="s">
        <v>149</v>
      </c>
      <c r="Q702" s="26" t="s">
        <v>960</v>
      </c>
      <c r="R702" s="27" t="s">
        <v>971</v>
      </c>
      <c r="S702" s="28">
        <v>117600000</v>
      </c>
    </row>
    <row r="703" spans="1:19" hidden="1" x14ac:dyDescent="0.2">
      <c r="A703" s="29" t="str">
        <f t="shared" si="52"/>
        <v>3.301</v>
      </c>
      <c r="B703" s="29" t="str">
        <f t="shared" si="53"/>
        <v>3.3.</v>
      </c>
      <c r="C703" s="29" t="str">
        <f t="shared" si="50"/>
        <v>2</v>
      </c>
      <c r="D703" s="33" t="str">
        <f t="shared" si="51"/>
        <v>33 3 3 22 3 301 37 12 0 4503028</v>
      </c>
      <c r="E703" s="34">
        <v>11217</v>
      </c>
      <c r="F703" s="33" t="s">
        <v>1205</v>
      </c>
      <c r="G703" s="26">
        <v>0</v>
      </c>
      <c r="H703" s="26">
        <v>33</v>
      </c>
      <c r="I703" s="26">
        <v>3</v>
      </c>
      <c r="J703" s="26">
        <v>3</v>
      </c>
      <c r="K703" s="26">
        <v>22</v>
      </c>
      <c r="L703" s="26">
        <v>3</v>
      </c>
      <c r="M703" s="26">
        <v>301</v>
      </c>
      <c r="N703" s="26">
        <v>37</v>
      </c>
      <c r="O703" s="26">
        <v>12</v>
      </c>
      <c r="P703" s="26" t="s">
        <v>149</v>
      </c>
      <c r="Q703" s="26" t="s">
        <v>960</v>
      </c>
      <c r="R703" s="27" t="s">
        <v>972</v>
      </c>
      <c r="S703" s="28">
        <v>157920000</v>
      </c>
    </row>
    <row r="704" spans="1:19" hidden="1" x14ac:dyDescent="0.2">
      <c r="A704" s="29" t="str">
        <f t="shared" si="52"/>
        <v>3.301</v>
      </c>
      <c r="B704" s="29" t="str">
        <f t="shared" si="53"/>
        <v>3.3.</v>
      </c>
      <c r="C704" s="29" t="str">
        <f t="shared" si="50"/>
        <v>2</v>
      </c>
      <c r="D704" s="33" t="str">
        <f t="shared" si="51"/>
        <v>33 3 3 22 3 301 37 13 0 4503028</v>
      </c>
      <c r="E704" s="34">
        <v>11217</v>
      </c>
      <c r="F704" s="33" t="s">
        <v>1205</v>
      </c>
      <c r="G704" s="26">
        <v>0</v>
      </c>
      <c r="H704" s="26">
        <v>33</v>
      </c>
      <c r="I704" s="26">
        <v>3</v>
      </c>
      <c r="J704" s="26">
        <v>3</v>
      </c>
      <c r="K704" s="26">
        <v>22</v>
      </c>
      <c r="L704" s="26">
        <v>3</v>
      </c>
      <c r="M704" s="26">
        <v>301</v>
      </c>
      <c r="N704" s="26">
        <v>37</v>
      </c>
      <c r="O704" s="26">
        <v>13</v>
      </c>
      <c r="P704" s="26" t="s">
        <v>149</v>
      </c>
      <c r="Q704" s="26" t="s">
        <v>960</v>
      </c>
      <c r="R704" s="27" t="s">
        <v>973</v>
      </c>
      <c r="S704" s="28">
        <v>739200000</v>
      </c>
    </row>
    <row r="705" spans="1:19" hidden="1" x14ac:dyDescent="0.2">
      <c r="A705" s="29" t="str">
        <f t="shared" si="52"/>
        <v>3.301</v>
      </c>
      <c r="B705" s="29" t="str">
        <f t="shared" si="53"/>
        <v>3.3.</v>
      </c>
      <c r="C705" s="29" t="str">
        <f t="shared" si="50"/>
        <v>2</v>
      </c>
      <c r="D705" s="33" t="str">
        <f t="shared" si="51"/>
        <v>33 3 3 22 3 301 37 14 0 4503032</v>
      </c>
      <c r="E705" s="34">
        <v>11217</v>
      </c>
      <c r="F705" s="33" t="s">
        <v>1205</v>
      </c>
      <c r="G705" s="26">
        <v>0</v>
      </c>
      <c r="H705" s="26">
        <v>33</v>
      </c>
      <c r="I705" s="26">
        <v>3</v>
      </c>
      <c r="J705" s="26">
        <v>3</v>
      </c>
      <c r="K705" s="26">
        <v>22</v>
      </c>
      <c r="L705" s="26">
        <v>3</v>
      </c>
      <c r="M705" s="26">
        <v>301</v>
      </c>
      <c r="N705" s="26">
        <v>37</v>
      </c>
      <c r="O705" s="26">
        <v>14</v>
      </c>
      <c r="P705" s="26" t="s">
        <v>149</v>
      </c>
      <c r="Q705" s="26" t="s">
        <v>974</v>
      </c>
      <c r="R705" s="27" t="s">
        <v>975</v>
      </c>
      <c r="S705" s="28">
        <v>1523146178</v>
      </c>
    </row>
    <row r="706" spans="1:19" hidden="1" x14ac:dyDescent="0.2">
      <c r="A706" s="29" t="str">
        <f t="shared" si="52"/>
        <v>3.301</v>
      </c>
      <c r="B706" s="29" t="str">
        <f t="shared" si="53"/>
        <v>3.3.</v>
      </c>
      <c r="C706" s="29" t="str">
        <f t="shared" si="50"/>
        <v>2</v>
      </c>
      <c r="D706" s="33" t="str">
        <f t="shared" si="51"/>
        <v>33 3 3 22 3 301 37 15 0 4503004</v>
      </c>
      <c r="E706" s="34">
        <v>11217</v>
      </c>
      <c r="F706" s="33" t="s">
        <v>1205</v>
      </c>
      <c r="G706" s="26">
        <v>0</v>
      </c>
      <c r="H706" s="26">
        <v>33</v>
      </c>
      <c r="I706" s="26">
        <v>3</v>
      </c>
      <c r="J706" s="26">
        <v>3</v>
      </c>
      <c r="K706" s="26">
        <v>22</v>
      </c>
      <c r="L706" s="26">
        <v>3</v>
      </c>
      <c r="M706" s="26">
        <v>301</v>
      </c>
      <c r="N706" s="26">
        <v>37</v>
      </c>
      <c r="O706" s="26">
        <v>15</v>
      </c>
      <c r="P706" s="26" t="s">
        <v>149</v>
      </c>
      <c r="Q706" s="26" t="s">
        <v>976</v>
      </c>
      <c r="R706" s="27" t="s">
        <v>977</v>
      </c>
      <c r="S706" s="28">
        <v>400000000</v>
      </c>
    </row>
    <row r="707" spans="1:19" hidden="1" x14ac:dyDescent="0.2">
      <c r="A707" s="29" t="str">
        <f t="shared" si="52"/>
        <v>3.301</v>
      </c>
      <c r="B707" s="29" t="str">
        <f t="shared" si="53"/>
        <v>3.3.</v>
      </c>
      <c r="C707" s="29" t="str">
        <f t="shared" ref="C707:C770" si="54">+MID(K707,2,1)</f>
        <v>2</v>
      </c>
      <c r="D707" s="33" t="str">
        <f t="shared" si="51"/>
        <v>33 3 3 22 3 301 37 16 0 4503004</v>
      </c>
      <c r="E707" s="34">
        <v>12502</v>
      </c>
      <c r="F707" s="33" t="s">
        <v>1284</v>
      </c>
      <c r="G707" s="26">
        <v>0</v>
      </c>
      <c r="H707" s="26">
        <v>33</v>
      </c>
      <c r="I707" s="26">
        <v>3</v>
      </c>
      <c r="J707" s="26">
        <v>3</v>
      </c>
      <c r="K707" s="26">
        <v>22</v>
      </c>
      <c r="L707" s="26">
        <v>3</v>
      </c>
      <c r="M707" s="26">
        <v>301</v>
      </c>
      <c r="N707" s="26">
        <v>37</v>
      </c>
      <c r="O707" s="26">
        <v>16</v>
      </c>
      <c r="P707" s="26" t="s">
        <v>149</v>
      </c>
      <c r="Q707" s="26" t="s">
        <v>976</v>
      </c>
      <c r="R707" s="27" t="s">
        <v>978</v>
      </c>
      <c r="S707" s="28">
        <v>200000000</v>
      </c>
    </row>
    <row r="708" spans="1:19" hidden="1" x14ac:dyDescent="0.2">
      <c r="A708" s="29" t="str">
        <f t="shared" si="52"/>
        <v>3.301</v>
      </c>
      <c r="B708" s="29" t="str">
        <f t="shared" si="53"/>
        <v>3.3.</v>
      </c>
      <c r="C708" s="29" t="str">
        <f t="shared" si="54"/>
        <v>2</v>
      </c>
      <c r="D708" s="33" t="str">
        <f t="shared" si="51"/>
        <v>33 3 3 22 3 301 37 80 0 4503028</v>
      </c>
      <c r="E708" s="34">
        <v>11217</v>
      </c>
      <c r="F708" s="33" t="s">
        <v>1205</v>
      </c>
      <c r="G708" s="26">
        <v>0</v>
      </c>
      <c r="H708" s="26">
        <v>33</v>
      </c>
      <c r="I708" s="26">
        <v>3</v>
      </c>
      <c r="J708" s="26">
        <v>3</v>
      </c>
      <c r="K708" s="26">
        <v>22</v>
      </c>
      <c r="L708" s="26">
        <v>3</v>
      </c>
      <c r="M708" s="26">
        <v>301</v>
      </c>
      <c r="N708" s="26">
        <v>37</v>
      </c>
      <c r="O708" s="26">
        <v>80</v>
      </c>
      <c r="P708" s="26" t="s">
        <v>149</v>
      </c>
      <c r="Q708" s="26" t="s">
        <v>960</v>
      </c>
      <c r="R708" s="27" t="s">
        <v>979</v>
      </c>
      <c r="S708" s="28">
        <v>56633282</v>
      </c>
    </row>
    <row r="709" spans="1:19" hidden="1" x14ac:dyDescent="0.2">
      <c r="A709" s="29" t="str">
        <f t="shared" si="52"/>
        <v>3.301</v>
      </c>
      <c r="B709" s="29" t="str">
        <f t="shared" si="53"/>
        <v>3.3.</v>
      </c>
      <c r="C709" s="29" t="str">
        <f t="shared" si="54"/>
        <v>2</v>
      </c>
      <c r="D709" s="33" t="str">
        <f t="shared" si="51"/>
        <v>33 3 3 22 3 301 37 81 0 4503028</v>
      </c>
      <c r="E709" s="34">
        <v>11217</v>
      </c>
      <c r="F709" s="33" t="s">
        <v>1205</v>
      </c>
      <c r="G709" s="26">
        <v>0</v>
      </c>
      <c r="H709" s="26">
        <v>33</v>
      </c>
      <c r="I709" s="26">
        <v>3</v>
      </c>
      <c r="J709" s="26">
        <v>3</v>
      </c>
      <c r="K709" s="26">
        <v>22</v>
      </c>
      <c r="L709" s="26">
        <v>3</v>
      </c>
      <c r="M709" s="26">
        <v>301</v>
      </c>
      <c r="N709" s="26">
        <v>37</v>
      </c>
      <c r="O709" s="26">
        <v>81</v>
      </c>
      <c r="P709" s="26" t="s">
        <v>149</v>
      </c>
      <c r="Q709" s="26" t="s">
        <v>960</v>
      </c>
      <c r="R709" s="27" t="s">
        <v>980</v>
      </c>
      <c r="S709" s="28">
        <v>72082888</v>
      </c>
    </row>
    <row r="710" spans="1:19" hidden="1" x14ac:dyDescent="0.2">
      <c r="C710" s="29" t="str">
        <f t="shared" si="54"/>
        <v>1</v>
      </c>
      <c r="D710" s="33" t="str">
        <f t="shared" si="51"/>
        <v>35 11 1 11 2 2 3 0 2120202009 0</v>
      </c>
      <c r="E710" s="34">
        <v>11101</v>
      </c>
      <c r="F710" s="33" t="s">
        <v>1175</v>
      </c>
      <c r="G710" s="26">
        <v>0</v>
      </c>
      <c r="H710" s="26">
        <v>35</v>
      </c>
      <c r="I710" s="26">
        <v>11</v>
      </c>
      <c r="J710" s="26">
        <v>1</v>
      </c>
      <c r="K710" s="26">
        <v>11</v>
      </c>
      <c r="L710" s="26">
        <v>2</v>
      </c>
      <c r="M710" s="26">
        <v>2</v>
      </c>
      <c r="N710" s="26">
        <v>3</v>
      </c>
      <c r="O710" s="26">
        <v>0</v>
      </c>
      <c r="P710" s="26" t="s">
        <v>214</v>
      </c>
      <c r="Q710" s="26" t="s">
        <v>149</v>
      </c>
      <c r="R710" s="27" t="s">
        <v>215</v>
      </c>
      <c r="S710" s="28">
        <v>2928811</v>
      </c>
    </row>
    <row r="711" spans="1:19" hidden="1" x14ac:dyDescent="0.2">
      <c r="A711" s="29" t="str">
        <f t="shared" ref="A711:A752" si="55">+CONCATENATE(L711,".",M711)</f>
        <v>2.101</v>
      </c>
      <c r="B711" s="29" t="str">
        <f t="shared" ref="B711:B752" si="56">+CONCATENATE(L711,".",MID(M711,1,1),".")</f>
        <v>2.1.</v>
      </c>
      <c r="C711" s="29" t="str">
        <f t="shared" si="54"/>
        <v>1</v>
      </c>
      <c r="D711" s="33" t="str">
        <f t="shared" si="51"/>
        <v>35 1 3 11 2 101 40 1 0 3602027</v>
      </c>
      <c r="E711" s="34">
        <v>11101</v>
      </c>
      <c r="F711" s="33" t="s">
        <v>1175</v>
      </c>
      <c r="G711" s="26">
        <v>0</v>
      </c>
      <c r="H711" s="26">
        <v>35</v>
      </c>
      <c r="I711" s="26">
        <v>1</v>
      </c>
      <c r="J711" s="26">
        <v>3</v>
      </c>
      <c r="K711" s="26">
        <v>11</v>
      </c>
      <c r="L711" s="26">
        <v>2</v>
      </c>
      <c r="M711" s="26">
        <v>101</v>
      </c>
      <c r="N711" s="26">
        <v>40</v>
      </c>
      <c r="O711" s="26">
        <v>1</v>
      </c>
      <c r="P711" s="26" t="s">
        <v>149</v>
      </c>
      <c r="Q711" s="26" t="s">
        <v>983</v>
      </c>
      <c r="R711" s="27" t="s">
        <v>984</v>
      </c>
      <c r="S711" s="28">
        <v>300000000</v>
      </c>
    </row>
    <row r="712" spans="1:19" hidden="1" x14ac:dyDescent="0.2">
      <c r="A712" s="29" t="str">
        <f t="shared" si="55"/>
        <v>2.101</v>
      </c>
      <c r="B712" s="29" t="str">
        <f t="shared" si="56"/>
        <v>2.1.</v>
      </c>
      <c r="C712" s="29" t="str">
        <f t="shared" si="54"/>
        <v>1</v>
      </c>
      <c r="D712" s="33" t="str">
        <f t="shared" si="51"/>
        <v>35 1 3 11 2 101 40 2 0 3602031</v>
      </c>
      <c r="E712" s="34">
        <v>11101</v>
      </c>
      <c r="F712" s="33" t="s">
        <v>1175</v>
      </c>
      <c r="G712" s="26">
        <v>0</v>
      </c>
      <c r="H712" s="26">
        <v>35</v>
      </c>
      <c r="I712" s="26">
        <v>1</v>
      </c>
      <c r="J712" s="26">
        <v>3</v>
      </c>
      <c r="K712" s="26">
        <v>11</v>
      </c>
      <c r="L712" s="26">
        <v>2</v>
      </c>
      <c r="M712" s="26">
        <v>101</v>
      </c>
      <c r="N712" s="26">
        <v>40</v>
      </c>
      <c r="O712" s="26">
        <v>2</v>
      </c>
      <c r="P712" s="26" t="s">
        <v>149</v>
      </c>
      <c r="Q712" s="26" t="s">
        <v>985</v>
      </c>
      <c r="R712" s="27" t="s">
        <v>986</v>
      </c>
      <c r="S712" s="28">
        <v>53000000</v>
      </c>
    </row>
    <row r="713" spans="1:19" hidden="1" x14ac:dyDescent="0.2">
      <c r="A713" s="29" t="str">
        <f t="shared" si="55"/>
        <v>2.101</v>
      </c>
      <c r="B713" s="29" t="str">
        <f t="shared" si="56"/>
        <v>2.1.</v>
      </c>
      <c r="C713" s="29" t="str">
        <f t="shared" si="54"/>
        <v>1</v>
      </c>
      <c r="D713" s="33" t="str">
        <f t="shared" si="51"/>
        <v>35 1 3 11 2 101 40 3 0 3602027</v>
      </c>
      <c r="E713" s="34">
        <v>11101</v>
      </c>
      <c r="F713" s="33" t="s">
        <v>1175</v>
      </c>
      <c r="G713" s="26">
        <v>0</v>
      </c>
      <c r="H713" s="26">
        <v>35</v>
      </c>
      <c r="I713" s="26">
        <v>1</v>
      </c>
      <c r="J713" s="26">
        <v>3</v>
      </c>
      <c r="K713" s="26">
        <v>11</v>
      </c>
      <c r="L713" s="26">
        <v>2</v>
      </c>
      <c r="M713" s="26">
        <v>101</v>
      </c>
      <c r="N713" s="26">
        <v>40</v>
      </c>
      <c r="O713" s="26">
        <v>3</v>
      </c>
      <c r="P713" s="26" t="s">
        <v>149</v>
      </c>
      <c r="Q713" s="26" t="s">
        <v>983</v>
      </c>
      <c r="R713" s="27" t="s">
        <v>987</v>
      </c>
      <c r="S713" s="28">
        <v>2000000</v>
      </c>
    </row>
    <row r="714" spans="1:19" hidden="1" x14ac:dyDescent="0.2">
      <c r="A714" s="29" t="str">
        <f t="shared" si="55"/>
        <v>2.101</v>
      </c>
      <c r="B714" s="29" t="str">
        <f t="shared" si="56"/>
        <v>2.1.</v>
      </c>
      <c r="C714" s="29" t="str">
        <f t="shared" si="54"/>
        <v>1</v>
      </c>
      <c r="D714" s="33" t="str">
        <f t="shared" ref="D714:D759" si="57">+CONCATENATE(H714," ",I714," ",J714," ",K714," ",L714," ",M714," ",N714," ",O714," ",P714," ",Q714)</f>
        <v>35 1 3 11 2 101 40 4 0 3602029</v>
      </c>
      <c r="E714" s="34">
        <v>11101</v>
      </c>
      <c r="F714" s="33" t="s">
        <v>1175</v>
      </c>
      <c r="G714" s="26">
        <v>0</v>
      </c>
      <c r="H714" s="26">
        <v>35</v>
      </c>
      <c r="I714" s="26">
        <v>1</v>
      </c>
      <c r="J714" s="26">
        <v>3</v>
      </c>
      <c r="K714" s="26">
        <v>11</v>
      </c>
      <c r="L714" s="26">
        <v>2</v>
      </c>
      <c r="M714" s="26">
        <v>101</v>
      </c>
      <c r="N714" s="26">
        <v>40</v>
      </c>
      <c r="O714" s="26">
        <v>4</v>
      </c>
      <c r="P714" s="26" t="s">
        <v>149</v>
      </c>
      <c r="Q714" s="26" t="s">
        <v>988</v>
      </c>
      <c r="R714" s="27" t="s">
        <v>989</v>
      </c>
      <c r="S714" s="28">
        <v>95000000</v>
      </c>
    </row>
    <row r="715" spans="1:19" hidden="1" x14ac:dyDescent="0.2">
      <c r="A715" s="29" t="str">
        <f t="shared" si="55"/>
        <v>2.101</v>
      </c>
      <c r="B715" s="29" t="str">
        <f t="shared" si="56"/>
        <v>2.1.</v>
      </c>
      <c r="C715" s="29" t="str">
        <f t="shared" si="54"/>
        <v>1</v>
      </c>
      <c r="D715" s="33" t="str">
        <f t="shared" si="57"/>
        <v>35 1 3 11 2 101 40 5 0 3602032</v>
      </c>
      <c r="E715" s="34">
        <v>11101</v>
      </c>
      <c r="F715" s="33" t="s">
        <v>1175</v>
      </c>
      <c r="G715" s="26">
        <v>0</v>
      </c>
      <c r="H715" s="26">
        <v>35</v>
      </c>
      <c r="I715" s="26">
        <v>1</v>
      </c>
      <c r="J715" s="26">
        <v>3</v>
      </c>
      <c r="K715" s="26">
        <v>11</v>
      </c>
      <c r="L715" s="26">
        <v>2</v>
      </c>
      <c r="M715" s="26">
        <v>101</v>
      </c>
      <c r="N715" s="26">
        <v>40</v>
      </c>
      <c r="O715" s="26">
        <v>5</v>
      </c>
      <c r="P715" s="26" t="s">
        <v>149</v>
      </c>
      <c r="Q715" s="26" t="s">
        <v>990</v>
      </c>
      <c r="R715" s="27" t="s">
        <v>991</v>
      </c>
      <c r="S715" s="28">
        <v>5000000</v>
      </c>
    </row>
    <row r="716" spans="1:19" hidden="1" x14ac:dyDescent="0.2">
      <c r="A716" s="29" t="str">
        <f t="shared" si="55"/>
        <v>2.101</v>
      </c>
      <c r="B716" s="29" t="str">
        <f t="shared" si="56"/>
        <v>2.1.</v>
      </c>
      <c r="C716" s="29" t="str">
        <f t="shared" si="54"/>
        <v>1</v>
      </c>
      <c r="D716" s="33" t="str">
        <f t="shared" si="57"/>
        <v>35 1 3 11 2 101 40 6 0 3602040</v>
      </c>
      <c r="E716" s="34">
        <v>11101</v>
      </c>
      <c r="F716" s="33" t="s">
        <v>1175</v>
      </c>
      <c r="G716" s="26">
        <v>0</v>
      </c>
      <c r="H716" s="26">
        <v>35</v>
      </c>
      <c r="I716" s="26">
        <v>1</v>
      </c>
      <c r="J716" s="26">
        <v>3</v>
      </c>
      <c r="K716" s="26">
        <v>11</v>
      </c>
      <c r="L716" s="26">
        <v>2</v>
      </c>
      <c r="M716" s="26">
        <v>101</v>
      </c>
      <c r="N716" s="26">
        <v>40</v>
      </c>
      <c r="O716" s="26">
        <v>6</v>
      </c>
      <c r="P716" s="26" t="s">
        <v>149</v>
      </c>
      <c r="Q716" s="26" t="s">
        <v>992</v>
      </c>
      <c r="R716" s="27" t="s">
        <v>993</v>
      </c>
      <c r="S716" s="28">
        <v>56000000</v>
      </c>
    </row>
    <row r="717" spans="1:19" hidden="1" x14ac:dyDescent="0.2">
      <c r="A717" s="29" t="str">
        <f t="shared" si="55"/>
        <v>2.101</v>
      </c>
      <c r="B717" s="29" t="str">
        <f t="shared" si="56"/>
        <v>2.1.</v>
      </c>
      <c r="C717" s="29" t="str">
        <f t="shared" si="54"/>
        <v>1</v>
      </c>
      <c r="D717" s="33" t="str">
        <f t="shared" si="57"/>
        <v>35 1 3 11 2 101 41 1 0 3502019</v>
      </c>
      <c r="E717" s="34">
        <v>11101</v>
      </c>
      <c r="F717" s="33" t="s">
        <v>1175</v>
      </c>
      <c r="G717" s="26">
        <v>0</v>
      </c>
      <c r="H717" s="26">
        <v>35</v>
      </c>
      <c r="I717" s="26">
        <v>1</v>
      </c>
      <c r="J717" s="26">
        <v>3</v>
      </c>
      <c r="K717" s="26">
        <v>11</v>
      </c>
      <c r="L717" s="26">
        <v>2</v>
      </c>
      <c r="M717" s="26">
        <v>101</v>
      </c>
      <c r="N717" s="26">
        <v>41</v>
      </c>
      <c r="O717" s="26">
        <v>1</v>
      </c>
      <c r="P717" s="26" t="s">
        <v>149</v>
      </c>
      <c r="Q717" s="26" t="s">
        <v>994</v>
      </c>
      <c r="R717" s="27" t="s">
        <v>995</v>
      </c>
      <c r="S717" s="28">
        <v>150000000</v>
      </c>
    </row>
    <row r="718" spans="1:19" hidden="1" x14ac:dyDescent="0.2">
      <c r="A718" s="29" t="str">
        <f t="shared" si="55"/>
        <v>2.101</v>
      </c>
      <c r="B718" s="29" t="str">
        <f t="shared" si="56"/>
        <v>2.1.</v>
      </c>
      <c r="C718" s="29" t="str">
        <f t="shared" si="54"/>
        <v>1</v>
      </c>
      <c r="D718" s="33" t="str">
        <f t="shared" si="57"/>
        <v>35 1 3 11 2 101 41 2 0 3502019</v>
      </c>
      <c r="E718" s="34">
        <v>11101</v>
      </c>
      <c r="F718" s="33" t="s">
        <v>1175</v>
      </c>
      <c r="G718" s="26">
        <v>0</v>
      </c>
      <c r="H718" s="26">
        <v>35</v>
      </c>
      <c r="I718" s="26">
        <v>1</v>
      </c>
      <c r="J718" s="26">
        <v>3</v>
      </c>
      <c r="K718" s="26">
        <v>11</v>
      </c>
      <c r="L718" s="26">
        <v>2</v>
      </c>
      <c r="M718" s="26">
        <v>101</v>
      </c>
      <c r="N718" s="26">
        <v>41</v>
      </c>
      <c r="O718" s="26">
        <v>2</v>
      </c>
      <c r="P718" s="26" t="s">
        <v>149</v>
      </c>
      <c r="Q718" s="26" t="s">
        <v>994</v>
      </c>
      <c r="R718" s="27" t="s">
        <v>996</v>
      </c>
      <c r="S718" s="28">
        <v>16800000</v>
      </c>
    </row>
    <row r="719" spans="1:19" hidden="1" x14ac:dyDescent="0.2">
      <c r="A719" s="29" t="str">
        <f t="shared" si="55"/>
        <v>2.101</v>
      </c>
      <c r="B719" s="29" t="str">
        <f t="shared" si="56"/>
        <v>2.1.</v>
      </c>
      <c r="C719" s="29" t="str">
        <f t="shared" si="54"/>
        <v>1</v>
      </c>
      <c r="D719" s="33" t="str">
        <f t="shared" si="57"/>
        <v>35 1 3 11 2 101 41 3 0 3502019</v>
      </c>
      <c r="E719" s="34">
        <v>11101</v>
      </c>
      <c r="F719" s="33" t="s">
        <v>1175</v>
      </c>
      <c r="G719" s="26">
        <v>0</v>
      </c>
      <c r="H719" s="26">
        <v>35</v>
      </c>
      <c r="I719" s="26">
        <v>1</v>
      </c>
      <c r="J719" s="26">
        <v>3</v>
      </c>
      <c r="K719" s="26">
        <v>11</v>
      </c>
      <c r="L719" s="26">
        <v>2</v>
      </c>
      <c r="M719" s="26">
        <v>101</v>
      </c>
      <c r="N719" s="26">
        <v>41</v>
      </c>
      <c r="O719" s="26">
        <v>3</v>
      </c>
      <c r="P719" s="26" t="s">
        <v>149</v>
      </c>
      <c r="Q719" s="26" t="s">
        <v>994</v>
      </c>
      <c r="R719" s="27" t="s">
        <v>997</v>
      </c>
      <c r="S719" s="28">
        <v>150000000</v>
      </c>
    </row>
    <row r="720" spans="1:19" hidden="1" x14ac:dyDescent="0.2">
      <c r="A720" s="29" t="str">
        <f t="shared" si="55"/>
        <v>2.101</v>
      </c>
      <c r="B720" s="29" t="str">
        <f t="shared" si="56"/>
        <v>2.1.</v>
      </c>
      <c r="C720" s="29" t="str">
        <f t="shared" si="54"/>
        <v>1</v>
      </c>
      <c r="D720" s="33" t="str">
        <f t="shared" si="57"/>
        <v>35 1 3 11 2 101 41 4 0 3502019</v>
      </c>
      <c r="E720" s="34">
        <v>11101</v>
      </c>
      <c r="F720" s="33" t="s">
        <v>1175</v>
      </c>
      <c r="G720" s="26">
        <v>0</v>
      </c>
      <c r="H720" s="26">
        <v>35</v>
      </c>
      <c r="I720" s="26">
        <v>1</v>
      </c>
      <c r="J720" s="26">
        <v>3</v>
      </c>
      <c r="K720" s="26">
        <v>11</v>
      </c>
      <c r="L720" s="26">
        <v>2</v>
      </c>
      <c r="M720" s="26">
        <v>101</v>
      </c>
      <c r="N720" s="26">
        <v>41</v>
      </c>
      <c r="O720" s="26">
        <v>4</v>
      </c>
      <c r="P720" s="26" t="s">
        <v>149</v>
      </c>
      <c r="Q720" s="26" t="s">
        <v>994</v>
      </c>
      <c r="R720" s="27" t="s">
        <v>998</v>
      </c>
      <c r="S720" s="28">
        <v>132000000</v>
      </c>
    </row>
    <row r="721" spans="1:19" hidden="1" x14ac:dyDescent="0.2">
      <c r="A721" s="29" t="str">
        <f t="shared" si="55"/>
        <v>2.101</v>
      </c>
      <c r="B721" s="29" t="str">
        <f t="shared" si="56"/>
        <v>2.1.</v>
      </c>
      <c r="C721" s="29" t="str">
        <f t="shared" si="54"/>
        <v>1</v>
      </c>
      <c r="D721" s="33" t="str">
        <f t="shared" si="57"/>
        <v>35 1 3 11 2 101 41 5 0 3502019</v>
      </c>
      <c r="E721" s="34">
        <v>11101</v>
      </c>
      <c r="F721" s="33" t="s">
        <v>1175</v>
      </c>
      <c r="G721" s="26">
        <v>0</v>
      </c>
      <c r="H721" s="26">
        <v>35</v>
      </c>
      <c r="I721" s="26">
        <v>1</v>
      </c>
      <c r="J721" s="26">
        <v>3</v>
      </c>
      <c r="K721" s="26">
        <v>11</v>
      </c>
      <c r="L721" s="26">
        <v>2</v>
      </c>
      <c r="M721" s="26">
        <v>101</v>
      </c>
      <c r="N721" s="26">
        <v>41</v>
      </c>
      <c r="O721" s="26">
        <v>5</v>
      </c>
      <c r="P721" s="26" t="s">
        <v>149</v>
      </c>
      <c r="Q721" s="26" t="s">
        <v>994</v>
      </c>
      <c r="R721" s="27" t="s">
        <v>999</v>
      </c>
      <c r="S721" s="28">
        <v>280000000</v>
      </c>
    </row>
    <row r="722" spans="1:19" hidden="1" x14ac:dyDescent="0.2">
      <c r="A722" s="29" t="str">
        <f t="shared" si="55"/>
        <v>2.101</v>
      </c>
      <c r="B722" s="29" t="str">
        <f t="shared" si="56"/>
        <v>2.1.</v>
      </c>
      <c r="C722" s="29" t="str">
        <f t="shared" si="54"/>
        <v>1</v>
      </c>
      <c r="D722" s="33" t="str">
        <f t="shared" si="57"/>
        <v>35 1 3 11 2 101 41 6 0 3502019</v>
      </c>
      <c r="E722" s="34">
        <v>11101</v>
      </c>
      <c r="F722" s="33" t="s">
        <v>1175</v>
      </c>
      <c r="G722" s="26">
        <v>0</v>
      </c>
      <c r="H722" s="26">
        <v>35</v>
      </c>
      <c r="I722" s="26">
        <v>1</v>
      </c>
      <c r="J722" s="26">
        <v>3</v>
      </c>
      <c r="K722" s="26">
        <v>11</v>
      </c>
      <c r="L722" s="26">
        <v>2</v>
      </c>
      <c r="M722" s="26">
        <v>101</v>
      </c>
      <c r="N722" s="26">
        <v>41</v>
      </c>
      <c r="O722" s="26">
        <v>6</v>
      </c>
      <c r="P722" s="26" t="s">
        <v>149</v>
      </c>
      <c r="Q722" s="26" t="s">
        <v>994</v>
      </c>
      <c r="R722" s="27" t="s">
        <v>1000</v>
      </c>
      <c r="S722" s="28">
        <v>300000000</v>
      </c>
    </row>
    <row r="723" spans="1:19" hidden="1" x14ac:dyDescent="0.2">
      <c r="A723" s="29" t="str">
        <f t="shared" si="55"/>
        <v>2.101</v>
      </c>
      <c r="B723" s="29" t="str">
        <f t="shared" si="56"/>
        <v>2.1.</v>
      </c>
      <c r="C723" s="29" t="str">
        <f t="shared" si="54"/>
        <v>1</v>
      </c>
      <c r="D723" s="33" t="str">
        <f t="shared" si="57"/>
        <v>35 1 3 11 2 101 41 7 0 3502004</v>
      </c>
      <c r="E723" s="34">
        <v>11101</v>
      </c>
      <c r="F723" s="33" t="s">
        <v>1175</v>
      </c>
      <c r="G723" s="26">
        <v>0</v>
      </c>
      <c r="H723" s="26">
        <v>35</v>
      </c>
      <c r="I723" s="26">
        <v>1</v>
      </c>
      <c r="J723" s="26">
        <v>3</v>
      </c>
      <c r="K723" s="26">
        <v>11</v>
      </c>
      <c r="L723" s="26">
        <v>2</v>
      </c>
      <c r="M723" s="26">
        <v>101</v>
      </c>
      <c r="N723" s="26">
        <v>41</v>
      </c>
      <c r="O723" s="26">
        <v>7</v>
      </c>
      <c r="P723" s="26" t="s">
        <v>149</v>
      </c>
      <c r="Q723" s="26" t="s">
        <v>1001</v>
      </c>
      <c r="R723" s="27" t="s">
        <v>1002</v>
      </c>
      <c r="S723" s="28">
        <v>500000000</v>
      </c>
    </row>
    <row r="724" spans="1:19" hidden="1" x14ac:dyDescent="0.2">
      <c r="A724" s="29" t="str">
        <f t="shared" si="55"/>
        <v>2.101</v>
      </c>
      <c r="B724" s="29" t="str">
        <f t="shared" si="56"/>
        <v>2.1.</v>
      </c>
      <c r="C724" s="29" t="str">
        <f t="shared" si="54"/>
        <v>1</v>
      </c>
      <c r="D724" s="33" t="str">
        <f t="shared" si="57"/>
        <v>35 1 3 11 2 101 41 8 0 3502009</v>
      </c>
      <c r="E724" s="34">
        <v>11101</v>
      </c>
      <c r="F724" s="33" t="s">
        <v>1175</v>
      </c>
      <c r="G724" s="26">
        <v>0</v>
      </c>
      <c r="H724" s="26">
        <v>35</v>
      </c>
      <c r="I724" s="26">
        <v>1</v>
      </c>
      <c r="J724" s="26">
        <v>3</v>
      </c>
      <c r="K724" s="26">
        <v>11</v>
      </c>
      <c r="L724" s="26">
        <v>2</v>
      </c>
      <c r="M724" s="26">
        <v>101</v>
      </c>
      <c r="N724" s="26">
        <v>41</v>
      </c>
      <c r="O724" s="26">
        <v>8</v>
      </c>
      <c r="P724" s="26" t="s">
        <v>149</v>
      </c>
      <c r="Q724" s="26" t="s">
        <v>1003</v>
      </c>
      <c r="R724" s="27" t="s">
        <v>1004</v>
      </c>
      <c r="S724" s="28">
        <v>100000000</v>
      </c>
    </row>
    <row r="725" spans="1:19" hidden="1" x14ac:dyDescent="0.2">
      <c r="A725" s="29" t="str">
        <f t="shared" si="55"/>
        <v>2.101</v>
      </c>
      <c r="B725" s="29" t="str">
        <f t="shared" si="56"/>
        <v>2.1.</v>
      </c>
      <c r="C725" s="29" t="str">
        <f t="shared" si="54"/>
        <v>1</v>
      </c>
      <c r="D725" s="33" t="str">
        <f t="shared" si="57"/>
        <v>35 1 3 11 2 101 41 9 0 3502014</v>
      </c>
      <c r="E725" s="34">
        <v>11101</v>
      </c>
      <c r="F725" s="33" t="s">
        <v>1175</v>
      </c>
      <c r="G725" s="26">
        <v>0</v>
      </c>
      <c r="H725" s="26">
        <v>35</v>
      </c>
      <c r="I725" s="26">
        <v>1</v>
      </c>
      <c r="J725" s="26">
        <v>3</v>
      </c>
      <c r="K725" s="26">
        <v>11</v>
      </c>
      <c r="L725" s="26">
        <v>2</v>
      </c>
      <c r="M725" s="26">
        <v>101</v>
      </c>
      <c r="N725" s="26">
        <v>41</v>
      </c>
      <c r="O725" s="26">
        <v>9</v>
      </c>
      <c r="P725" s="26" t="s">
        <v>149</v>
      </c>
      <c r="Q725" s="26" t="s">
        <v>1005</v>
      </c>
      <c r="R725" s="27" t="s">
        <v>1006</v>
      </c>
      <c r="S725" s="28">
        <v>100000000</v>
      </c>
    </row>
    <row r="726" spans="1:19" hidden="1" x14ac:dyDescent="0.2">
      <c r="A726" s="29" t="str">
        <f t="shared" si="55"/>
        <v>2.101</v>
      </c>
      <c r="B726" s="29" t="str">
        <f t="shared" si="56"/>
        <v>2.1.</v>
      </c>
      <c r="C726" s="29" t="str">
        <f t="shared" si="54"/>
        <v>1</v>
      </c>
      <c r="D726" s="33" t="str">
        <f t="shared" si="57"/>
        <v>35 1 3 11 2 101 41 10 0 3502007</v>
      </c>
      <c r="E726" s="34">
        <v>11101</v>
      </c>
      <c r="F726" s="33" t="s">
        <v>1175</v>
      </c>
      <c r="G726" s="26">
        <v>0</v>
      </c>
      <c r="H726" s="26">
        <v>35</v>
      </c>
      <c r="I726" s="26">
        <v>1</v>
      </c>
      <c r="J726" s="26">
        <v>3</v>
      </c>
      <c r="K726" s="26">
        <v>11</v>
      </c>
      <c r="L726" s="26">
        <v>2</v>
      </c>
      <c r="M726" s="26">
        <v>101</v>
      </c>
      <c r="N726" s="26">
        <v>41</v>
      </c>
      <c r="O726" s="26">
        <v>10</v>
      </c>
      <c r="P726" s="26" t="s">
        <v>149</v>
      </c>
      <c r="Q726" s="26" t="s">
        <v>1007</v>
      </c>
      <c r="R726" s="27" t="s">
        <v>1008</v>
      </c>
      <c r="S726" s="28">
        <v>150000000</v>
      </c>
    </row>
    <row r="727" spans="1:19" hidden="1" x14ac:dyDescent="0.2">
      <c r="A727" s="29" t="str">
        <f t="shared" si="55"/>
        <v>2.101</v>
      </c>
      <c r="B727" s="29" t="str">
        <f t="shared" si="56"/>
        <v>2.1.</v>
      </c>
      <c r="C727" s="29" t="str">
        <f t="shared" si="54"/>
        <v>1</v>
      </c>
      <c r="D727" s="33" t="str">
        <f t="shared" si="57"/>
        <v>35 1 3 11 2 101 41 11 0 3502015</v>
      </c>
      <c r="E727" s="34">
        <v>11101</v>
      </c>
      <c r="F727" s="33" t="s">
        <v>1175</v>
      </c>
      <c r="G727" s="26">
        <v>0</v>
      </c>
      <c r="H727" s="26">
        <v>35</v>
      </c>
      <c r="I727" s="26">
        <v>1</v>
      </c>
      <c r="J727" s="26">
        <v>3</v>
      </c>
      <c r="K727" s="26">
        <v>11</v>
      </c>
      <c r="L727" s="26">
        <v>2</v>
      </c>
      <c r="M727" s="26">
        <v>101</v>
      </c>
      <c r="N727" s="26">
        <v>41</v>
      </c>
      <c r="O727" s="26">
        <v>11</v>
      </c>
      <c r="P727" s="26" t="s">
        <v>149</v>
      </c>
      <c r="Q727" s="26" t="s">
        <v>1009</v>
      </c>
      <c r="R727" s="27" t="s">
        <v>1010</v>
      </c>
      <c r="S727" s="28">
        <v>5000000</v>
      </c>
    </row>
    <row r="728" spans="1:19" hidden="1" x14ac:dyDescent="0.2">
      <c r="A728" s="29" t="str">
        <f t="shared" si="55"/>
        <v>2.101</v>
      </c>
      <c r="B728" s="29" t="str">
        <f t="shared" si="56"/>
        <v>2.1.</v>
      </c>
      <c r="C728" s="29" t="str">
        <f t="shared" si="54"/>
        <v>1</v>
      </c>
      <c r="D728" s="33" t="str">
        <f t="shared" si="57"/>
        <v>35 1 3 11 2 101 41 12 0 3502022</v>
      </c>
      <c r="E728" s="34">
        <v>11101</v>
      </c>
      <c r="F728" s="33" t="s">
        <v>1175</v>
      </c>
      <c r="G728" s="26">
        <v>0</v>
      </c>
      <c r="H728" s="26">
        <v>35</v>
      </c>
      <c r="I728" s="26">
        <v>1</v>
      </c>
      <c r="J728" s="26">
        <v>3</v>
      </c>
      <c r="K728" s="26">
        <v>11</v>
      </c>
      <c r="L728" s="26">
        <v>2</v>
      </c>
      <c r="M728" s="26">
        <v>101</v>
      </c>
      <c r="N728" s="26">
        <v>41</v>
      </c>
      <c r="O728" s="26">
        <v>12</v>
      </c>
      <c r="P728" s="26" t="s">
        <v>149</v>
      </c>
      <c r="Q728" s="26" t="s">
        <v>1011</v>
      </c>
      <c r="R728" s="27" t="s">
        <v>1012</v>
      </c>
      <c r="S728" s="28">
        <v>95000000</v>
      </c>
    </row>
    <row r="729" spans="1:19" hidden="1" x14ac:dyDescent="0.2">
      <c r="A729" s="29" t="str">
        <f t="shared" si="55"/>
        <v>2.101</v>
      </c>
      <c r="B729" s="29" t="str">
        <f t="shared" si="56"/>
        <v>2.1.</v>
      </c>
      <c r="C729" s="29" t="str">
        <f t="shared" si="54"/>
        <v>1</v>
      </c>
      <c r="D729" s="33" t="str">
        <f t="shared" si="57"/>
        <v>35 1 3 11 2 101 41 13 0 3502017</v>
      </c>
      <c r="E729" s="34">
        <v>11101</v>
      </c>
      <c r="F729" s="33" t="s">
        <v>1175</v>
      </c>
      <c r="G729" s="26">
        <v>0</v>
      </c>
      <c r="H729" s="26">
        <v>35</v>
      </c>
      <c r="I729" s="26">
        <v>1</v>
      </c>
      <c r="J729" s="26">
        <v>3</v>
      </c>
      <c r="K729" s="26">
        <v>11</v>
      </c>
      <c r="L729" s="26">
        <v>2</v>
      </c>
      <c r="M729" s="26">
        <v>101</v>
      </c>
      <c r="N729" s="26">
        <v>41</v>
      </c>
      <c r="O729" s="26">
        <v>13</v>
      </c>
      <c r="P729" s="26" t="s">
        <v>149</v>
      </c>
      <c r="Q729" s="26" t="s">
        <v>1013</v>
      </c>
      <c r="R729" s="27" t="s">
        <v>1014</v>
      </c>
      <c r="S729" s="28">
        <v>50000000</v>
      </c>
    </row>
    <row r="730" spans="1:19" hidden="1" x14ac:dyDescent="0.2">
      <c r="A730" s="29" t="str">
        <f t="shared" si="55"/>
        <v>2.101</v>
      </c>
      <c r="B730" s="29" t="str">
        <f t="shared" si="56"/>
        <v>2.1.</v>
      </c>
      <c r="C730" s="29" t="str">
        <f t="shared" si="54"/>
        <v>1</v>
      </c>
      <c r="D730" s="33" t="str">
        <f t="shared" si="57"/>
        <v>35 1 3 11 2 101 55 0 0 3502050</v>
      </c>
      <c r="E730" s="34">
        <v>11101</v>
      </c>
      <c r="F730" s="33" t="s">
        <v>1175</v>
      </c>
      <c r="G730" s="26">
        <v>0</v>
      </c>
      <c r="H730" s="26">
        <v>35</v>
      </c>
      <c r="I730" s="26">
        <v>1</v>
      </c>
      <c r="J730" s="26">
        <v>3</v>
      </c>
      <c r="K730" s="26">
        <v>11</v>
      </c>
      <c r="L730" s="26">
        <v>2</v>
      </c>
      <c r="M730" s="26">
        <v>101</v>
      </c>
      <c r="N730" s="26">
        <v>55</v>
      </c>
      <c r="O730" s="26">
        <v>0</v>
      </c>
      <c r="P730" s="26" t="s">
        <v>149</v>
      </c>
      <c r="Q730" s="26" t="s">
        <v>1015</v>
      </c>
      <c r="R730" s="27" t="s">
        <v>1016</v>
      </c>
      <c r="S730" s="28">
        <v>3000000000</v>
      </c>
    </row>
    <row r="731" spans="1:19" hidden="1" x14ac:dyDescent="0.2">
      <c r="A731" s="29" t="str">
        <f t="shared" si="55"/>
        <v>2.201</v>
      </c>
      <c r="B731" s="29" t="str">
        <f t="shared" si="56"/>
        <v>2.2.</v>
      </c>
      <c r="C731" s="29" t="str">
        <f t="shared" si="54"/>
        <v>1</v>
      </c>
      <c r="D731" s="33" t="str">
        <f t="shared" si="57"/>
        <v>35 1 3 11 2 201 38 1 0 2301030</v>
      </c>
      <c r="E731" s="34">
        <v>11101</v>
      </c>
      <c r="F731" s="33" t="s">
        <v>1175</v>
      </c>
      <c r="G731" s="26">
        <v>0</v>
      </c>
      <c r="H731" s="26">
        <v>35</v>
      </c>
      <c r="I731" s="26">
        <v>1</v>
      </c>
      <c r="J731" s="26">
        <v>3</v>
      </c>
      <c r="K731" s="26">
        <v>11</v>
      </c>
      <c r="L731" s="26">
        <v>2</v>
      </c>
      <c r="M731" s="26">
        <v>201</v>
      </c>
      <c r="N731" s="26">
        <v>38</v>
      </c>
      <c r="O731" s="26">
        <v>1</v>
      </c>
      <c r="P731" s="26" t="s">
        <v>149</v>
      </c>
      <c r="Q731" s="26" t="s">
        <v>1017</v>
      </c>
      <c r="R731" s="27" t="s">
        <v>1018</v>
      </c>
      <c r="S731" s="28">
        <v>150000000</v>
      </c>
    </row>
    <row r="732" spans="1:19" hidden="1" x14ac:dyDescent="0.2">
      <c r="A732" s="29" t="str">
        <f t="shared" si="55"/>
        <v>2.201</v>
      </c>
      <c r="B732" s="29" t="str">
        <f t="shared" si="56"/>
        <v>2.2.</v>
      </c>
      <c r="C732" s="29" t="str">
        <f t="shared" si="54"/>
        <v>1</v>
      </c>
      <c r="D732" s="33" t="str">
        <f t="shared" si="57"/>
        <v>35 1 3 11 2 201 38 2 0 2301030</v>
      </c>
      <c r="E732" s="34">
        <v>11101</v>
      </c>
      <c r="F732" s="33" t="s">
        <v>1175</v>
      </c>
      <c r="G732" s="26">
        <v>0</v>
      </c>
      <c r="H732" s="26">
        <v>35</v>
      </c>
      <c r="I732" s="26">
        <v>1</v>
      </c>
      <c r="J732" s="26">
        <v>3</v>
      </c>
      <c r="K732" s="26">
        <v>11</v>
      </c>
      <c r="L732" s="26">
        <v>2</v>
      </c>
      <c r="M732" s="26">
        <v>201</v>
      </c>
      <c r="N732" s="26">
        <v>38</v>
      </c>
      <c r="O732" s="26">
        <v>2</v>
      </c>
      <c r="P732" s="26" t="s">
        <v>149</v>
      </c>
      <c r="Q732" s="26" t="s">
        <v>1017</v>
      </c>
      <c r="R732" s="27" t="s">
        <v>1019</v>
      </c>
      <c r="S732" s="28">
        <v>36000000</v>
      </c>
    </row>
    <row r="733" spans="1:19" hidden="1" x14ac:dyDescent="0.2">
      <c r="A733" s="29" t="str">
        <f t="shared" si="55"/>
        <v>2.201</v>
      </c>
      <c r="B733" s="29" t="str">
        <f t="shared" si="56"/>
        <v>2.2.</v>
      </c>
      <c r="C733" s="29" t="str">
        <f t="shared" si="54"/>
        <v>1</v>
      </c>
      <c r="D733" s="33" t="str">
        <f t="shared" si="57"/>
        <v>35 1 3 11 2 201 38 3 0 2301030</v>
      </c>
      <c r="E733" s="34">
        <v>11101</v>
      </c>
      <c r="F733" s="33" t="s">
        <v>1175</v>
      </c>
      <c r="G733" s="26">
        <v>0</v>
      </c>
      <c r="H733" s="26">
        <v>35</v>
      </c>
      <c r="I733" s="26">
        <v>1</v>
      </c>
      <c r="J733" s="26">
        <v>3</v>
      </c>
      <c r="K733" s="26">
        <v>11</v>
      </c>
      <c r="L733" s="26">
        <v>2</v>
      </c>
      <c r="M733" s="26">
        <v>201</v>
      </c>
      <c r="N733" s="26">
        <v>38</v>
      </c>
      <c r="O733" s="26">
        <v>3</v>
      </c>
      <c r="P733" s="26" t="s">
        <v>149</v>
      </c>
      <c r="Q733" s="26" t="s">
        <v>1017</v>
      </c>
      <c r="R733" s="27" t="s">
        <v>1020</v>
      </c>
      <c r="S733" s="28">
        <v>20000000</v>
      </c>
    </row>
    <row r="734" spans="1:19" hidden="1" x14ac:dyDescent="0.2">
      <c r="A734" s="29" t="str">
        <f t="shared" si="55"/>
        <v>2.201</v>
      </c>
      <c r="B734" s="29" t="str">
        <f t="shared" si="56"/>
        <v>2.2.</v>
      </c>
      <c r="C734" s="29" t="str">
        <f t="shared" si="54"/>
        <v>1</v>
      </c>
      <c r="D734" s="33" t="str">
        <f t="shared" si="57"/>
        <v>35 1 3 11 2 201 38 4 0 2301047</v>
      </c>
      <c r="E734" s="34">
        <v>11101</v>
      </c>
      <c r="F734" s="33" t="s">
        <v>1175</v>
      </c>
      <c r="G734" s="26">
        <v>0</v>
      </c>
      <c r="H734" s="26">
        <v>35</v>
      </c>
      <c r="I734" s="26">
        <v>1</v>
      </c>
      <c r="J734" s="26">
        <v>3</v>
      </c>
      <c r="K734" s="26">
        <v>11</v>
      </c>
      <c r="L734" s="26">
        <v>2</v>
      </c>
      <c r="M734" s="26">
        <v>201</v>
      </c>
      <c r="N734" s="26">
        <v>38</v>
      </c>
      <c r="O734" s="26">
        <v>4</v>
      </c>
      <c r="P734" s="26" t="s">
        <v>149</v>
      </c>
      <c r="Q734" s="26" t="s">
        <v>1021</v>
      </c>
      <c r="R734" s="27" t="s">
        <v>1022</v>
      </c>
      <c r="S734" s="28">
        <v>150000000</v>
      </c>
    </row>
    <row r="735" spans="1:19" hidden="1" x14ac:dyDescent="0.2">
      <c r="A735" s="29" t="str">
        <f t="shared" si="55"/>
        <v>2.201</v>
      </c>
      <c r="B735" s="29" t="str">
        <f t="shared" si="56"/>
        <v>2.2.</v>
      </c>
      <c r="C735" s="29" t="str">
        <f t="shared" si="54"/>
        <v>1</v>
      </c>
      <c r="D735" s="33" t="str">
        <f t="shared" si="57"/>
        <v>35 1 3 11 2 201 38 5 0 2301031</v>
      </c>
      <c r="E735" s="34">
        <v>11101</v>
      </c>
      <c r="F735" s="33" t="s">
        <v>1175</v>
      </c>
      <c r="G735" s="26">
        <v>0</v>
      </c>
      <c r="H735" s="26">
        <v>35</v>
      </c>
      <c r="I735" s="26">
        <v>1</v>
      </c>
      <c r="J735" s="26">
        <v>3</v>
      </c>
      <c r="K735" s="26">
        <v>11</v>
      </c>
      <c r="L735" s="26">
        <v>2</v>
      </c>
      <c r="M735" s="26">
        <v>201</v>
      </c>
      <c r="N735" s="26">
        <v>38</v>
      </c>
      <c r="O735" s="26">
        <v>5</v>
      </c>
      <c r="P735" s="26" t="s">
        <v>149</v>
      </c>
      <c r="Q735" s="26" t="s">
        <v>1023</v>
      </c>
      <c r="R735" s="27" t="s">
        <v>1024</v>
      </c>
      <c r="S735" s="28">
        <v>100000000</v>
      </c>
    </row>
    <row r="736" spans="1:19" hidden="1" x14ac:dyDescent="0.2">
      <c r="A736" s="29" t="str">
        <f t="shared" si="55"/>
        <v>2.201</v>
      </c>
      <c r="B736" s="29" t="str">
        <f t="shared" si="56"/>
        <v>2.2.</v>
      </c>
      <c r="C736" s="29" t="str">
        <f t="shared" si="54"/>
        <v>1</v>
      </c>
      <c r="D736" s="33" t="str">
        <f t="shared" si="57"/>
        <v>35 1 3 11 2 201 38 6 0 2301030</v>
      </c>
      <c r="E736" s="34">
        <v>11101</v>
      </c>
      <c r="F736" s="33" t="s">
        <v>1175</v>
      </c>
      <c r="G736" s="26">
        <v>0</v>
      </c>
      <c r="H736" s="26">
        <v>35</v>
      </c>
      <c r="I736" s="26">
        <v>1</v>
      </c>
      <c r="J736" s="26">
        <v>3</v>
      </c>
      <c r="K736" s="26">
        <v>11</v>
      </c>
      <c r="L736" s="26">
        <v>2</v>
      </c>
      <c r="M736" s="26">
        <v>201</v>
      </c>
      <c r="N736" s="26">
        <v>38</v>
      </c>
      <c r="O736" s="26">
        <v>6</v>
      </c>
      <c r="P736" s="26" t="s">
        <v>149</v>
      </c>
      <c r="Q736" s="26" t="s">
        <v>1017</v>
      </c>
      <c r="R736" s="27" t="s">
        <v>1025</v>
      </c>
      <c r="S736" s="28">
        <v>100000000</v>
      </c>
    </row>
    <row r="737" spans="1:32" hidden="1" x14ac:dyDescent="0.2">
      <c r="A737" s="29" t="str">
        <f t="shared" si="55"/>
        <v>2.201</v>
      </c>
      <c r="B737" s="29" t="str">
        <f t="shared" si="56"/>
        <v>2.2.</v>
      </c>
      <c r="C737" s="29" t="str">
        <f t="shared" si="54"/>
        <v>1</v>
      </c>
      <c r="D737" s="33" t="str">
        <f t="shared" si="57"/>
        <v>35 1 3 11 2 201 38 7 0 2301079</v>
      </c>
      <c r="E737" s="34">
        <v>11101</v>
      </c>
      <c r="F737" s="33" t="s">
        <v>1175</v>
      </c>
      <c r="G737" s="26">
        <v>0</v>
      </c>
      <c r="H737" s="26">
        <v>35</v>
      </c>
      <c r="I737" s="26">
        <v>1</v>
      </c>
      <c r="J737" s="26">
        <v>3</v>
      </c>
      <c r="K737" s="26">
        <v>11</v>
      </c>
      <c r="L737" s="26">
        <v>2</v>
      </c>
      <c r="M737" s="26">
        <v>201</v>
      </c>
      <c r="N737" s="26">
        <v>38</v>
      </c>
      <c r="O737" s="26">
        <v>7</v>
      </c>
      <c r="P737" s="26" t="s">
        <v>149</v>
      </c>
      <c r="Q737" s="26" t="s">
        <v>1026</v>
      </c>
      <c r="R737" s="27" t="s">
        <v>1027</v>
      </c>
      <c r="S737" s="28">
        <v>500000000</v>
      </c>
    </row>
    <row r="738" spans="1:32" hidden="1" x14ac:dyDescent="0.2">
      <c r="A738" s="29" t="str">
        <f t="shared" si="55"/>
        <v>2.401</v>
      </c>
      <c r="B738" s="29" t="str">
        <f t="shared" si="56"/>
        <v>2.4.</v>
      </c>
      <c r="C738" s="29" t="str">
        <f t="shared" si="54"/>
        <v>1</v>
      </c>
      <c r="D738" s="33" t="str">
        <f t="shared" si="57"/>
        <v>35 1 3 11 2 401 39 1 0 3502046</v>
      </c>
      <c r="E738" s="34">
        <v>11101</v>
      </c>
      <c r="F738" s="33" t="s">
        <v>1175</v>
      </c>
      <c r="G738" s="26">
        <v>0</v>
      </c>
      <c r="H738" s="26">
        <v>35</v>
      </c>
      <c r="I738" s="26">
        <v>1</v>
      </c>
      <c r="J738" s="26">
        <v>3</v>
      </c>
      <c r="K738" s="26">
        <v>11</v>
      </c>
      <c r="L738" s="26">
        <v>2</v>
      </c>
      <c r="M738" s="26">
        <v>401</v>
      </c>
      <c r="N738" s="26">
        <v>39</v>
      </c>
      <c r="O738" s="26">
        <v>1</v>
      </c>
      <c r="P738" s="26" t="s">
        <v>149</v>
      </c>
      <c r="Q738" s="26" t="s">
        <v>1028</v>
      </c>
      <c r="R738" s="27" t="s">
        <v>1029</v>
      </c>
      <c r="S738" s="28">
        <v>112000000</v>
      </c>
    </row>
    <row r="739" spans="1:32" hidden="1" x14ac:dyDescent="0.2">
      <c r="A739" s="29" t="str">
        <f t="shared" si="55"/>
        <v>2.401</v>
      </c>
      <c r="B739" s="29" t="str">
        <f t="shared" si="56"/>
        <v>2.4.</v>
      </c>
      <c r="C739" s="29" t="str">
        <f t="shared" si="54"/>
        <v>1</v>
      </c>
      <c r="D739" s="33" t="str">
        <f t="shared" si="57"/>
        <v>35 1 3 11 2 401 42 0 0 3502037</v>
      </c>
      <c r="E739" s="34">
        <v>11101</v>
      </c>
      <c r="F739" s="33" t="s">
        <v>1175</v>
      </c>
      <c r="G739" s="26">
        <v>0</v>
      </c>
      <c r="H739" s="26">
        <v>35</v>
      </c>
      <c r="I739" s="26">
        <v>1</v>
      </c>
      <c r="J739" s="26">
        <v>3</v>
      </c>
      <c r="K739" s="26">
        <v>11</v>
      </c>
      <c r="L739" s="26">
        <v>2</v>
      </c>
      <c r="M739" s="26">
        <v>401</v>
      </c>
      <c r="N739" s="26">
        <v>42</v>
      </c>
      <c r="O739" s="26">
        <v>0</v>
      </c>
      <c r="P739" s="26" t="s">
        <v>149</v>
      </c>
      <c r="Q739" s="26" t="s">
        <v>1030</v>
      </c>
      <c r="R739" s="27" t="s">
        <v>1031</v>
      </c>
      <c r="S739" s="28">
        <v>3000000000</v>
      </c>
    </row>
    <row r="740" spans="1:32" hidden="1" x14ac:dyDescent="0.2">
      <c r="A740" s="29" t="str">
        <f t="shared" si="55"/>
        <v>2.401</v>
      </c>
      <c r="B740" s="29" t="str">
        <f t="shared" si="56"/>
        <v>2.4.</v>
      </c>
      <c r="C740" s="29" t="str">
        <f t="shared" si="54"/>
        <v>4</v>
      </c>
      <c r="D740" s="33" t="str">
        <f t="shared" si="57"/>
        <v>35 1 3 44 2 401 39 1 0 3502039</v>
      </c>
      <c r="E740" s="34">
        <v>42101</v>
      </c>
      <c r="F740" s="33" t="s">
        <v>1446</v>
      </c>
      <c r="G740" s="26">
        <v>0</v>
      </c>
      <c r="H740" s="26">
        <v>35</v>
      </c>
      <c r="I740" s="26">
        <v>1</v>
      </c>
      <c r="J740" s="26">
        <v>3</v>
      </c>
      <c r="K740" s="26">
        <v>44</v>
      </c>
      <c r="L740" s="26">
        <v>2</v>
      </c>
      <c r="M740" s="26">
        <v>401</v>
      </c>
      <c r="N740" s="26">
        <v>39</v>
      </c>
      <c r="O740" s="26">
        <v>1</v>
      </c>
      <c r="P740" s="26" t="s">
        <v>149</v>
      </c>
      <c r="Q740" s="26" t="s">
        <v>1032</v>
      </c>
      <c r="R740" s="27" t="s">
        <v>1033</v>
      </c>
      <c r="S740" s="28">
        <v>200000000</v>
      </c>
    </row>
    <row r="741" spans="1:32" hidden="1" x14ac:dyDescent="0.2">
      <c r="A741" s="29" t="str">
        <f t="shared" si="55"/>
        <v>2.401</v>
      </c>
      <c r="B741" s="29" t="str">
        <f t="shared" si="56"/>
        <v>2.4.</v>
      </c>
      <c r="C741" s="29" t="str">
        <f t="shared" si="54"/>
        <v>4</v>
      </c>
      <c r="D741" s="33" t="str">
        <f t="shared" si="57"/>
        <v>35 1 3 44 2 401 39 2 0 3502046</v>
      </c>
      <c r="E741" s="34">
        <v>42101</v>
      </c>
      <c r="F741" s="33" t="s">
        <v>1446</v>
      </c>
      <c r="G741" s="26">
        <v>0</v>
      </c>
      <c r="H741" s="26">
        <v>35</v>
      </c>
      <c r="I741" s="26">
        <v>1</v>
      </c>
      <c r="J741" s="26">
        <v>3</v>
      </c>
      <c r="K741" s="26">
        <v>44</v>
      </c>
      <c r="L741" s="26">
        <v>2</v>
      </c>
      <c r="M741" s="26">
        <v>401</v>
      </c>
      <c r="N741" s="26">
        <v>39</v>
      </c>
      <c r="O741" s="26">
        <v>2</v>
      </c>
      <c r="P741" s="26" t="s">
        <v>149</v>
      </c>
      <c r="Q741" s="26" t="s">
        <v>1028</v>
      </c>
      <c r="R741" s="27" t="s">
        <v>1034</v>
      </c>
      <c r="S741" s="28">
        <v>124200000</v>
      </c>
    </row>
    <row r="742" spans="1:32" hidden="1" x14ac:dyDescent="0.2">
      <c r="A742" s="29" t="str">
        <f t="shared" si="55"/>
        <v>2.401</v>
      </c>
      <c r="B742" s="29" t="str">
        <f t="shared" si="56"/>
        <v>2.4.</v>
      </c>
      <c r="C742" s="29" t="str">
        <f t="shared" si="54"/>
        <v>4</v>
      </c>
      <c r="D742" s="33" t="str">
        <f t="shared" si="57"/>
        <v>35 1 3 44 2 401 39 3 0 3502046</v>
      </c>
      <c r="E742" s="34">
        <v>42101</v>
      </c>
      <c r="F742" s="33" t="s">
        <v>1446</v>
      </c>
      <c r="G742" s="26">
        <v>0</v>
      </c>
      <c r="H742" s="26">
        <v>35</v>
      </c>
      <c r="I742" s="26">
        <v>1</v>
      </c>
      <c r="J742" s="26">
        <v>3</v>
      </c>
      <c r="K742" s="26">
        <v>44</v>
      </c>
      <c r="L742" s="26">
        <v>2</v>
      </c>
      <c r="M742" s="26">
        <v>401</v>
      </c>
      <c r="N742" s="26">
        <v>39</v>
      </c>
      <c r="O742" s="26">
        <v>3</v>
      </c>
      <c r="P742" s="26" t="s">
        <v>149</v>
      </c>
      <c r="Q742" s="26" t="s">
        <v>1028</v>
      </c>
      <c r="R742" s="27" t="s">
        <v>1033</v>
      </c>
      <c r="S742" s="28">
        <v>1780000000</v>
      </c>
    </row>
    <row r="743" spans="1:32" hidden="1" x14ac:dyDescent="0.2">
      <c r="A743" s="29" t="str">
        <f t="shared" si="55"/>
        <v>2.401</v>
      </c>
      <c r="B743" s="29" t="str">
        <f t="shared" si="56"/>
        <v>2.4.</v>
      </c>
      <c r="C743" s="29" t="str">
        <f t="shared" si="54"/>
        <v>4</v>
      </c>
      <c r="D743" s="33" t="str">
        <f t="shared" si="57"/>
        <v>35 1 3 44 2 401 39 4 0 3502012</v>
      </c>
      <c r="E743" s="34">
        <v>42101</v>
      </c>
      <c r="F743" s="33" t="s">
        <v>1446</v>
      </c>
      <c r="G743" s="26">
        <v>0</v>
      </c>
      <c r="H743" s="26">
        <v>35</v>
      </c>
      <c r="I743" s="26">
        <v>1</v>
      </c>
      <c r="J743" s="26">
        <v>3</v>
      </c>
      <c r="K743" s="26">
        <v>44</v>
      </c>
      <c r="L743" s="26">
        <v>2</v>
      </c>
      <c r="M743" s="26">
        <v>401</v>
      </c>
      <c r="N743" s="26">
        <v>39</v>
      </c>
      <c r="O743" s="26">
        <v>4</v>
      </c>
      <c r="P743" s="26" t="s">
        <v>149</v>
      </c>
      <c r="Q743" s="26" t="s">
        <v>1035</v>
      </c>
      <c r="R743" s="27" t="s">
        <v>1033</v>
      </c>
      <c r="S743" s="28">
        <v>100000000</v>
      </c>
    </row>
    <row r="744" spans="1:32" hidden="1" x14ac:dyDescent="0.2">
      <c r="A744" s="29" t="str">
        <f t="shared" si="55"/>
        <v>2.401</v>
      </c>
      <c r="B744" s="29" t="str">
        <f t="shared" si="56"/>
        <v>2.4.</v>
      </c>
      <c r="C744" s="29" t="str">
        <f t="shared" si="54"/>
        <v>4</v>
      </c>
      <c r="D744" s="33" t="str">
        <f t="shared" si="57"/>
        <v>35 1 3 44 2 401 39 5 0 3502008</v>
      </c>
      <c r="E744" s="34">
        <v>42101</v>
      </c>
      <c r="F744" s="33" t="s">
        <v>1446</v>
      </c>
      <c r="G744" s="26">
        <v>0</v>
      </c>
      <c r="H744" s="26">
        <v>35</v>
      </c>
      <c r="I744" s="26">
        <v>1</v>
      </c>
      <c r="J744" s="26">
        <v>3</v>
      </c>
      <c r="K744" s="26">
        <v>44</v>
      </c>
      <c r="L744" s="26">
        <v>2</v>
      </c>
      <c r="M744" s="26">
        <v>401</v>
      </c>
      <c r="N744" s="26">
        <v>39</v>
      </c>
      <c r="O744" s="26">
        <v>5</v>
      </c>
      <c r="P744" s="26" t="s">
        <v>149</v>
      </c>
      <c r="Q744" s="26" t="s">
        <v>1036</v>
      </c>
      <c r="R744" s="27" t="s">
        <v>1033</v>
      </c>
      <c r="S744" s="28">
        <v>200000000</v>
      </c>
    </row>
    <row r="745" spans="1:32" hidden="1" x14ac:dyDescent="0.2">
      <c r="A745" s="29" t="str">
        <f t="shared" si="55"/>
        <v>2.401</v>
      </c>
      <c r="B745" s="29" t="str">
        <f t="shared" si="56"/>
        <v>2.4.</v>
      </c>
      <c r="C745" s="29" t="str">
        <f t="shared" si="54"/>
        <v>4</v>
      </c>
      <c r="D745" s="33" t="str">
        <f t="shared" si="57"/>
        <v>35 1 3 44 2 401 39 6 0 3502019</v>
      </c>
      <c r="E745" s="34">
        <v>42101</v>
      </c>
      <c r="F745" s="33" t="s">
        <v>1446</v>
      </c>
      <c r="G745" s="26">
        <v>0</v>
      </c>
      <c r="H745" s="26">
        <v>35</v>
      </c>
      <c r="I745" s="26">
        <v>1</v>
      </c>
      <c r="J745" s="26">
        <v>3</v>
      </c>
      <c r="K745" s="26">
        <v>44</v>
      </c>
      <c r="L745" s="26">
        <v>2</v>
      </c>
      <c r="M745" s="26">
        <v>401</v>
      </c>
      <c r="N745" s="26">
        <v>39</v>
      </c>
      <c r="O745" s="26">
        <v>6</v>
      </c>
      <c r="P745" s="26" t="s">
        <v>149</v>
      </c>
      <c r="Q745" s="26" t="s">
        <v>994</v>
      </c>
      <c r="R745" s="27" t="s">
        <v>1033</v>
      </c>
      <c r="S745" s="28">
        <v>20000000</v>
      </c>
    </row>
    <row r="746" spans="1:32" hidden="1" x14ac:dyDescent="0.2">
      <c r="A746" s="29" t="str">
        <f t="shared" si="55"/>
        <v>2.401</v>
      </c>
      <c r="B746" s="29" t="str">
        <f t="shared" si="56"/>
        <v>2.4.</v>
      </c>
      <c r="C746" s="29" t="str">
        <f t="shared" si="54"/>
        <v>4</v>
      </c>
      <c r="D746" s="33" t="str">
        <f t="shared" si="57"/>
        <v>35 1 3 44 2 401 39 7 0 3502002</v>
      </c>
      <c r="E746" s="34">
        <v>42101</v>
      </c>
      <c r="F746" s="33" t="s">
        <v>1446</v>
      </c>
      <c r="G746" s="26">
        <v>0</v>
      </c>
      <c r="H746" s="26">
        <v>35</v>
      </c>
      <c r="I746" s="26">
        <v>1</v>
      </c>
      <c r="J746" s="26">
        <v>3</v>
      </c>
      <c r="K746" s="26">
        <v>44</v>
      </c>
      <c r="L746" s="26">
        <v>2</v>
      </c>
      <c r="M746" s="26">
        <v>401</v>
      </c>
      <c r="N746" s="26">
        <v>39</v>
      </c>
      <c r="O746" s="26">
        <v>7</v>
      </c>
      <c r="P746" s="26" t="s">
        <v>149</v>
      </c>
      <c r="Q746" s="26" t="s">
        <v>1037</v>
      </c>
      <c r="R746" s="27" t="s">
        <v>1033</v>
      </c>
      <c r="S746" s="28">
        <v>200000000</v>
      </c>
    </row>
    <row r="747" spans="1:32" hidden="1" x14ac:dyDescent="0.2">
      <c r="A747" s="29" t="str">
        <f t="shared" si="55"/>
        <v>2.401</v>
      </c>
      <c r="B747" s="29" t="str">
        <f t="shared" si="56"/>
        <v>2.4.</v>
      </c>
      <c r="C747" s="29" t="str">
        <f t="shared" si="54"/>
        <v>4</v>
      </c>
      <c r="D747" s="33" t="str">
        <f t="shared" si="57"/>
        <v>35 1 3 44 2 401 39 8 0 3502039</v>
      </c>
      <c r="E747" s="34">
        <v>42101</v>
      </c>
      <c r="F747" s="33" t="s">
        <v>1446</v>
      </c>
      <c r="G747" s="26">
        <v>0</v>
      </c>
      <c r="H747" s="26">
        <v>35</v>
      </c>
      <c r="I747" s="26">
        <v>1</v>
      </c>
      <c r="J747" s="26">
        <v>3</v>
      </c>
      <c r="K747" s="26">
        <v>44</v>
      </c>
      <c r="L747" s="26">
        <v>2</v>
      </c>
      <c r="M747" s="26">
        <v>401</v>
      </c>
      <c r="N747" s="26">
        <v>39</v>
      </c>
      <c r="O747" s="26">
        <v>8</v>
      </c>
      <c r="P747" s="26" t="s">
        <v>149</v>
      </c>
      <c r="Q747" s="26" t="s">
        <v>1032</v>
      </c>
      <c r="R747" s="27" t="s">
        <v>1038</v>
      </c>
      <c r="S747" s="28">
        <v>172000000</v>
      </c>
    </row>
    <row r="748" spans="1:32" hidden="1" x14ac:dyDescent="0.2">
      <c r="A748" s="29" t="str">
        <f t="shared" si="55"/>
        <v>2.401</v>
      </c>
      <c r="B748" s="29" t="str">
        <f t="shared" si="56"/>
        <v>2.4.</v>
      </c>
      <c r="C748" s="29" t="str">
        <f t="shared" si="54"/>
        <v>4</v>
      </c>
      <c r="D748" s="33" t="str">
        <f t="shared" si="57"/>
        <v>35 1 3 44 2 401 39 9 0 3502094</v>
      </c>
      <c r="E748" s="34">
        <v>42101</v>
      </c>
      <c r="F748" s="33" t="s">
        <v>1446</v>
      </c>
      <c r="G748" s="26">
        <v>0</v>
      </c>
      <c r="H748" s="26">
        <v>35</v>
      </c>
      <c r="I748" s="26">
        <v>1</v>
      </c>
      <c r="J748" s="26">
        <v>3</v>
      </c>
      <c r="K748" s="26">
        <v>44</v>
      </c>
      <c r="L748" s="26">
        <v>2</v>
      </c>
      <c r="M748" s="26">
        <v>401</v>
      </c>
      <c r="N748" s="26">
        <v>39</v>
      </c>
      <c r="O748" s="26">
        <v>9</v>
      </c>
      <c r="P748" s="26" t="s">
        <v>149</v>
      </c>
      <c r="Q748" s="26" t="s">
        <v>1039</v>
      </c>
      <c r="R748" s="27" t="s">
        <v>1040</v>
      </c>
      <c r="S748" s="28">
        <v>66960000</v>
      </c>
    </row>
    <row r="749" spans="1:32" hidden="1" x14ac:dyDescent="0.2">
      <c r="A749" s="29" t="str">
        <f t="shared" si="55"/>
        <v>2.401</v>
      </c>
      <c r="B749" s="29" t="str">
        <f t="shared" si="56"/>
        <v>2.4.</v>
      </c>
      <c r="C749" s="29" t="str">
        <f t="shared" si="54"/>
        <v>4</v>
      </c>
      <c r="D749" s="33" t="str">
        <f t="shared" si="57"/>
        <v>35 1 3 44 2 401 39 10 0 3502039</v>
      </c>
      <c r="E749" s="34">
        <v>42101</v>
      </c>
      <c r="F749" s="33" t="s">
        <v>1446</v>
      </c>
      <c r="G749" s="26">
        <v>0</v>
      </c>
      <c r="H749" s="26">
        <v>35</v>
      </c>
      <c r="I749" s="26">
        <v>1</v>
      </c>
      <c r="J749" s="26">
        <v>3</v>
      </c>
      <c r="K749" s="26">
        <v>44</v>
      </c>
      <c r="L749" s="26">
        <v>2</v>
      </c>
      <c r="M749" s="26">
        <v>401</v>
      </c>
      <c r="N749" s="26">
        <v>39</v>
      </c>
      <c r="O749" s="26">
        <v>10</v>
      </c>
      <c r="P749" s="26" t="s">
        <v>149</v>
      </c>
      <c r="Q749" s="26" t="s">
        <v>1032</v>
      </c>
      <c r="R749" s="27" t="s">
        <v>1041</v>
      </c>
      <c r="S749" s="28">
        <v>1500000000</v>
      </c>
    </row>
    <row r="750" spans="1:32" hidden="1" x14ac:dyDescent="0.2">
      <c r="A750" s="29" t="str">
        <f t="shared" si="55"/>
        <v>2.401</v>
      </c>
      <c r="B750" s="29" t="str">
        <f t="shared" si="56"/>
        <v>2.4.</v>
      </c>
      <c r="C750" s="29" t="str">
        <f t="shared" si="54"/>
        <v>4</v>
      </c>
      <c r="D750" s="33" t="str">
        <f t="shared" si="57"/>
        <v>35 1 3 44 2 401 39 80 0 3502039</v>
      </c>
      <c r="E750" s="34">
        <v>42101</v>
      </c>
      <c r="F750" s="33" t="s">
        <v>1446</v>
      </c>
      <c r="G750" s="26">
        <v>0</v>
      </c>
      <c r="H750" s="26">
        <v>35</v>
      </c>
      <c r="I750" s="26">
        <v>1</v>
      </c>
      <c r="J750" s="26">
        <v>3</v>
      </c>
      <c r="K750" s="26">
        <v>44</v>
      </c>
      <c r="L750" s="26">
        <v>2</v>
      </c>
      <c r="M750" s="26">
        <v>401</v>
      </c>
      <c r="N750" s="26">
        <v>39</v>
      </c>
      <c r="O750" s="26">
        <v>80</v>
      </c>
      <c r="P750" s="26" t="s">
        <v>149</v>
      </c>
      <c r="Q750" s="26" t="s">
        <v>1032</v>
      </c>
      <c r="R750" s="27" t="s">
        <v>1042</v>
      </c>
      <c r="S750" s="28">
        <v>2828000000</v>
      </c>
    </row>
    <row r="751" spans="1:32" hidden="1" x14ac:dyDescent="0.2">
      <c r="A751" s="29" t="str">
        <f t="shared" si="55"/>
        <v>2.101</v>
      </c>
      <c r="B751" s="29" t="str">
        <f t="shared" si="56"/>
        <v>2.1.</v>
      </c>
      <c r="C751" s="29" t="str">
        <f t="shared" si="54"/>
        <v>5</v>
      </c>
      <c r="D751" s="33" t="str">
        <f t="shared" si="57"/>
        <v>35 1 3 55 2 101 54 0 0 3502083</v>
      </c>
      <c r="E751" s="34">
        <v>26101</v>
      </c>
      <c r="F751" s="33" t="s">
        <v>1430</v>
      </c>
      <c r="G751" s="26">
        <v>0</v>
      </c>
      <c r="H751" s="26">
        <v>35</v>
      </c>
      <c r="I751" s="26">
        <v>1</v>
      </c>
      <c r="J751" s="26">
        <v>3</v>
      </c>
      <c r="K751" s="26">
        <v>55</v>
      </c>
      <c r="L751" s="26">
        <v>2</v>
      </c>
      <c r="M751" s="26">
        <v>101</v>
      </c>
      <c r="N751" s="35">
        <v>54</v>
      </c>
      <c r="O751" s="26">
        <v>0</v>
      </c>
      <c r="P751" s="26" t="s">
        <v>149</v>
      </c>
      <c r="Q751" s="26" t="s">
        <v>1043</v>
      </c>
      <c r="R751" s="27" t="s">
        <v>1044</v>
      </c>
      <c r="S751" s="28">
        <v>20000000000</v>
      </c>
      <c r="T751" s="26">
        <v>35</v>
      </c>
      <c r="U751" s="26">
        <v>1</v>
      </c>
      <c r="V751" s="26">
        <v>3</v>
      </c>
      <c r="W751" s="26">
        <v>55</v>
      </c>
      <c r="X751" s="26">
        <v>2</v>
      </c>
      <c r="Y751" s="26">
        <v>101</v>
      </c>
      <c r="Z751" s="35">
        <v>42</v>
      </c>
      <c r="AA751" s="26">
        <v>0</v>
      </c>
      <c r="AB751" s="26" t="s">
        <v>149</v>
      </c>
      <c r="AC751" s="26" t="s">
        <v>1043</v>
      </c>
      <c r="AD751" s="27" t="s">
        <v>1044</v>
      </c>
      <c r="AE751" s="28">
        <v>20000000000</v>
      </c>
      <c r="AF751" s="29" t="s">
        <v>1482</v>
      </c>
    </row>
    <row r="752" spans="1:32" hidden="1" x14ac:dyDescent="0.2">
      <c r="A752" s="29" t="str">
        <f t="shared" si="55"/>
        <v>2.101</v>
      </c>
      <c r="B752" s="29" t="str">
        <f t="shared" si="56"/>
        <v>2.1.</v>
      </c>
      <c r="C752" s="29" t="str">
        <f t="shared" si="54"/>
        <v>5</v>
      </c>
      <c r="D752" s="33" t="str">
        <f t="shared" si="57"/>
        <v>35 1 3 55 2 101 55 0 0 3502050</v>
      </c>
      <c r="E752" s="34">
        <v>26103</v>
      </c>
      <c r="F752" s="33" t="s">
        <v>1434</v>
      </c>
      <c r="G752" s="26">
        <v>0</v>
      </c>
      <c r="H752" s="26">
        <v>35</v>
      </c>
      <c r="I752" s="26">
        <v>1</v>
      </c>
      <c r="J752" s="26">
        <v>3</v>
      </c>
      <c r="K752" s="26">
        <v>55</v>
      </c>
      <c r="L752" s="26">
        <v>2</v>
      </c>
      <c r="M752" s="26">
        <v>101</v>
      </c>
      <c r="N752" s="26">
        <v>55</v>
      </c>
      <c r="O752" s="26">
        <v>0</v>
      </c>
      <c r="P752" s="26" t="s">
        <v>149</v>
      </c>
      <c r="Q752" s="26" t="s">
        <v>1015</v>
      </c>
      <c r="R752" s="27" t="s">
        <v>1016</v>
      </c>
      <c r="S752" s="28">
        <v>2000000000</v>
      </c>
    </row>
    <row r="753" spans="1:32" hidden="1" x14ac:dyDescent="0.2">
      <c r="C753" s="29" t="str">
        <f t="shared" si="54"/>
        <v>1</v>
      </c>
      <c r="D753" s="33" t="str">
        <f t="shared" si="57"/>
        <v>36 11 1 11 2 2 3 0 2120202009 0</v>
      </c>
      <c r="E753" s="34">
        <v>11101</v>
      </c>
      <c r="F753" s="33" t="s">
        <v>1175</v>
      </c>
      <c r="G753" s="26">
        <v>0</v>
      </c>
      <c r="H753" s="26">
        <v>36</v>
      </c>
      <c r="I753" s="26">
        <v>11</v>
      </c>
      <c r="J753" s="26">
        <v>1</v>
      </c>
      <c r="K753" s="26">
        <v>11</v>
      </c>
      <c r="L753" s="26">
        <v>2</v>
      </c>
      <c r="M753" s="26">
        <v>2</v>
      </c>
      <c r="N753" s="26">
        <v>3</v>
      </c>
      <c r="O753" s="26">
        <v>0</v>
      </c>
      <c r="P753" s="26" t="s">
        <v>214</v>
      </c>
      <c r="Q753" s="26" t="s">
        <v>149</v>
      </c>
      <c r="R753" s="27" t="s">
        <v>215</v>
      </c>
      <c r="S753" s="28">
        <v>2928811</v>
      </c>
    </row>
    <row r="754" spans="1:32" hidden="1" x14ac:dyDescent="0.2">
      <c r="A754" s="29" t="str">
        <f t="shared" ref="A754:A779" si="58">+CONCATENATE(L754,".",M754)</f>
        <v>1.401</v>
      </c>
      <c r="B754" s="29" t="str">
        <f t="shared" ref="B754:B779" si="59">+CONCATENATE(L754,".",MID(M754,1,1),".")</f>
        <v>1.4.</v>
      </c>
      <c r="C754" s="29" t="str">
        <f t="shared" si="54"/>
        <v>1</v>
      </c>
      <c r="D754" s="33" t="str">
        <f t="shared" si="57"/>
        <v>36 1 3 11 1 401 17 0 0 4301003</v>
      </c>
      <c r="E754" s="34">
        <v>11101</v>
      </c>
      <c r="F754" s="33" t="s">
        <v>1175</v>
      </c>
      <c r="G754" s="26">
        <v>0</v>
      </c>
      <c r="H754" s="26">
        <v>36</v>
      </c>
      <c r="I754" s="26">
        <v>1</v>
      </c>
      <c r="J754" s="26">
        <v>3</v>
      </c>
      <c r="K754" s="26">
        <v>11</v>
      </c>
      <c r="L754" s="26">
        <v>1</v>
      </c>
      <c r="M754" s="26">
        <v>401</v>
      </c>
      <c r="N754" s="26">
        <v>17</v>
      </c>
      <c r="O754" s="26">
        <v>0</v>
      </c>
      <c r="P754" s="26" t="s">
        <v>149</v>
      </c>
      <c r="Q754" s="26" t="s">
        <v>1047</v>
      </c>
      <c r="R754" s="27" t="s">
        <v>1048</v>
      </c>
      <c r="S754" s="28">
        <v>358773580</v>
      </c>
    </row>
    <row r="755" spans="1:32" hidden="1" x14ac:dyDescent="0.2">
      <c r="A755" s="29" t="str">
        <f t="shared" si="58"/>
        <v>1.401</v>
      </c>
      <c r="B755" s="29" t="str">
        <f t="shared" si="59"/>
        <v>1.4.</v>
      </c>
      <c r="C755" s="29" t="str">
        <f t="shared" si="54"/>
        <v>1</v>
      </c>
      <c r="D755" s="33" t="str">
        <f t="shared" si="57"/>
        <v>36 1 3 11 1 401 17 1 0 4301003</v>
      </c>
      <c r="E755" s="34">
        <v>11101</v>
      </c>
      <c r="F755" s="33" t="s">
        <v>1175</v>
      </c>
      <c r="G755" s="26">
        <v>0</v>
      </c>
      <c r="H755" s="26">
        <v>36</v>
      </c>
      <c r="I755" s="26">
        <v>1</v>
      </c>
      <c r="J755" s="26">
        <v>3</v>
      </c>
      <c r="K755" s="26">
        <v>11</v>
      </c>
      <c r="L755" s="26">
        <v>1</v>
      </c>
      <c r="M755" s="26">
        <v>401</v>
      </c>
      <c r="N755" s="26">
        <v>17</v>
      </c>
      <c r="O755" s="26">
        <v>1</v>
      </c>
      <c r="P755" s="26" t="s">
        <v>149</v>
      </c>
      <c r="Q755" s="26" t="s">
        <v>1047</v>
      </c>
      <c r="R755" s="27" t="s">
        <v>1049</v>
      </c>
      <c r="S755" s="28">
        <v>197794380</v>
      </c>
    </row>
    <row r="756" spans="1:32" hidden="1" x14ac:dyDescent="0.2">
      <c r="A756" s="29" t="str">
        <f t="shared" si="58"/>
        <v>1.401</v>
      </c>
      <c r="B756" s="29" t="str">
        <f t="shared" si="59"/>
        <v>1.4.</v>
      </c>
      <c r="C756" s="29" t="str">
        <f t="shared" si="54"/>
        <v>1</v>
      </c>
      <c r="D756" s="33" t="str">
        <f t="shared" si="57"/>
        <v>36 1 3 11 1 401 17 2 0 4301003</v>
      </c>
      <c r="E756" s="34">
        <v>11101</v>
      </c>
      <c r="F756" s="33" t="s">
        <v>1175</v>
      </c>
      <c r="G756" s="26">
        <v>0</v>
      </c>
      <c r="H756" s="26">
        <v>36</v>
      </c>
      <c r="I756" s="26">
        <v>1</v>
      </c>
      <c r="J756" s="26">
        <v>3</v>
      </c>
      <c r="K756" s="26">
        <v>11</v>
      </c>
      <c r="L756" s="26">
        <v>1</v>
      </c>
      <c r="M756" s="26">
        <v>401</v>
      </c>
      <c r="N756" s="26">
        <v>17</v>
      </c>
      <c r="O756" s="26">
        <v>2</v>
      </c>
      <c r="P756" s="26" t="s">
        <v>149</v>
      </c>
      <c r="Q756" s="26" t="s">
        <v>1047</v>
      </c>
      <c r="R756" s="27" t="s">
        <v>1050</v>
      </c>
      <c r="S756" s="28">
        <v>78983220</v>
      </c>
    </row>
    <row r="757" spans="1:32" hidden="1" x14ac:dyDescent="0.2">
      <c r="A757" s="29" t="str">
        <f t="shared" si="58"/>
        <v>1.401</v>
      </c>
      <c r="B757" s="29" t="str">
        <f t="shared" si="59"/>
        <v>1.4.</v>
      </c>
      <c r="C757" s="29" t="str">
        <f t="shared" si="54"/>
        <v>1</v>
      </c>
      <c r="D757" s="33" t="str">
        <f t="shared" si="57"/>
        <v>36 1 3 11 1 401 17 80 0 4301003</v>
      </c>
      <c r="E757" s="34">
        <v>11101</v>
      </c>
      <c r="F757" s="33" t="s">
        <v>1175</v>
      </c>
      <c r="G757" s="26">
        <v>0</v>
      </c>
      <c r="H757" s="26">
        <v>36</v>
      </c>
      <c r="I757" s="26">
        <v>1</v>
      </c>
      <c r="J757" s="26">
        <v>3</v>
      </c>
      <c r="K757" s="26">
        <v>11</v>
      </c>
      <c r="L757" s="26">
        <v>1</v>
      </c>
      <c r="M757" s="26">
        <v>401</v>
      </c>
      <c r="N757" s="26">
        <v>17</v>
      </c>
      <c r="O757" s="26">
        <v>80</v>
      </c>
      <c r="P757" s="26" t="s">
        <v>149</v>
      </c>
      <c r="Q757" s="26" t="s">
        <v>1047</v>
      </c>
      <c r="R757" s="27" t="s">
        <v>1051</v>
      </c>
      <c r="S757" s="28">
        <v>168424780</v>
      </c>
    </row>
    <row r="758" spans="1:32" hidden="1" x14ac:dyDescent="0.2">
      <c r="A758" s="29" t="str">
        <f t="shared" si="58"/>
        <v>1.402</v>
      </c>
      <c r="B758" s="29" t="str">
        <f t="shared" si="59"/>
        <v>1.4.</v>
      </c>
      <c r="C758" s="29" t="str">
        <f t="shared" si="54"/>
        <v>1</v>
      </c>
      <c r="D758" s="33" t="str">
        <f t="shared" si="57"/>
        <v>36 1 3 11 1 402 43 0 0 4301037</v>
      </c>
      <c r="E758" s="34">
        <v>11101</v>
      </c>
      <c r="F758" s="33" t="s">
        <v>1175</v>
      </c>
      <c r="G758" s="26">
        <v>0</v>
      </c>
      <c r="H758" s="26">
        <v>36</v>
      </c>
      <c r="I758" s="26">
        <v>1</v>
      </c>
      <c r="J758" s="26">
        <v>3</v>
      </c>
      <c r="K758" s="26">
        <v>11</v>
      </c>
      <c r="L758" s="26">
        <v>1</v>
      </c>
      <c r="M758" s="26">
        <v>402</v>
      </c>
      <c r="N758" s="26">
        <v>43</v>
      </c>
      <c r="O758" s="26">
        <v>0</v>
      </c>
      <c r="P758" s="26" t="s">
        <v>149</v>
      </c>
      <c r="Q758" s="26" t="s">
        <v>1052</v>
      </c>
      <c r="R758" s="27" t="s">
        <v>1053</v>
      </c>
      <c r="S758" s="28">
        <v>40000000</v>
      </c>
    </row>
    <row r="759" spans="1:32" hidden="1" x14ac:dyDescent="0.2">
      <c r="A759" s="29" t="str">
        <f t="shared" si="58"/>
        <v>1.402</v>
      </c>
      <c r="B759" s="29" t="str">
        <f t="shared" si="59"/>
        <v>1.4.</v>
      </c>
      <c r="C759" s="29" t="str">
        <f t="shared" si="54"/>
        <v>1</v>
      </c>
      <c r="D759" s="33" t="str">
        <f t="shared" si="57"/>
        <v>36 1 3 11 1 402 43 1 0 4301037</v>
      </c>
      <c r="E759" s="34">
        <v>11101</v>
      </c>
      <c r="F759" s="33" t="s">
        <v>1175</v>
      </c>
      <c r="G759" s="26">
        <v>0</v>
      </c>
      <c r="H759" s="26">
        <v>36</v>
      </c>
      <c r="I759" s="26">
        <v>1</v>
      </c>
      <c r="J759" s="26">
        <v>3</v>
      </c>
      <c r="K759" s="26">
        <v>11</v>
      </c>
      <c r="L759" s="26">
        <v>1</v>
      </c>
      <c r="M759" s="26">
        <v>402</v>
      </c>
      <c r="N759" s="26">
        <v>43</v>
      </c>
      <c r="O759" s="26">
        <v>1</v>
      </c>
      <c r="P759" s="26" t="s">
        <v>149</v>
      </c>
      <c r="Q759" s="26" t="s">
        <v>1052</v>
      </c>
      <c r="R759" s="27" t="s">
        <v>1054</v>
      </c>
      <c r="S759" s="28">
        <v>1242304000</v>
      </c>
    </row>
    <row r="760" spans="1:32" hidden="1" x14ac:dyDescent="0.2">
      <c r="A760" s="29" t="str">
        <f t="shared" si="58"/>
        <v>1.402</v>
      </c>
      <c r="B760" s="29" t="str">
        <f t="shared" si="59"/>
        <v>1.4.</v>
      </c>
      <c r="C760" s="29" t="str">
        <f t="shared" si="54"/>
        <v>1</v>
      </c>
      <c r="D760" s="33" t="str">
        <f t="shared" ref="D760:D797" si="60">+CONCATENATE(H760," ",I760," ",J760," ",K760," ",L760," ",M760," ",N760," ",O760," ",P760," ",Q760)</f>
        <v>36 1 3 11 1 402 43 2 0 4301037</v>
      </c>
      <c r="E760" s="34">
        <v>11101</v>
      </c>
      <c r="F760" s="33" t="s">
        <v>1175</v>
      </c>
      <c r="G760" s="26">
        <v>0</v>
      </c>
      <c r="H760" s="26">
        <v>36</v>
      </c>
      <c r="I760" s="26">
        <v>1</v>
      </c>
      <c r="J760" s="26">
        <v>3</v>
      </c>
      <c r="K760" s="26">
        <v>11</v>
      </c>
      <c r="L760" s="26">
        <v>1</v>
      </c>
      <c r="M760" s="26">
        <v>402</v>
      </c>
      <c r="N760" s="26">
        <v>43</v>
      </c>
      <c r="O760" s="26">
        <v>2</v>
      </c>
      <c r="P760" s="26" t="s">
        <v>149</v>
      </c>
      <c r="Q760" s="26" t="s">
        <v>1052</v>
      </c>
      <c r="R760" s="27" t="s">
        <v>1055</v>
      </c>
      <c r="S760" s="28">
        <v>98897190</v>
      </c>
    </row>
    <row r="761" spans="1:32" hidden="1" x14ac:dyDescent="0.2">
      <c r="A761" s="29" t="str">
        <f t="shared" si="58"/>
        <v>1.402</v>
      </c>
      <c r="B761" s="29" t="str">
        <f t="shared" si="59"/>
        <v>1.4.</v>
      </c>
      <c r="C761" s="29" t="str">
        <f t="shared" si="54"/>
        <v>1</v>
      </c>
      <c r="D761" s="33" t="str">
        <f t="shared" si="60"/>
        <v>36 1 3 11 1 402 43 3 0 4301037</v>
      </c>
      <c r="E761" s="34">
        <v>11101</v>
      </c>
      <c r="F761" s="33" t="s">
        <v>1175</v>
      </c>
      <c r="G761" s="26">
        <v>0</v>
      </c>
      <c r="H761" s="26">
        <v>36</v>
      </c>
      <c r="I761" s="26">
        <v>1</v>
      </c>
      <c r="J761" s="26">
        <v>3</v>
      </c>
      <c r="K761" s="26">
        <v>11</v>
      </c>
      <c r="L761" s="26">
        <v>1</v>
      </c>
      <c r="M761" s="26">
        <v>402</v>
      </c>
      <c r="N761" s="26">
        <v>43</v>
      </c>
      <c r="O761" s="26">
        <v>3</v>
      </c>
      <c r="P761" s="26" t="s">
        <v>149</v>
      </c>
      <c r="Q761" s="26" t="s">
        <v>1052</v>
      </c>
      <c r="R761" s="27" t="s">
        <v>1056</v>
      </c>
      <c r="S761" s="28">
        <v>100000000</v>
      </c>
    </row>
    <row r="762" spans="1:32" hidden="1" x14ac:dyDescent="0.2">
      <c r="A762" s="29" t="str">
        <f t="shared" si="58"/>
        <v>1.402</v>
      </c>
      <c r="B762" s="29" t="str">
        <f t="shared" si="59"/>
        <v>1.4.</v>
      </c>
      <c r="C762" s="29" t="str">
        <f t="shared" si="54"/>
        <v>1</v>
      </c>
      <c r="D762" s="33" t="str">
        <f t="shared" si="60"/>
        <v>36 1 3 11 1 402 43 4 0 4301037</v>
      </c>
      <c r="E762" s="34">
        <v>11101</v>
      </c>
      <c r="F762" s="33" t="s">
        <v>1175</v>
      </c>
      <c r="G762" s="26">
        <v>0</v>
      </c>
      <c r="H762" s="26">
        <v>36</v>
      </c>
      <c r="I762" s="26">
        <v>1</v>
      </c>
      <c r="J762" s="26">
        <v>3</v>
      </c>
      <c r="K762" s="26">
        <v>11</v>
      </c>
      <c r="L762" s="26">
        <v>1</v>
      </c>
      <c r="M762" s="26">
        <v>402</v>
      </c>
      <c r="N762" s="26">
        <v>43</v>
      </c>
      <c r="O762" s="26">
        <v>4</v>
      </c>
      <c r="P762" s="26" t="s">
        <v>149</v>
      </c>
      <c r="Q762" s="26" t="s">
        <v>1052</v>
      </c>
      <c r="R762" s="27" t="s">
        <v>1057</v>
      </c>
      <c r="S762" s="28">
        <v>630560000</v>
      </c>
    </row>
    <row r="763" spans="1:32" hidden="1" x14ac:dyDescent="0.2">
      <c r="A763" s="29" t="str">
        <f t="shared" si="58"/>
        <v>1.403</v>
      </c>
      <c r="B763" s="29" t="str">
        <f t="shared" si="59"/>
        <v>1.4.</v>
      </c>
      <c r="C763" s="29" t="str">
        <f t="shared" si="54"/>
        <v>1</v>
      </c>
      <c r="D763" s="33" t="str">
        <f t="shared" si="60"/>
        <v>36 1 3 11 1 403 43 0 0 4301001</v>
      </c>
      <c r="E763" s="34">
        <v>11101</v>
      </c>
      <c r="F763" s="33" t="s">
        <v>1175</v>
      </c>
      <c r="G763" s="26">
        <v>0</v>
      </c>
      <c r="H763" s="26">
        <v>36</v>
      </c>
      <c r="I763" s="26">
        <v>1</v>
      </c>
      <c r="J763" s="26">
        <v>3</v>
      </c>
      <c r="K763" s="26">
        <v>11</v>
      </c>
      <c r="L763" s="26">
        <v>1</v>
      </c>
      <c r="M763" s="26">
        <v>403</v>
      </c>
      <c r="N763" s="26">
        <v>43</v>
      </c>
      <c r="O763" s="26">
        <v>0</v>
      </c>
      <c r="P763" s="26" t="s">
        <v>149</v>
      </c>
      <c r="Q763" s="36" t="s">
        <v>1484</v>
      </c>
      <c r="R763" s="27" t="s">
        <v>1058</v>
      </c>
      <c r="S763" s="28">
        <v>949031756</v>
      </c>
      <c r="T763" s="26">
        <v>36</v>
      </c>
      <c r="U763" s="26">
        <v>1</v>
      </c>
      <c r="V763" s="26">
        <v>3</v>
      </c>
      <c r="W763" s="26">
        <v>11</v>
      </c>
      <c r="X763" s="26">
        <v>1</v>
      </c>
      <c r="Y763" s="26">
        <v>403</v>
      </c>
      <c r="Z763" s="26">
        <v>43</v>
      </c>
      <c r="AA763" s="26">
        <v>0</v>
      </c>
      <c r="AB763" s="26" t="s">
        <v>149</v>
      </c>
      <c r="AC763" s="35" t="s">
        <v>1052</v>
      </c>
      <c r="AD763" s="27" t="s">
        <v>1058</v>
      </c>
      <c r="AE763" s="28">
        <v>949031756</v>
      </c>
      <c r="AF763" s="29" t="s">
        <v>1486</v>
      </c>
    </row>
    <row r="764" spans="1:32" hidden="1" x14ac:dyDescent="0.2">
      <c r="A764" s="29" t="str">
        <f t="shared" si="58"/>
        <v>1.403</v>
      </c>
      <c r="B764" s="29" t="str">
        <f t="shared" si="59"/>
        <v>1.4.</v>
      </c>
      <c r="C764" s="29" t="str">
        <f t="shared" si="54"/>
        <v>1</v>
      </c>
      <c r="D764" s="33" t="str">
        <f t="shared" si="60"/>
        <v>36 1 3 11 1 403 43 1 0 4301001</v>
      </c>
      <c r="E764" s="34">
        <v>11101</v>
      </c>
      <c r="F764" s="33" t="s">
        <v>1175</v>
      </c>
      <c r="G764" s="26">
        <v>0</v>
      </c>
      <c r="H764" s="26">
        <v>36</v>
      </c>
      <c r="I764" s="26">
        <v>1</v>
      </c>
      <c r="J764" s="26">
        <v>3</v>
      </c>
      <c r="K764" s="26">
        <v>11</v>
      </c>
      <c r="L764" s="26">
        <v>1</v>
      </c>
      <c r="M764" s="26">
        <v>403</v>
      </c>
      <c r="N764" s="26">
        <v>43</v>
      </c>
      <c r="O764" s="26">
        <v>1</v>
      </c>
      <c r="P764" s="26" t="s">
        <v>149</v>
      </c>
      <c r="Q764" s="36" t="s">
        <v>1484</v>
      </c>
      <c r="R764" s="27" t="s">
        <v>1059</v>
      </c>
      <c r="S764" s="28">
        <v>500000000</v>
      </c>
      <c r="T764" s="26">
        <v>36</v>
      </c>
      <c r="U764" s="26">
        <v>1</v>
      </c>
      <c r="V764" s="26">
        <v>3</v>
      </c>
      <c r="W764" s="26">
        <v>11</v>
      </c>
      <c r="X764" s="26">
        <v>1</v>
      </c>
      <c r="Y764" s="26">
        <v>403</v>
      </c>
      <c r="Z764" s="26">
        <v>43</v>
      </c>
      <c r="AA764" s="26">
        <v>1</v>
      </c>
      <c r="AB764" s="26" t="s">
        <v>149</v>
      </c>
      <c r="AC764" s="35" t="s">
        <v>1052</v>
      </c>
      <c r="AD764" s="27" t="s">
        <v>1059</v>
      </c>
      <c r="AE764" s="28">
        <v>500000000</v>
      </c>
      <c r="AF764" s="29" t="s">
        <v>1486</v>
      </c>
    </row>
    <row r="765" spans="1:32" hidden="1" x14ac:dyDescent="0.2">
      <c r="A765" s="29" t="str">
        <f t="shared" si="58"/>
        <v>1.403</v>
      </c>
      <c r="B765" s="29" t="str">
        <f t="shared" si="59"/>
        <v>1.4.</v>
      </c>
      <c r="C765" s="29" t="str">
        <f t="shared" si="54"/>
        <v>1</v>
      </c>
      <c r="D765" s="33" t="str">
        <f t="shared" si="60"/>
        <v>36 1 3 11 1 403 43 2 0 4301037</v>
      </c>
      <c r="E765" s="34">
        <v>11101</v>
      </c>
      <c r="F765" s="33" t="s">
        <v>1175</v>
      </c>
      <c r="G765" s="26">
        <v>0</v>
      </c>
      <c r="H765" s="26">
        <v>36</v>
      </c>
      <c r="I765" s="26">
        <v>1</v>
      </c>
      <c r="J765" s="26">
        <v>3</v>
      </c>
      <c r="K765" s="26">
        <v>11</v>
      </c>
      <c r="L765" s="26">
        <v>1</v>
      </c>
      <c r="M765" s="26">
        <v>403</v>
      </c>
      <c r="N765" s="26">
        <v>43</v>
      </c>
      <c r="O765" s="26">
        <v>2</v>
      </c>
      <c r="P765" s="26" t="s">
        <v>149</v>
      </c>
      <c r="Q765" s="26" t="s">
        <v>1052</v>
      </c>
      <c r="R765" s="27" t="s">
        <v>1060</v>
      </c>
      <c r="S765" s="28">
        <v>75000000</v>
      </c>
    </row>
    <row r="766" spans="1:32" hidden="1" x14ac:dyDescent="0.2">
      <c r="A766" s="29" t="str">
        <f t="shared" si="58"/>
        <v>1.403</v>
      </c>
      <c r="B766" s="29" t="str">
        <f t="shared" si="59"/>
        <v>1.4.</v>
      </c>
      <c r="C766" s="29" t="str">
        <f t="shared" si="54"/>
        <v>1</v>
      </c>
      <c r="D766" s="33" t="str">
        <f t="shared" si="60"/>
        <v>36 1 3 11 1 403 43 3 0 4301001</v>
      </c>
      <c r="E766" s="34">
        <v>11101</v>
      </c>
      <c r="F766" s="33" t="s">
        <v>1175</v>
      </c>
      <c r="G766" s="26">
        <v>0</v>
      </c>
      <c r="H766" s="26">
        <v>36</v>
      </c>
      <c r="I766" s="26">
        <v>1</v>
      </c>
      <c r="J766" s="26">
        <v>3</v>
      </c>
      <c r="K766" s="26">
        <v>11</v>
      </c>
      <c r="L766" s="26">
        <v>1</v>
      </c>
      <c r="M766" s="26">
        <v>403</v>
      </c>
      <c r="N766" s="26">
        <v>43</v>
      </c>
      <c r="O766" s="26">
        <v>3</v>
      </c>
      <c r="P766" s="26" t="s">
        <v>149</v>
      </c>
      <c r="Q766" s="36" t="s">
        <v>1484</v>
      </c>
      <c r="R766" s="27" t="s">
        <v>1061</v>
      </c>
      <c r="S766" s="28">
        <v>200000000</v>
      </c>
      <c r="T766" s="26">
        <v>36</v>
      </c>
      <c r="U766" s="26">
        <v>1</v>
      </c>
      <c r="V766" s="26">
        <v>3</v>
      </c>
      <c r="W766" s="26">
        <v>11</v>
      </c>
      <c r="X766" s="26">
        <v>1</v>
      </c>
      <c r="Y766" s="26">
        <v>403</v>
      </c>
      <c r="Z766" s="26">
        <v>43</v>
      </c>
      <c r="AA766" s="26">
        <v>3</v>
      </c>
      <c r="AB766" s="26" t="s">
        <v>149</v>
      </c>
      <c r="AC766" s="35" t="s">
        <v>1052</v>
      </c>
      <c r="AD766" s="27" t="s">
        <v>1061</v>
      </c>
      <c r="AE766" s="28">
        <v>200000000</v>
      </c>
      <c r="AF766" s="29" t="s">
        <v>1486</v>
      </c>
    </row>
    <row r="767" spans="1:32" hidden="1" x14ac:dyDescent="0.2">
      <c r="A767" s="29" t="str">
        <f t="shared" si="58"/>
        <v>1.403</v>
      </c>
      <c r="B767" s="29" t="str">
        <f t="shared" si="59"/>
        <v>1.4.</v>
      </c>
      <c r="C767" s="29" t="str">
        <f t="shared" si="54"/>
        <v>1</v>
      </c>
      <c r="D767" s="33" t="str">
        <f t="shared" si="60"/>
        <v>36 1 3 11 1 403 43 80 0 4301037</v>
      </c>
      <c r="E767" s="34">
        <v>11101</v>
      </c>
      <c r="F767" s="33" t="s">
        <v>1175</v>
      </c>
      <c r="G767" s="26">
        <v>0</v>
      </c>
      <c r="H767" s="26">
        <v>36</v>
      </c>
      <c r="I767" s="26">
        <v>1</v>
      </c>
      <c r="J767" s="26">
        <v>3</v>
      </c>
      <c r="K767" s="26">
        <v>11</v>
      </c>
      <c r="L767" s="26">
        <v>1</v>
      </c>
      <c r="M767" s="26">
        <v>403</v>
      </c>
      <c r="N767" s="26">
        <v>43</v>
      </c>
      <c r="O767" s="26">
        <v>80</v>
      </c>
      <c r="P767" s="26" t="s">
        <v>149</v>
      </c>
      <c r="Q767" s="26" t="s">
        <v>1052</v>
      </c>
      <c r="R767" s="27" t="s">
        <v>1062</v>
      </c>
      <c r="S767" s="28">
        <v>425000000</v>
      </c>
    </row>
    <row r="768" spans="1:32" hidden="1" x14ac:dyDescent="0.2">
      <c r="A768" s="29" t="str">
        <f t="shared" si="58"/>
        <v>1.401</v>
      </c>
      <c r="B768" s="29" t="str">
        <f t="shared" si="59"/>
        <v>1.4.</v>
      </c>
      <c r="C768" s="29" t="str">
        <f t="shared" si="54"/>
        <v>2</v>
      </c>
      <c r="D768" s="33" t="str">
        <f t="shared" si="60"/>
        <v>36 1 3 22 1 401 17 0 0 4301003</v>
      </c>
      <c r="E768" s="34">
        <v>11206</v>
      </c>
      <c r="F768" s="33" t="s">
        <v>1193</v>
      </c>
      <c r="G768" s="26">
        <v>0</v>
      </c>
      <c r="H768" s="26">
        <v>36</v>
      </c>
      <c r="I768" s="26">
        <v>1</v>
      </c>
      <c r="J768" s="26">
        <v>3</v>
      </c>
      <c r="K768" s="26">
        <v>22</v>
      </c>
      <c r="L768" s="26">
        <v>1</v>
      </c>
      <c r="M768" s="26">
        <v>401</v>
      </c>
      <c r="N768" s="26">
        <v>17</v>
      </c>
      <c r="O768" s="26">
        <v>0</v>
      </c>
      <c r="P768" s="26" t="s">
        <v>149</v>
      </c>
      <c r="Q768" s="26" t="s">
        <v>1047</v>
      </c>
      <c r="R768" s="27" t="s">
        <v>1063</v>
      </c>
      <c r="S768" s="28">
        <v>221386420</v>
      </c>
    </row>
    <row r="769" spans="1:32" hidden="1" x14ac:dyDescent="0.2">
      <c r="A769" s="29" t="str">
        <f t="shared" si="58"/>
        <v>1.401</v>
      </c>
      <c r="B769" s="29" t="str">
        <f t="shared" si="59"/>
        <v>1.4.</v>
      </c>
      <c r="C769" s="29" t="str">
        <f t="shared" si="54"/>
        <v>2</v>
      </c>
      <c r="D769" s="33" t="str">
        <f t="shared" si="60"/>
        <v>36 1 3 22 1 401 17 1 0 4301003</v>
      </c>
      <c r="E769" s="34">
        <v>12106</v>
      </c>
      <c r="F769" s="33" t="s">
        <v>1249</v>
      </c>
      <c r="G769" s="26">
        <v>0</v>
      </c>
      <c r="H769" s="26">
        <v>36</v>
      </c>
      <c r="I769" s="26">
        <v>1</v>
      </c>
      <c r="J769" s="26">
        <v>3</v>
      </c>
      <c r="K769" s="26">
        <v>22</v>
      </c>
      <c r="L769" s="26">
        <v>1</v>
      </c>
      <c r="M769" s="26">
        <v>401</v>
      </c>
      <c r="N769" s="26">
        <v>17</v>
      </c>
      <c r="O769" s="26">
        <v>1</v>
      </c>
      <c r="P769" s="26" t="s">
        <v>149</v>
      </c>
      <c r="Q769" s="26" t="s">
        <v>1047</v>
      </c>
      <c r="R769" s="27" t="s">
        <v>1064</v>
      </c>
      <c r="S769" s="28">
        <v>336000000</v>
      </c>
    </row>
    <row r="770" spans="1:32" hidden="1" x14ac:dyDescent="0.2">
      <c r="A770" s="29" t="str">
        <f t="shared" si="58"/>
        <v>1.401</v>
      </c>
      <c r="B770" s="29" t="str">
        <f t="shared" si="59"/>
        <v>1.4.</v>
      </c>
      <c r="C770" s="29" t="str">
        <f t="shared" si="54"/>
        <v>2</v>
      </c>
      <c r="D770" s="33" t="str">
        <f t="shared" si="60"/>
        <v>36 1 3 22 1 401 17 80 0 4301003</v>
      </c>
      <c r="E770" s="34">
        <v>11206</v>
      </c>
      <c r="F770" s="33" t="s">
        <v>1193</v>
      </c>
      <c r="G770" s="26">
        <v>0</v>
      </c>
      <c r="H770" s="26">
        <v>36</v>
      </c>
      <c r="I770" s="26">
        <v>1</v>
      </c>
      <c r="J770" s="26">
        <v>3</v>
      </c>
      <c r="K770" s="26">
        <v>22</v>
      </c>
      <c r="L770" s="26">
        <v>1</v>
      </c>
      <c r="M770" s="26">
        <v>401</v>
      </c>
      <c r="N770" s="26">
        <v>17</v>
      </c>
      <c r="O770" s="26">
        <v>80</v>
      </c>
      <c r="P770" s="26" t="s">
        <v>149</v>
      </c>
      <c r="Q770" s="26" t="s">
        <v>1047</v>
      </c>
      <c r="R770" s="27" t="s">
        <v>1065</v>
      </c>
      <c r="S770" s="28">
        <v>1011687715</v>
      </c>
    </row>
    <row r="771" spans="1:32" hidden="1" x14ac:dyDescent="0.2">
      <c r="A771" s="29" t="str">
        <f t="shared" si="58"/>
        <v>1.401</v>
      </c>
      <c r="B771" s="29" t="str">
        <f t="shared" si="59"/>
        <v>1.4.</v>
      </c>
      <c r="C771" s="29" t="str">
        <f t="shared" ref="C771:C834" si="61">+MID(K771,2,1)</f>
        <v>2</v>
      </c>
      <c r="D771" s="33" t="str">
        <f t="shared" si="60"/>
        <v>36 1 3 22 1 401 44 0 0 4301017</v>
      </c>
      <c r="E771" s="34">
        <v>12113</v>
      </c>
      <c r="F771" s="33" t="s">
        <v>1259</v>
      </c>
      <c r="G771" s="26">
        <v>0</v>
      </c>
      <c r="H771" s="26">
        <v>36</v>
      </c>
      <c r="I771" s="26">
        <v>1</v>
      </c>
      <c r="J771" s="26">
        <v>3</v>
      </c>
      <c r="K771" s="26">
        <v>22</v>
      </c>
      <c r="L771" s="26">
        <v>1</v>
      </c>
      <c r="M771" s="26">
        <v>401</v>
      </c>
      <c r="N771" s="26">
        <v>44</v>
      </c>
      <c r="O771" s="26">
        <v>0</v>
      </c>
      <c r="P771" s="26" t="s">
        <v>149</v>
      </c>
      <c r="Q771" s="26" t="s">
        <v>680</v>
      </c>
      <c r="R771" s="27" t="s">
        <v>1066</v>
      </c>
      <c r="S771" s="28">
        <v>17188590</v>
      </c>
    </row>
    <row r="772" spans="1:32" hidden="1" x14ac:dyDescent="0.2">
      <c r="A772" s="29" t="str">
        <f t="shared" si="58"/>
        <v>1.402</v>
      </c>
      <c r="B772" s="29" t="str">
        <f t="shared" si="59"/>
        <v>1.4.</v>
      </c>
      <c r="C772" s="29" t="str">
        <f t="shared" si="61"/>
        <v>2</v>
      </c>
      <c r="D772" s="33" t="str">
        <f t="shared" si="60"/>
        <v>36 1 3 22 1 402 43 0 0 4301037</v>
      </c>
      <c r="E772" s="34">
        <v>12106</v>
      </c>
      <c r="F772" s="33" t="s">
        <v>1249</v>
      </c>
      <c r="G772" s="26">
        <v>0</v>
      </c>
      <c r="H772" s="26">
        <v>36</v>
      </c>
      <c r="I772" s="26">
        <v>1</v>
      </c>
      <c r="J772" s="26">
        <v>3</v>
      </c>
      <c r="K772" s="26">
        <v>22</v>
      </c>
      <c r="L772" s="26">
        <v>1</v>
      </c>
      <c r="M772" s="26">
        <v>402</v>
      </c>
      <c r="N772" s="26">
        <v>43</v>
      </c>
      <c r="O772" s="26">
        <v>0</v>
      </c>
      <c r="P772" s="26" t="s">
        <v>149</v>
      </c>
      <c r="Q772" s="26" t="s">
        <v>1052</v>
      </c>
      <c r="R772" s="27" t="s">
        <v>1067</v>
      </c>
      <c r="S772" s="28">
        <v>40800000</v>
      </c>
    </row>
    <row r="773" spans="1:32" hidden="1" x14ac:dyDescent="0.2">
      <c r="A773" s="29" t="str">
        <f t="shared" si="58"/>
        <v>1.403</v>
      </c>
      <c r="B773" s="29" t="str">
        <f t="shared" si="59"/>
        <v>1.4.</v>
      </c>
      <c r="C773" s="29" t="str">
        <f t="shared" si="61"/>
        <v>2</v>
      </c>
      <c r="D773" s="33" t="str">
        <f t="shared" si="60"/>
        <v>36 1 3 22 1 403 43 1 0 4301001</v>
      </c>
      <c r="E773" s="34">
        <v>12106</v>
      </c>
      <c r="F773" s="33" t="s">
        <v>1249</v>
      </c>
      <c r="G773" s="26">
        <v>0</v>
      </c>
      <c r="H773" s="26">
        <v>36</v>
      </c>
      <c r="I773" s="26">
        <v>1</v>
      </c>
      <c r="J773" s="26">
        <v>3</v>
      </c>
      <c r="K773" s="26">
        <v>22</v>
      </c>
      <c r="L773" s="26">
        <v>1</v>
      </c>
      <c r="M773" s="26">
        <v>403</v>
      </c>
      <c r="N773" s="26">
        <v>43</v>
      </c>
      <c r="O773" s="26">
        <v>1</v>
      </c>
      <c r="P773" s="26" t="s">
        <v>149</v>
      </c>
      <c r="Q773" s="36" t="s">
        <v>1484</v>
      </c>
      <c r="R773" s="27" t="s">
        <v>1058</v>
      </c>
      <c r="S773" s="28">
        <v>1191800739</v>
      </c>
      <c r="T773" s="26">
        <v>36</v>
      </c>
      <c r="U773" s="26">
        <v>1</v>
      </c>
      <c r="V773" s="26">
        <v>3</v>
      </c>
      <c r="W773" s="26">
        <v>22</v>
      </c>
      <c r="X773" s="26">
        <v>1</v>
      </c>
      <c r="Y773" s="26">
        <v>403</v>
      </c>
      <c r="Z773" s="26">
        <v>43</v>
      </c>
      <c r="AA773" s="26">
        <v>1</v>
      </c>
      <c r="AB773" s="26" t="s">
        <v>149</v>
      </c>
      <c r="AC773" s="35" t="s">
        <v>1052</v>
      </c>
      <c r="AD773" s="27" t="s">
        <v>1058</v>
      </c>
      <c r="AE773" s="28">
        <v>1191800739</v>
      </c>
      <c r="AF773" s="29" t="s">
        <v>1486</v>
      </c>
    </row>
    <row r="774" spans="1:32" hidden="1" x14ac:dyDescent="0.2">
      <c r="A774" s="29" t="str">
        <f t="shared" si="58"/>
        <v>1.403</v>
      </c>
      <c r="B774" s="29" t="str">
        <f t="shared" si="59"/>
        <v>1.4.</v>
      </c>
      <c r="C774" s="29" t="str">
        <f t="shared" si="61"/>
        <v>2</v>
      </c>
      <c r="D774" s="33" t="str">
        <f t="shared" si="60"/>
        <v>36 1 3 22 1 403 43 2 0 4301001</v>
      </c>
      <c r="E774" s="34">
        <v>13204</v>
      </c>
      <c r="F774" s="33" t="s">
        <v>1330</v>
      </c>
      <c r="G774" s="26">
        <v>0</v>
      </c>
      <c r="H774" s="26">
        <v>36</v>
      </c>
      <c r="I774" s="26">
        <v>1</v>
      </c>
      <c r="J774" s="26">
        <v>3</v>
      </c>
      <c r="K774" s="26">
        <v>22</v>
      </c>
      <c r="L774" s="26">
        <v>1</v>
      </c>
      <c r="M774" s="26">
        <v>403</v>
      </c>
      <c r="N774" s="26">
        <v>43</v>
      </c>
      <c r="O774" s="26">
        <v>2</v>
      </c>
      <c r="P774" s="26" t="s">
        <v>149</v>
      </c>
      <c r="Q774" s="36" t="s">
        <v>1484</v>
      </c>
      <c r="R774" s="27" t="s">
        <v>1058</v>
      </c>
      <c r="S774" s="28">
        <v>19752000</v>
      </c>
      <c r="T774" s="26">
        <v>36</v>
      </c>
      <c r="U774" s="26">
        <v>1</v>
      </c>
      <c r="V774" s="26">
        <v>3</v>
      </c>
      <c r="W774" s="26">
        <v>22</v>
      </c>
      <c r="X774" s="26">
        <v>1</v>
      </c>
      <c r="Y774" s="26">
        <v>403</v>
      </c>
      <c r="Z774" s="26">
        <v>43</v>
      </c>
      <c r="AA774" s="26">
        <v>2</v>
      </c>
      <c r="AB774" s="26" t="s">
        <v>149</v>
      </c>
      <c r="AC774" s="35" t="s">
        <v>1052</v>
      </c>
      <c r="AD774" s="27" t="s">
        <v>1058</v>
      </c>
      <c r="AE774" s="28">
        <v>19752000</v>
      </c>
      <c r="AF774" s="29" t="s">
        <v>1486</v>
      </c>
    </row>
    <row r="775" spans="1:32" hidden="1" x14ac:dyDescent="0.2">
      <c r="A775" s="29" t="str">
        <f t="shared" si="58"/>
        <v>1.403</v>
      </c>
      <c r="B775" s="29" t="str">
        <f t="shared" si="59"/>
        <v>1.4.</v>
      </c>
      <c r="C775" s="29" t="str">
        <f t="shared" si="61"/>
        <v>2</v>
      </c>
      <c r="D775" s="33" t="str">
        <f t="shared" si="60"/>
        <v>36 1 3 22 1 403 43 3 0 4301001</v>
      </c>
      <c r="E775" s="34">
        <v>22329</v>
      </c>
      <c r="F775" s="33" t="s">
        <v>1401</v>
      </c>
      <c r="G775" s="26">
        <v>0</v>
      </c>
      <c r="H775" s="26">
        <v>36</v>
      </c>
      <c r="I775" s="26">
        <v>1</v>
      </c>
      <c r="J775" s="26">
        <v>3</v>
      </c>
      <c r="K775" s="26">
        <v>22</v>
      </c>
      <c r="L775" s="26">
        <v>1</v>
      </c>
      <c r="M775" s="26">
        <v>403</v>
      </c>
      <c r="N775" s="26">
        <v>43</v>
      </c>
      <c r="O775" s="26">
        <v>3</v>
      </c>
      <c r="P775" s="26" t="s">
        <v>149</v>
      </c>
      <c r="Q775" s="36" t="s">
        <v>1484</v>
      </c>
      <c r="R775" s="27" t="s">
        <v>1058</v>
      </c>
      <c r="S775" s="28">
        <v>4770000</v>
      </c>
      <c r="T775" s="26">
        <v>36</v>
      </c>
      <c r="U775" s="26">
        <v>1</v>
      </c>
      <c r="V775" s="26">
        <v>3</v>
      </c>
      <c r="W775" s="26">
        <v>22</v>
      </c>
      <c r="X775" s="26">
        <v>1</v>
      </c>
      <c r="Y775" s="26">
        <v>403</v>
      </c>
      <c r="Z775" s="26">
        <v>43</v>
      </c>
      <c r="AA775" s="26">
        <v>3</v>
      </c>
      <c r="AB775" s="26" t="s">
        <v>149</v>
      </c>
      <c r="AC775" s="35" t="s">
        <v>1052</v>
      </c>
      <c r="AD775" s="27" t="s">
        <v>1058</v>
      </c>
      <c r="AE775" s="28">
        <v>4770000</v>
      </c>
      <c r="AF775" s="29" t="s">
        <v>1486</v>
      </c>
    </row>
    <row r="776" spans="1:32" hidden="1" x14ac:dyDescent="0.2">
      <c r="A776" s="29" t="str">
        <f t="shared" si="58"/>
        <v>1.403</v>
      </c>
      <c r="B776" s="29" t="str">
        <f t="shared" si="59"/>
        <v>1.4.</v>
      </c>
      <c r="C776" s="29" t="str">
        <f t="shared" si="61"/>
        <v>2</v>
      </c>
      <c r="D776" s="33" t="str">
        <f t="shared" si="60"/>
        <v>36 1 3 22 1 403 43 4 0 4301001</v>
      </c>
      <c r="E776" s="34">
        <v>13204</v>
      </c>
      <c r="F776" s="33" t="s">
        <v>1330</v>
      </c>
      <c r="G776" s="26">
        <v>0</v>
      </c>
      <c r="H776" s="26">
        <v>36</v>
      </c>
      <c r="I776" s="26">
        <v>1</v>
      </c>
      <c r="J776" s="26">
        <v>3</v>
      </c>
      <c r="K776" s="26">
        <v>22</v>
      </c>
      <c r="L776" s="26">
        <v>1</v>
      </c>
      <c r="M776" s="26">
        <v>403</v>
      </c>
      <c r="N776" s="26">
        <v>43</v>
      </c>
      <c r="O776" s="26">
        <v>4</v>
      </c>
      <c r="P776" s="26" t="s">
        <v>149</v>
      </c>
      <c r="Q776" s="36" t="s">
        <v>1484</v>
      </c>
      <c r="R776" s="27" t="s">
        <v>1058</v>
      </c>
      <c r="S776" s="28">
        <v>336000000</v>
      </c>
      <c r="T776" s="26">
        <v>36</v>
      </c>
      <c r="U776" s="26">
        <v>1</v>
      </c>
      <c r="V776" s="26">
        <v>3</v>
      </c>
      <c r="W776" s="26">
        <v>22</v>
      </c>
      <c r="X776" s="26">
        <v>1</v>
      </c>
      <c r="Y776" s="26">
        <v>403</v>
      </c>
      <c r="Z776" s="26">
        <v>43</v>
      </c>
      <c r="AA776" s="26">
        <v>4</v>
      </c>
      <c r="AB776" s="26" t="s">
        <v>149</v>
      </c>
      <c r="AC776" s="35" t="s">
        <v>1052</v>
      </c>
      <c r="AD776" s="27" t="s">
        <v>1058</v>
      </c>
      <c r="AE776" s="28">
        <v>336000000</v>
      </c>
      <c r="AF776" s="29" t="s">
        <v>1486</v>
      </c>
    </row>
    <row r="777" spans="1:32" hidden="1" x14ac:dyDescent="0.2">
      <c r="A777" s="29" t="str">
        <f t="shared" si="58"/>
        <v>1.403</v>
      </c>
      <c r="B777" s="29" t="str">
        <f t="shared" si="59"/>
        <v>1.4.</v>
      </c>
      <c r="C777" s="29" t="str">
        <f t="shared" si="61"/>
        <v>3</v>
      </c>
      <c r="D777" s="33" t="str">
        <f t="shared" si="60"/>
        <v>36 1 3 33 1 403 43 5 0 4301001</v>
      </c>
      <c r="E777" s="34">
        <v>13161</v>
      </c>
      <c r="F777" s="33" t="s">
        <v>1320</v>
      </c>
      <c r="G777" s="26">
        <v>0</v>
      </c>
      <c r="H777" s="26">
        <v>36</v>
      </c>
      <c r="I777" s="26">
        <v>1</v>
      </c>
      <c r="J777" s="26">
        <v>3</v>
      </c>
      <c r="K777" s="26">
        <v>33</v>
      </c>
      <c r="L777" s="26">
        <v>1</v>
      </c>
      <c r="M777" s="26">
        <v>403</v>
      </c>
      <c r="N777" s="26">
        <v>43</v>
      </c>
      <c r="O777" s="26">
        <v>5</v>
      </c>
      <c r="P777" s="26" t="s">
        <v>149</v>
      </c>
      <c r="Q777" s="36" t="s">
        <v>1484</v>
      </c>
      <c r="R777" s="27" t="s">
        <v>1068</v>
      </c>
      <c r="S777" s="28">
        <v>800000000</v>
      </c>
      <c r="T777" s="26">
        <v>36</v>
      </c>
      <c r="U777" s="26">
        <v>1</v>
      </c>
      <c r="V777" s="26">
        <v>3</v>
      </c>
      <c r="W777" s="26">
        <v>33</v>
      </c>
      <c r="X777" s="26">
        <v>1</v>
      </c>
      <c r="Y777" s="26">
        <v>403</v>
      </c>
      <c r="Z777" s="26">
        <v>43</v>
      </c>
      <c r="AA777" s="26">
        <v>5</v>
      </c>
      <c r="AB777" s="26" t="s">
        <v>149</v>
      </c>
      <c r="AC777" s="35" t="s">
        <v>1052</v>
      </c>
      <c r="AD777" s="27" t="s">
        <v>1068</v>
      </c>
      <c r="AE777" s="28">
        <v>800000000</v>
      </c>
      <c r="AF777" s="29" t="s">
        <v>1486</v>
      </c>
    </row>
    <row r="778" spans="1:32" hidden="1" x14ac:dyDescent="0.2">
      <c r="A778" s="29" t="str">
        <f t="shared" si="58"/>
        <v>1.403</v>
      </c>
      <c r="B778" s="29" t="str">
        <f t="shared" si="59"/>
        <v>1.4.</v>
      </c>
      <c r="C778" s="29" t="str">
        <f t="shared" si="61"/>
        <v>3</v>
      </c>
      <c r="D778" s="33" t="str">
        <f t="shared" si="60"/>
        <v>36 1 3 33 1 403 43 6 0 4301001</v>
      </c>
      <c r="E778" s="34">
        <v>13161</v>
      </c>
      <c r="F778" s="33" t="s">
        <v>1320</v>
      </c>
      <c r="G778" s="26">
        <v>0</v>
      </c>
      <c r="H778" s="26">
        <v>36</v>
      </c>
      <c r="I778" s="26">
        <v>1</v>
      </c>
      <c r="J778" s="26">
        <v>3</v>
      </c>
      <c r="K778" s="26">
        <v>33</v>
      </c>
      <c r="L778" s="26">
        <v>1</v>
      </c>
      <c r="M778" s="26">
        <v>403</v>
      </c>
      <c r="N778" s="26">
        <v>43</v>
      </c>
      <c r="O778" s="26">
        <v>6</v>
      </c>
      <c r="P778" s="26" t="s">
        <v>149</v>
      </c>
      <c r="Q778" s="36" t="s">
        <v>1484</v>
      </c>
      <c r="R778" s="27" t="s">
        <v>1069</v>
      </c>
      <c r="S778" s="28">
        <v>700571321</v>
      </c>
      <c r="T778" s="26">
        <v>36</v>
      </c>
      <c r="U778" s="26">
        <v>1</v>
      </c>
      <c r="V778" s="26">
        <v>3</v>
      </c>
      <c r="W778" s="26">
        <v>33</v>
      </c>
      <c r="X778" s="26">
        <v>1</v>
      </c>
      <c r="Y778" s="26">
        <v>403</v>
      </c>
      <c r="Z778" s="26">
        <v>43</v>
      </c>
      <c r="AA778" s="26">
        <v>6</v>
      </c>
      <c r="AB778" s="26" t="s">
        <v>149</v>
      </c>
      <c r="AC778" s="35" t="s">
        <v>1052</v>
      </c>
      <c r="AD778" s="27" t="s">
        <v>1069</v>
      </c>
      <c r="AE778" s="28">
        <v>700571321</v>
      </c>
      <c r="AF778" s="29" t="s">
        <v>1486</v>
      </c>
    </row>
    <row r="779" spans="1:32" hidden="1" x14ac:dyDescent="0.2">
      <c r="A779" s="29" t="str">
        <f t="shared" si="58"/>
        <v>1.403</v>
      </c>
      <c r="B779" s="29" t="str">
        <f t="shared" si="59"/>
        <v>1.4.</v>
      </c>
      <c r="C779" s="29" t="str">
        <f t="shared" si="61"/>
        <v>3</v>
      </c>
      <c r="D779" s="33" t="str">
        <f t="shared" si="60"/>
        <v>36 1 3 33 1 403 43 7 0 4301001</v>
      </c>
      <c r="E779" s="34">
        <v>13161</v>
      </c>
      <c r="F779" s="33" t="s">
        <v>1320</v>
      </c>
      <c r="G779" s="26">
        <v>0</v>
      </c>
      <c r="H779" s="26">
        <v>36</v>
      </c>
      <c r="I779" s="26">
        <v>1</v>
      </c>
      <c r="J779" s="26">
        <v>3</v>
      </c>
      <c r="K779" s="26">
        <v>33</v>
      </c>
      <c r="L779" s="26">
        <v>1</v>
      </c>
      <c r="M779" s="26">
        <v>403</v>
      </c>
      <c r="N779" s="26">
        <v>43</v>
      </c>
      <c r="O779" s="26">
        <v>7</v>
      </c>
      <c r="P779" s="26" t="s">
        <v>149</v>
      </c>
      <c r="Q779" s="36" t="s">
        <v>1484</v>
      </c>
      <c r="R779" s="27" t="s">
        <v>1070</v>
      </c>
      <c r="S779" s="28">
        <v>311000000</v>
      </c>
      <c r="T779" s="26">
        <v>36</v>
      </c>
      <c r="U779" s="26">
        <v>1</v>
      </c>
      <c r="V779" s="26">
        <v>3</v>
      </c>
      <c r="W779" s="26">
        <v>33</v>
      </c>
      <c r="X779" s="26">
        <v>1</v>
      </c>
      <c r="Y779" s="26">
        <v>403</v>
      </c>
      <c r="Z779" s="26">
        <v>43</v>
      </c>
      <c r="AA779" s="26">
        <v>7</v>
      </c>
      <c r="AB779" s="26" t="s">
        <v>149</v>
      </c>
      <c r="AC779" s="35" t="s">
        <v>1052</v>
      </c>
      <c r="AD779" s="27" t="s">
        <v>1070</v>
      </c>
      <c r="AE779" s="28">
        <v>311000000</v>
      </c>
      <c r="AF779" s="29" t="s">
        <v>1486</v>
      </c>
    </row>
    <row r="780" spans="1:32" hidden="1" x14ac:dyDescent="0.2">
      <c r="C780" s="29" t="str">
        <f t="shared" si="61"/>
        <v>2</v>
      </c>
      <c r="D780" s="33" t="str">
        <f t="shared" si="60"/>
        <v>40 4 1 22 1 1 1 0 211010100101 0</v>
      </c>
      <c r="E780" s="34">
        <v>41440</v>
      </c>
      <c r="F780" s="33" t="s">
        <v>1362</v>
      </c>
      <c r="G780" s="26">
        <v>0</v>
      </c>
      <c r="H780" s="26">
        <v>40</v>
      </c>
      <c r="I780" s="26">
        <v>4</v>
      </c>
      <c r="J780" s="26">
        <v>1</v>
      </c>
      <c r="K780" s="26">
        <v>22</v>
      </c>
      <c r="L780" s="26">
        <v>1</v>
      </c>
      <c r="M780" s="26">
        <v>1</v>
      </c>
      <c r="N780" s="26">
        <v>1</v>
      </c>
      <c r="O780" s="26">
        <v>0</v>
      </c>
      <c r="P780" s="26" t="s">
        <v>356</v>
      </c>
      <c r="Q780" s="26" t="s">
        <v>149</v>
      </c>
      <c r="R780" s="27" t="s">
        <v>1144</v>
      </c>
      <c r="S780" s="28">
        <v>1248547964.28</v>
      </c>
    </row>
    <row r="781" spans="1:32" hidden="1" x14ac:dyDescent="0.2">
      <c r="C781" s="29" t="str">
        <f t="shared" si="61"/>
        <v>2</v>
      </c>
      <c r="D781" s="33" t="str">
        <f t="shared" si="60"/>
        <v>40 4 1 22 1 1 2 0 211010100101 0</v>
      </c>
      <c r="E781" s="34">
        <v>41460</v>
      </c>
      <c r="F781" s="33" t="s">
        <v>1363</v>
      </c>
      <c r="G781" s="26">
        <v>0</v>
      </c>
      <c r="H781" s="26">
        <v>40</v>
      </c>
      <c r="I781" s="26">
        <v>4</v>
      </c>
      <c r="J781" s="26">
        <v>1</v>
      </c>
      <c r="K781" s="26">
        <v>22</v>
      </c>
      <c r="L781" s="26">
        <v>1</v>
      </c>
      <c r="M781" s="26">
        <v>1</v>
      </c>
      <c r="N781" s="26">
        <v>2</v>
      </c>
      <c r="O781" s="26">
        <v>0</v>
      </c>
      <c r="P781" s="26" t="s">
        <v>356</v>
      </c>
      <c r="Q781" s="26" t="s">
        <v>149</v>
      </c>
      <c r="R781" s="27" t="s">
        <v>1145</v>
      </c>
      <c r="S781" s="28">
        <v>956677388</v>
      </c>
    </row>
    <row r="782" spans="1:32" hidden="1" x14ac:dyDescent="0.2">
      <c r="C782" s="29" t="str">
        <f t="shared" si="61"/>
        <v>2</v>
      </c>
      <c r="D782" s="33" t="str">
        <f t="shared" si="60"/>
        <v>40 4 1 22 2 1 17 0 2150206 0</v>
      </c>
      <c r="E782" s="34">
        <v>41440</v>
      </c>
      <c r="F782" s="33" t="s">
        <v>1362</v>
      </c>
      <c r="G782" s="26">
        <v>0</v>
      </c>
      <c r="H782" s="26">
        <v>40</v>
      </c>
      <c r="I782" s="26">
        <v>4</v>
      </c>
      <c r="J782" s="26">
        <v>1</v>
      </c>
      <c r="K782" s="26">
        <v>22</v>
      </c>
      <c r="L782" s="26">
        <v>2</v>
      </c>
      <c r="M782" s="26">
        <v>1</v>
      </c>
      <c r="N782" s="26">
        <v>17</v>
      </c>
      <c r="O782" s="26">
        <v>0</v>
      </c>
      <c r="P782" s="26" t="s">
        <v>1146</v>
      </c>
      <c r="Q782" s="26" t="s">
        <v>149</v>
      </c>
      <c r="R782" s="27" t="s">
        <v>1147</v>
      </c>
      <c r="S782" s="28">
        <v>42121036.799999997</v>
      </c>
    </row>
    <row r="783" spans="1:32" hidden="1" x14ac:dyDescent="0.2">
      <c r="C783" s="29" t="str">
        <f t="shared" si="61"/>
        <v>2</v>
      </c>
      <c r="D783" s="33" t="str">
        <f t="shared" si="60"/>
        <v>40 4 1 22 2 1 24 80 2120202008 0</v>
      </c>
      <c r="E783" s="34">
        <v>41460</v>
      </c>
      <c r="F783" s="33" t="s">
        <v>1363</v>
      </c>
      <c r="G783" s="26">
        <v>0</v>
      </c>
      <c r="H783" s="26">
        <v>40</v>
      </c>
      <c r="I783" s="26">
        <v>4</v>
      </c>
      <c r="J783" s="26">
        <v>1</v>
      </c>
      <c r="K783" s="26">
        <v>22</v>
      </c>
      <c r="L783" s="26">
        <v>2</v>
      </c>
      <c r="M783" s="26">
        <v>1</v>
      </c>
      <c r="N783" s="26">
        <v>24</v>
      </c>
      <c r="O783" s="26">
        <v>80</v>
      </c>
      <c r="P783" s="26" t="s">
        <v>410</v>
      </c>
      <c r="Q783" s="26" t="s">
        <v>149</v>
      </c>
      <c r="R783" s="27" t="s">
        <v>1148</v>
      </c>
      <c r="S783" s="28">
        <v>78155660</v>
      </c>
    </row>
    <row r="784" spans="1:32" hidden="1" x14ac:dyDescent="0.2">
      <c r="C784" s="29" t="str">
        <f t="shared" si="61"/>
        <v>2</v>
      </c>
      <c r="D784" s="33" t="str">
        <f t="shared" si="60"/>
        <v>40 4 1 22 2 1 28 0 2120202007 0</v>
      </c>
      <c r="E784" s="34">
        <v>41440</v>
      </c>
      <c r="F784" s="33" t="s">
        <v>1362</v>
      </c>
      <c r="G784" s="26">
        <v>0</v>
      </c>
      <c r="H784" s="26">
        <v>40</v>
      </c>
      <c r="I784" s="26">
        <v>4</v>
      </c>
      <c r="J784" s="26">
        <v>1</v>
      </c>
      <c r="K784" s="26">
        <v>22</v>
      </c>
      <c r="L784" s="26">
        <v>2</v>
      </c>
      <c r="M784" s="26">
        <v>1</v>
      </c>
      <c r="N784" s="26">
        <v>28</v>
      </c>
      <c r="O784" s="26">
        <v>0</v>
      </c>
      <c r="P784" s="26" t="s">
        <v>416</v>
      </c>
      <c r="Q784" s="26" t="s">
        <v>149</v>
      </c>
      <c r="R784" s="27" t="s">
        <v>1149</v>
      </c>
      <c r="S784" s="28">
        <v>299908600.92000002</v>
      </c>
    </row>
    <row r="785" spans="1:19" hidden="1" x14ac:dyDescent="0.2">
      <c r="C785" s="29" t="str">
        <f t="shared" si="61"/>
        <v>2</v>
      </c>
      <c r="D785" s="33" t="str">
        <f t="shared" si="60"/>
        <v>40 4 1 22 2 1 29 0 2120202010 0</v>
      </c>
      <c r="E785" s="34">
        <v>41460</v>
      </c>
      <c r="F785" s="33" t="s">
        <v>1363</v>
      </c>
      <c r="G785" s="26">
        <v>0</v>
      </c>
      <c r="H785" s="26">
        <v>40</v>
      </c>
      <c r="I785" s="26">
        <v>4</v>
      </c>
      <c r="J785" s="26">
        <v>1</v>
      </c>
      <c r="K785" s="26">
        <v>22</v>
      </c>
      <c r="L785" s="26">
        <v>2</v>
      </c>
      <c r="M785" s="26">
        <v>1</v>
      </c>
      <c r="N785" s="26">
        <v>29</v>
      </c>
      <c r="O785" s="26">
        <v>0</v>
      </c>
      <c r="P785" s="26" t="s">
        <v>320</v>
      </c>
      <c r="Q785" s="26" t="s">
        <v>149</v>
      </c>
      <c r="R785" s="27" t="s">
        <v>1150</v>
      </c>
      <c r="S785" s="28">
        <v>39488472</v>
      </c>
    </row>
    <row r="786" spans="1:19" hidden="1" x14ac:dyDescent="0.2">
      <c r="C786" s="29" t="str">
        <f t="shared" si="61"/>
        <v>2</v>
      </c>
      <c r="D786" s="33" t="str">
        <f t="shared" si="60"/>
        <v>40 4 1 22 2 2 2 0 2120201003 0</v>
      </c>
      <c r="E786" s="34">
        <v>41482</v>
      </c>
      <c r="F786" s="33" t="s">
        <v>1445</v>
      </c>
      <c r="G786" s="26">
        <v>0</v>
      </c>
      <c r="H786" s="26">
        <v>40</v>
      </c>
      <c r="I786" s="26">
        <v>4</v>
      </c>
      <c r="J786" s="26">
        <v>1</v>
      </c>
      <c r="K786" s="26">
        <v>22</v>
      </c>
      <c r="L786" s="26">
        <v>2</v>
      </c>
      <c r="M786" s="26">
        <v>2</v>
      </c>
      <c r="N786" s="26">
        <v>2</v>
      </c>
      <c r="O786" s="26">
        <v>0</v>
      </c>
      <c r="P786" s="26" t="s">
        <v>1151</v>
      </c>
      <c r="Q786" s="26" t="s">
        <v>149</v>
      </c>
      <c r="R786" s="27" t="s">
        <v>1152</v>
      </c>
      <c r="S786" s="28">
        <v>27052809</v>
      </c>
    </row>
    <row r="787" spans="1:19" hidden="1" x14ac:dyDescent="0.2">
      <c r="C787" s="29" t="str">
        <f t="shared" si="61"/>
        <v>2</v>
      </c>
      <c r="D787" s="33" t="str">
        <f t="shared" si="60"/>
        <v>40 4 1 22 2 2 3 0 2120202009 0</v>
      </c>
      <c r="E787" s="34">
        <v>41460</v>
      </c>
      <c r="F787" s="33" t="s">
        <v>1363</v>
      </c>
      <c r="G787" s="26">
        <v>0</v>
      </c>
      <c r="H787" s="26">
        <v>40</v>
      </c>
      <c r="I787" s="26">
        <v>4</v>
      </c>
      <c r="J787" s="26">
        <v>1</v>
      </c>
      <c r="K787" s="26">
        <v>22</v>
      </c>
      <c r="L787" s="26">
        <v>2</v>
      </c>
      <c r="M787" s="26">
        <v>2</v>
      </c>
      <c r="N787" s="26">
        <v>3</v>
      </c>
      <c r="O787" s="26">
        <v>0</v>
      </c>
      <c r="P787" s="26" t="s">
        <v>214</v>
      </c>
      <c r="Q787" s="26" t="s">
        <v>149</v>
      </c>
      <c r="R787" s="27" t="s">
        <v>1153</v>
      </c>
      <c r="S787" s="28">
        <v>80319600</v>
      </c>
    </row>
    <row r="788" spans="1:19" hidden="1" x14ac:dyDescent="0.2">
      <c r="C788" s="29" t="str">
        <f t="shared" si="61"/>
        <v>2</v>
      </c>
      <c r="D788" s="33" t="str">
        <f t="shared" si="60"/>
        <v>40 4 1 22 2 2 3 1 2120202009 0</v>
      </c>
      <c r="E788" s="34">
        <v>41460</v>
      </c>
      <c r="F788" s="33" t="s">
        <v>1363</v>
      </c>
      <c r="G788" s="26">
        <v>0</v>
      </c>
      <c r="H788" s="26">
        <v>40</v>
      </c>
      <c r="I788" s="26">
        <v>4</v>
      </c>
      <c r="J788" s="26">
        <v>1</v>
      </c>
      <c r="K788" s="26">
        <v>22</v>
      </c>
      <c r="L788" s="26">
        <v>2</v>
      </c>
      <c r="M788" s="26">
        <v>2</v>
      </c>
      <c r="N788" s="26">
        <v>3</v>
      </c>
      <c r="O788" s="26">
        <v>1</v>
      </c>
      <c r="P788" s="26" t="s">
        <v>214</v>
      </c>
      <c r="Q788" s="26" t="s">
        <v>149</v>
      </c>
      <c r="R788" s="27" t="s">
        <v>1154</v>
      </c>
      <c r="S788" s="28">
        <v>37800000</v>
      </c>
    </row>
    <row r="789" spans="1:19" hidden="1" x14ac:dyDescent="0.2">
      <c r="A789" s="29" t="str">
        <f t="shared" ref="A789:A852" si="62">+CONCATENATE(L789,".",M789)</f>
        <v>1.203</v>
      </c>
      <c r="B789" s="29" t="str">
        <f t="shared" ref="B789:B852" si="63">+CONCATENATE(L789,".",MID(M789,1,1),".")</f>
        <v>1.2.</v>
      </c>
      <c r="C789" s="29" t="str">
        <f t="shared" si="61"/>
        <v>1</v>
      </c>
      <c r="D789" s="33" t="str">
        <f t="shared" si="60"/>
        <v>40 1 3 11 1 203 53 0 0 1906004</v>
      </c>
      <c r="E789" s="34">
        <v>11101</v>
      </c>
      <c r="F789" s="33" t="s">
        <v>1175</v>
      </c>
      <c r="G789" s="26">
        <v>0</v>
      </c>
      <c r="H789" s="26">
        <v>40</v>
      </c>
      <c r="I789" s="26">
        <v>1</v>
      </c>
      <c r="J789" s="26">
        <v>3</v>
      </c>
      <c r="K789" s="26">
        <v>11</v>
      </c>
      <c r="L789" s="26">
        <v>1</v>
      </c>
      <c r="M789" s="26">
        <v>203</v>
      </c>
      <c r="N789" s="26">
        <v>53</v>
      </c>
      <c r="O789" s="26">
        <v>0</v>
      </c>
      <c r="P789" s="26" t="s">
        <v>149</v>
      </c>
      <c r="Q789" s="26" t="s">
        <v>1073</v>
      </c>
      <c r="R789" s="27" t="s">
        <v>1074</v>
      </c>
      <c r="S789" s="28">
        <v>6941542</v>
      </c>
    </row>
    <row r="790" spans="1:19" hidden="1" x14ac:dyDescent="0.2">
      <c r="A790" s="29" t="str">
        <f t="shared" si="62"/>
        <v>1.203</v>
      </c>
      <c r="B790" s="29" t="str">
        <f t="shared" si="63"/>
        <v>1.2.</v>
      </c>
      <c r="C790" s="29" t="str">
        <f t="shared" si="61"/>
        <v>2</v>
      </c>
      <c r="D790" s="33" t="str">
        <f t="shared" si="60"/>
        <v>40 1 3 22 1 203 53 0 0 1906004</v>
      </c>
      <c r="E790" s="34">
        <v>41181</v>
      </c>
      <c r="F790" s="33" t="s">
        <v>1437</v>
      </c>
      <c r="G790" s="26">
        <v>0</v>
      </c>
      <c r="H790" s="26">
        <v>40</v>
      </c>
      <c r="I790" s="26">
        <v>1</v>
      </c>
      <c r="J790" s="26">
        <v>3</v>
      </c>
      <c r="K790" s="26">
        <v>22</v>
      </c>
      <c r="L790" s="26">
        <v>1</v>
      </c>
      <c r="M790" s="26">
        <v>203</v>
      </c>
      <c r="N790" s="26">
        <v>53</v>
      </c>
      <c r="O790" s="26">
        <v>0</v>
      </c>
      <c r="P790" s="26" t="s">
        <v>149</v>
      </c>
      <c r="Q790" s="26" t="s">
        <v>1073</v>
      </c>
      <c r="R790" s="27" t="s">
        <v>1075</v>
      </c>
      <c r="S790" s="28">
        <v>34263951</v>
      </c>
    </row>
    <row r="791" spans="1:19" hidden="1" x14ac:dyDescent="0.2">
      <c r="A791" s="29" t="str">
        <f t="shared" si="62"/>
        <v>1.203</v>
      </c>
      <c r="B791" s="29" t="str">
        <f t="shared" si="63"/>
        <v>1.2.</v>
      </c>
      <c r="C791" s="29" t="str">
        <f t="shared" si="61"/>
        <v>2</v>
      </c>
      <c r="D791" s="33" t="str">
        <f t="shared" si="60"/>
        <v>40 1 3 22 1 203 53 1 0 1906004</v>
      </c>
      <c r="E791" s="34">
        <v>41182</v>
      </c>
      <c r="F791" s="33" t="s">
        <v>1438</v>
      </c>
      <c r="G791" s="26">
        <v>0</v>
      </c>
      <c r="H791" s="26">
        <v>40</v>
      </c>
      <c r="I791" s="26">
        <v>1</v>
      </c>
      <c r="J791" s="26">
        <v>3</v>
      </c>
      <c r="K791" s="26">
        <v>22</v>
      </c>
      <c r="L791" s="26">
        <v>1</v>
      </c>
      <c r="M791" s="26">
        <v>203</v>
      </c>
      <c r="N791" s="26">
        <v>53</v>
      </c>
      <c r="O791" s="26">
        <v>1</v>
      </c>
      <c r="P791" s="26" t="s">
        <v>149</v>
      </c>
      <c r="Q791" s="26" t="s">
        <v>1073</v>
      </c>
      <c r="R791" s="27" t="s">
        <v>1076</v>
      </c>
      <c r="S791" s="28">
        <v>5973613</v>
      </c>
    </row>
    <row r="792" spans="1:19" hidden="1" x14ac:dyDescent="0.2">
      <c r="A792" s="29" t="str">
        <f t="shared" si="62"/>
        <v>1.203</v>
      </c>
      <c r="B792" s="29" t="str">
        <f t="shared" si="63"/>
        <v>1.2.</v>
      </c>
      <c r="C792" s="29" t="str">
        <f t="shared" si="61"/>
        <v>2</v>
      </c>
      <c r="D792" s="33" t="str">
        <f t="shared" si="60"/>
        <v>40 1 3 22 1 203 53 2 0 1906004</v>
      </c>
      <c r="E792" s="34">
        <v>41143</v>
      </c>
      <c r="F792" s="33" t="s">
        <v>1351</v>
      </c>
      <c r="G792" s="26">
        <v>0</v>
      </c>
      <c r="H792" s="26">
        <v>40</v>
      </c>
      <c r="I792" s="26">
        <v>1</v>
      </c>
      <c r="J792" s="26">
        <v>3</v>
      </c>
      <c r="K792" s="26">
        <v>22</v>
      </c>
      <c r="L792" s="26">
        <v>1</v>
      </c>
      <c r="M792" s="26">
        <v>203</v>
      </c>
      <c r="N792" s="26">
        <v>53</v>
      </c>
      <c r="O792" s="26">
        <v>2</v>
      </c>
      <c r="P792" s="26" t="s">
        <v>149</v>
      </c>
      <c r="Q792" s="26" t="s">
        <v>1073</v>
      </c>
      <c r="R792" s="27" t="s">
        <v>1077</v>
      </c>
      <c r="S792" s="28">
        <v>112818752039</v>
      </c>
    </row>
    <row r="793" spans="1:19" hidden="1" x14ac:dyDescent="0.2">
      <c r="A793" s="29" t="str">
        <f t="shared" si="62"/>
        <v>1.203</v>
      </c>
      <c r="B793" s="29" t="str">
        <f t="shared" si="63"/>
        <v>1.2.</v>
      </c>
      <c r="C793" s="29" t="str">
        <f t="shared" si="61"/>
        <v>2</v>
      </c>
      <c r="D793" s="33" t="str">
        <f t="shared" si="60"/>
        <v>40 1 3 22 1 203 53 3 0 1906004</v>
      </c>
      <c r="E793" s="34">
        <v>41145</v>
      </c>
      <c r="F793" s="33" t="s">
        <v>1353</v>
      </c>
      <c r="G793" s="26">
        <v>0</v>
      </c>
      <c r="H793" s="26">
        <v>40</v>
      </c>
      <c r="I793" s="26">
        <v>1</v>
      </c>
      <c r="J793" s="26">
        <v>3</v>
      </c>
      <c r="K793" s="26">
        <v>22</v>
      </c>
      <c r="L793" s="26">
        <v>1</v>
      </c>
      <c r="M793" s="26">
        <v>203</v>
      </c>
      <c r="N793" s="26">
        <v>53</v>
      </c>
      <c r="O793" s="26">
        <v>3</v>
      </c>
      <c r="P793" s="26" t="s">
        <v>149</v>
      </c>
      <c r="Q793" s="26" t="s">
        <v>1073</v>
      </c>
      <c r="R793" s="27" t="s">
        <v>1078</v>
      </c>
      <c r="S793" s="28">
        <v>830684163</v>
      </c>
    </row>
    <row r="794" spans="1:19" hidden="1" x14ac:dyDescent="0.2">
      <c r="A794" s="29" t="str">
        <f t="shared" si="62"/>
        <v>1.203</v>
      </c>
      <c r="B794" s="29" t="str">
        <f t="shared" si="63"/>
        <v>1.2.</v>
      </c>
      <c r="C794" s="29" t="str">
        <f t="shared" si="61"/>
        <v>2</v>
      </c>
      <c r="D794" s="33" t="str">
        <f t="shared" si="60"/>
        <v>40 1 3 22 1 203 53 4 0 1906004</v>
      </c>
      <c r="E794" s="34">
        <v>41151</v>
      </c>
      <c r="F794" s="33" t="s">
        <v>1354</v>
      </c>
      <c r="G794" s="26">
        <v>0</v>
      </c>
      <c r="H794" s="26">
        <v>40</v>
      </c>
      <c r="I794" s="26">
        <v>1</v>
      </c>
      <c r="J794" s="26">
        <v>3</v>
      </c>
      <c r="K794" s="26">
        <v>22</v>
      </c>
      <c r="L794" s="26">
        <v>1</v>
      </c>
      <c r="M794" s="26">
        <v>203</v>
      </c>
      <c r="N794" s="26">
        <v>53</v>
      </c>
      <c r="O794" s="26">
        <v>4</v>
      </c>
      <c r="P794" s="26" t="s">
        <v>149</v>
      </c>
      <c r="Q794" s="26" t="s">
        <v>1073</v>
      </c>
      <c r="R794" s="27" t="s">
        <v>1079</v>
      </c>
      <c r="S794" s="28">
        <v>21518852766</v>
      </c>
    </row>
    <row r="795" spans="1:19" hidden="1" x14ac:dyDescent="0.2">
      <c r="A795" s="29" t="str">
        <f t="shared" si="62"/>
        <v>1.203</v>
      </c>
      <c r="B795" s="29" t="str">
        <f t="shared" si="63"/>
        <v>1.2.</v>
      </c>
      <c r="C795" s="29" t="str">
        <f t="shared" si="61"/>
        <v>2</v>
      </c>
      <c r="D795" s="33" t="str">
        <f t="shared" si="60"/>
        <v>40 1 3 22 1 203 53 5 0 1906004</v>
      </c>
      <c r="E795" s="34">
        <v>41162</v>
      </c>
      <c r="F795" s="33" t="s">
        <v>1356</v>
      </c>
      <c r="G795" s="26">
        <v>0</v>
      </c>
      <c r="H795" s="26">
        <v>40</v>
      </c>
      <c r="I795" s="26">
        <v>1</v>
      </c>
      <c r="J795" s="26">
        <v>3</v>
      </c>
      <c r="K795" s="26">
        <v>22</v>
      </c>
      <c r="L795" s="26">
        <v>1</v>
      </c>
      <c r="M795" s="26">
        <v>203</v>
      </c>
      <c r="N795" s="26">
        <v>53</v>
      </c>
      <c r="O795" s="26">
        <v>5</v>
      </c>
      <c r="P795" s="26" t="s">
        <v>149</v>
      </c>
      <c r="Q795" s="26" t="s">
        <v>1073</v>
      </c>
      <c r="R795" s="27" t="s">
        <v>1080</v>
      </c>
      <c r="S795" s="28">
        <v>3399966616</v>
      </c>
    </row>
    <row r="796" spans="1:19" hidden="1" x14ac:dyDescent="0.2">
      <c r="A796" s="29" t="str">
        <f t="shared" si="62"/>
        <v>1.203</v>
      </c>
      <c r="B796" s="29" t="str">
        <f t="shared" si="63"/>
        <v>1.2.</v>
      </c>
      <c r="C796" s="29" t="str">
        <f t="shared" si="61"/>
        <v>2</v>
      </c>
      <c r="D796" s="33" t="str">
        <f t="shared" si="60"/>
        <v>40 1 3 22 1 203 53 6 0 1906004</v>
      </c>
      <c r="E796" s="34">
        <v>41163</v>
      </c>
      <c r="F796" s="33" t="s">
        <v>1358</v>
      </c>
      <c r="G796" s="26">
        <v>0</v>
      </c>
      <c r="H796" s="26">
        <v>40</v>
      </c>
      <c r="I796" s="26">
        <v>1</v>
      </c>
      <c r="J796" s="26">
        <v>3</v>
      </c>
      <c r="K796" s="26">
        <v>22</v>
      </c>
      <c r="L796" s="26">
        <v>1</v>
      </c>
      <c r="M796" s="26">
        <v>203</v>
      </c>
      <c r="N796" s="26">
        <v>53</v>
      </c>
      <c r="O796" s="26">
        <v>6</v>
      </c>
      <c r="P796" s="26" t="s">
        <v>149</v>
      </c>
      <c r="Q796" s="26" t="s">
        <v>1073</v>
      </c>
      <c r="R796" s="27" t="s">
        <v>1081</v>
      </c>
      <c r="S796" s="28">
        <v>2056829789</v>
      </c>
    </row>
    <row r="797" spans="1:19" hidden="1" x14ac:dyDescent="0.2">
      <c r="A797" s="29" t="str">
        <f t="shared" si="62"/>
        <v>1.203</v>
      </c>
      <c r="B797" s="29" t="str">
        <f t="shared" si="63"/>
        <v>1.2.</v>
      </c>
      <c r="C797" s="29" t="str">
        <f t="shared" si="61"/>
        <v>2</v>
      </c>
      <c r="D797" s="33" t="str">
        <f t="shared" si="60"/>
        <v>40 1 3 22 1 203 53 7 0 1906004</v>
      </c>
      <c r="E797" s="34">
        <v>41140</v>
      </c>
      <c r="F797" s="33" t="s">
        <v>1349</v>
      </c>
      <c r="G797" s="26">
        <v>0</v>
      </c>
      <c r="H797" s="26">
        <v>40</v>
      </c>
      <c r="I797" s="26">
        <v>1</v>
      </c>
      <c r="J797" s="26">
        <v>3</v>
      </c>
      <c r="K797" s="26">
        <v>22</v>
      </c>
      <c r="L797" s="26">
        <v>1</v>
      </c>
      <c r="M797" s="26">
        <v>203</v>
      </c>
      <c r="N797" s="26">
        <v>53</v>
      </c>
      <c r="O797" s="26">
        <v>7</v>
      </c>
      <c r="P797" s="26" t="s">
        <v>149</v>
      </c>
      <c r="Q797" s="26" t="s">
        <v>1073</v>
      </c>
      <c r="R797" s="27" t="s">
        <v>1082</v>
      </c>
      <c r="S797" s="28">
        <v>5262585690</v>
      </c>
    </row>
    <row r="798" spans="1:19" hidden="1" x14ac:dyDescent="0.2">
      <c r="A798" s="29" t="str">
        <f t="shared" si="62"/>
        <v>1.203</v>
      </c>
      <c r="B798" s="29" t="str">
        <f t="shared" si="63"/>
        <v>1.2.</v>
      </c>
      <c r="C798" s="29" t="str">
        <f t="shared" si="61"/>
        <v>3</v>
      </c>
      <c r="D798" s="33" t="str">
        <f t="shared" ref="D798:D842" si="64">+CONCATENATE(H798," ",I798," ",J798," ",K798," ",L798," ",M798," ",N798," ",O798," ",P798," ",Q798)</f>
        <v>40 1 3 33 1 203 53 0 0 1906004</v>
      </c>
      <c r="E798" s="34">
        <v>41131</v>
      </c>
      <c r="F798" s="33" t="s">
        <v>1346</v>
      </c>
      <c r="G798" s="26">
        <v>0</v>
      </c>
      <c r="H798" s="26">
        <v>40</v>
      </c>
      <c r="I798" s="26">
        <v>1</v>
      </c>
      <c r="J798" s="26">
        <v>3</v>
      </c>
      <c r="K798" s="26">
        <v>33</v>
      </c>
      <c r="L798" s="26">
        <v>1</v>
      </c>
      <c r="M798" s="26">
        <v>203</v>
      </c>
      <c r="N798" s="26">
        <v>53</v>
      </c>
      <c r="O798" s="26">
        <v>0</v>
      </c>
      <c r="P798" s="26" t="s">
        <v>149</v>
      </c>
      <c r="Q798" s="26" t="s">
        <v>1073</v>
      </c>
      <c r="R798" s="27" t="s">
        <v>1083</v>
      </c>
      <c r="S798" s="28">
        <v>53011722960</v>
      </c>
    </row>
    <row r="799" spans="1:19" hidden="1" x14ac:dyDescent="0.2">
      <c r="A799" s="29" t="str">
        <f t="shared" si="62"/>
        <v>1.203</v>
      </c>
      <c r="B799" s="29" t="str">
        <f t="shared" si="63"/>
        <v>1.2.</v>
      </c>
      <c r="C799" s="29" t="str">
        <f t="shared" si="61"/>
        <v>3</v>
      </c>
      <c r="D799" s="33" t="str">
        <f t="shared" si="64"/>
        <v>40 1 3 33 1 203 53 1 0 1906004</v>
      </c>
      <c r="E799" s="34">
        <v>41131</v>
      </c>
      <c r="F799" s="33" t="s">
        <v>1346</v>
      </c>
      <c r="G799" s="26">
        <v>0</v>
      </c>
      <c r="H799" s="26">
        <v>40</v>
      </c>
      <c r="I799" s="26">
        <v>1</v>
      </c>
      <c r="J799" s="26">
        <v>3</v>
      </c>
      <c r="K799" s="26">
        <v>33</v>
      </c>
      <c r="L799" s="26">
        <v>1</v>
      </c>
      <c r="M799" s="26">
        <v>203</v>
      </c>
      <c r="N799" s="26">
        <v>53</v>
      </c>
      <c r="O799" s="26">
        <v>1</v>
      </c>
      <c r="P799" s="26" t="s">
        <v>149</v>
      </c>
      <c r="Q799" s="26" t="s">
        <v>1073</v>
      </c>
      <c r="R799" s="27" t="s">
        <v>1084</v>
      </c>
      <c r="S799" s="28">
        <v>6584414450</v>
      </c>
    </row>
    <row r="800" spans="1:19" hidden="1" x14ac:dyDescent="0.2">
      <c r="A800" s="29" t="str">
        <f t="shared" si="62"/>
        <v>1.203</v>
      </c>
      <c r="B800" s="29" t="str">
        <f t="shared" si="63"/>
        <v>1.2.</v>
      </c>
      <c r="C800" s="29" t="str">
        <f t="shared" si="61"/>
        <v>1</v>
      </c>
      <c r="D800" s="33" t="str">
        <f t="shared" si="64"/>
        <v>40 1 3 81 1 203 53 0 0 1906004</v>
      </c>
      <c r="E800" s="34">
        <v>25101</v>
      </c>
      <c r="F800" s="33" t="s">
        <v>1424</v>
      </c>
      <c r="G800" s="26">
        <v>0</v>
      </c>
      <c r="H800" s="26">
        <v>40</v>
      </c>
      <c r="I800" s="26">
        <v>1</v>
      </c>
      <c r="J800" s="26">
        <v>3</v>
      </c>
      <c r="K800" s="26">
        <v>81</v>
      </c>
      <c r="L800" s="26">
        <v>1</v>
      </c>
      <c r="M800" s="26">
        <v>203</v>
      </c>
      <c r="N800" s="26">
        <v>53</v>
      </c>
      <c r="O800" s="26">
        <v>0</v>
      </c>
      <c r="P800" s="26" t="s">
        <v>149</v>
      </c>
      <c r="Q800" s="26" t="s">
        <v>1073</v>
      </c>
      <c r="R800" s="27" t="s">
        <v>1074</v>
      </c>
      <c r="S800" s="28">
        <v>58018458</v>
      </c>
    </row>
    <row r="801" spans="1:19" hidden="1" x14ac:dyDescent="0.2">
      <c r="A801" s="29" t="str">
        <f t="shared" si="62"/>
        <v>1.203</v>
      </c>
      <c r="B801" s="29" t="str">
        <f t="shared" si="63"/>
        <v>1.2.</v>
      </c>
      <c r="C801" s="29" t="str">
        <f t="shared" si="61"/>
        <v>2</v>
      </c>
      <c r="D801" s="33" t="str">
        <f t="shared" si="64"/>
        <v>40 1 3 82 1 203 53 0 0 1906004</v>
      </c>
      <c r="E801" s="34">
        <v>41184</v>
      </c>
      <c r="F801" s="33" t="s">
        <v>1440</v>
      </c>
      <c r="G801" s="26">
        <v>0</v>
      </c>
      <c r="H801" s="26">
        <v>40</v>
      </c>
      <c r="I801" s="26">
        <v>1</v>
      </c>
      <c r="J801" s="26">
        <v>3</v>
      </c>
      <c r="K801" s="26">
        <v>82</v>
      </c>
      <c r="L801" s="26">
        <v>1</v>
      </c>
      <c r="M801" s="26">
        <v>203</v>
      </c>
      <c r="N801" s="26">
        <v>53</v>
      </c>
      <c r="O801" s="26">
        <v>0</v>
      </c>
      <c r="P801" s="26" t="s">
        <v>149</v>
      </c>
      <c r="Q801" s="26" t="s">
        <v>1073</v>
      </c>
      <c r="R801" s="27" t="s">
        <v>1085</v>
      </c>
      <c r="S801" s="28">
        <v>440662761</v>
      </c>
    </row>
    <row r="802" spans="1:19" hidden="1" x14ac:dyDescent="0.2">
      <c r="A802" s="29" t="str">
        <f t="shared" si="62"/>
        <v>1.203</v>
      </c>
      <c r="B802" s="29" t="str">
        <f t="shared" si="63"/>
        <v>1.2.</v>
      </c>
      <c r="C802" s="29" t="str">
        <f t="shared" si="61"/>
        <v>2</v>
      </c>
      <c r="D802" s="33" t="str">
        <f t="shared" si="64"/>
        <v>40 1 3 82 1 203 53 1 0 1906004</v>
      </c>
      <c r="E802" s="34">
        <v>41183</v>
      </c>
      <c r="F802" s="33" t="s">
        <v>1439</v>
      </c>
      <c r="G802" s="26">
        <v>0</v>
      </c>
      <c r="H802" s="26">
        <v>40</v>
      </c>
      <c r="I802" s="26">
        <v>1</v>
      </c>
      <c r="J802" s="26">
        <v>3</v>
      </c>
      <c r="K802" s="26">
        <v>82</v>
      </c>
      <c r="L802" s="26">
        <v>1</v>
      </c>
      <c r="M802" s="26">
        <v>203</v>
      </c>
      <c r="N802" s="26">
        <v>53</v>
      </c>
      <c r="O802" s="26">
        <v>1</v>
      </c>
      <c r="P802" s="26" t="s">
        <v>149</v>
      </c>
      <c r="Q802" s="26" t="s">
        <v>1073</v>
      </c>
      <c r="R802" s="27" t="s">
        <v>1086</v>
      </c>
      <c r="S802" s="28">
        <v>765511031</v>
      </c>
    </row>
    <row r="803" spans="1:19" hidden="1" x14ac:dyDescent="0.2">
      <c r="A803" s="29" t="str">
        <f t="shared" si="62"/>
        <v>1.203</v>
      </c>
      <c r="B803" s="29" t="str">
        <f t="shared" si="63"/>
        <v>1.2.</v>
      </c>
      <c r="C803" s="29" t="str">
        <f t="shared" si="61"/>
        <v>2</v>
      </c>
      <c r="D803" s="33" t="str">
        <f t="shared" si="64"/>
        <v>40 1 3 82 1 203 53 2 0 1906004</v>
      </c>
      <c r="E803" s="34">
        <v>41180</v>
      </c>
      <c r="F803" s="33" t="s">
        <v>1436</v>
      </c>
      <c r="G803" s="26">
        <v>0</v>
      </c>
      <c r="H803" s="26">
        <v>40</v>
      </c>
      <c r="I803" s="26">
        <v>1</v>
      </c>
      <c r="J803" s="26">
        <v>3</v>
      </c>
      <c r="K803" s="26">
        <v>82</v>
      </c>
      <c r="L803" s="26">
        <v>1</v>
      </c>
      <c r="M803" s="26">
        <v>203</v>
      </c>
      <c r="N803" s="26">
        <v>53</v>
      </c>
      <c r="O803" s="26">
        <v>2</v>
      </c>
      <c r="P803" s="26" t="s">
        <v>149</v>
      </c>
      <c r="Q803" s="26" t="s">
        <v>1073</v>
      </c>
      <c r="R803" s="27" t="s">
        <v>1087</v>
      </c>
      <c r="S803" s="28">
        <v>12954240</v>
      </c>
    </row>
    <row r="804" spans="1:19" hidden="1" x14ac:dyDescent="0.2">
      <c r="A804" s="29" t="str">
        <f t="shared" si="62"/>
        <v>1.201</v>
      </c>
      <c r="B804" s="29" t="str">
        <f t="shared" si="63"/>
        <v>1.2.</v>
      </c>
      <c r="C804" s="29" t="str">
        <f t="shared" si="61"/>
        <v>1</v>
      </c>
      <c r="D804" s="33" t="str">
        <f t="shared" si="64"/>
        <v>40 2 3 11 1 201 49 0 0 1903027</v>
      </c>
      <c r="E804" s="34">
        <v>11101</v>
      </c>
      <c r="F804" s="33" t="s">
        <v>1175</v>
      </c>
      <c r="G804" s="26">
        <v>0</v>
      </c>
      <c r="H804" s="26">
        <v>40</v>
      </c>
      <c r="I804" s="26">
        <v>2</v>
      </c>
      <c r="J804" s="26">
        <v>3</v>
      </c>
      <c r="K804" s="26">
        <v>11</v>
      </c>
      <c r="L804" s="26">
        <v>1</v>
      </c>
      <c r="M804" s="26">
        <v>201</v>
      </c>
      <c r="N804" s="26">
        <v>49</v>
      </c>
      <c r="O804" s="26">
        <v>0</v>
      </c>
      <c r="P804" s="26" t="s">
        <v>149</v>
      </c>
      <c r="Q804" s="26" t="s">
        <v>1089</v>
      </c>
      <c r="R804" s="27" t="s">
        <v>1090</v>
      </c>
      <c r="S804" s="28">
        <v>90000000</v>
      </c>
    </row>
    <row r="805" spans="1:19" hidden="1" x14ac:dyDescent="0.2">
      <c r="A805" s="29" t="str">
        <f t="shared" si="62"/>
        <v>1.201</v>
      </c>
      <c r="B805" s="29" t="str">
        <f t="shared" si="63"/>
        <v>1.2.</v>
      </c>
      <c r="C805" s="29" t="str">
        <f t="shared" si="61"/>
        <v>1</v>
      </c>
      <c r="D805" s="33" t="str">
        <f t="shared" si="64"/>
        <v>40 2 3 11 1 201 49 1 0 1903042</v>
      </c>
      <c r="E805" s="34">
        <v>11101</v>
      </c>
      <c r="F805" s="33" t="s">
        <v>1175</v>
      </c>
      <c r="G805" s="26">
        <v>0</v>
      </c>
      <c r="H805" s="26">
        <v>40</v>
      </c>
      <c r="I805" s="26">
        <v>2</v>
      </c>
      <c r="J805" s="26">
        <v>3</v>
      </c>
      <c r="K805" s="26">
        <v>11</v>
      </c>
      <c r="L805" s="26">
        <v>1</v>
      </c>
      <c r="M805" s="26">
        <v>201</v>
      </c>
      <c r="N805" s="26">
        <v>49</v>
      </c>
      <c r="O805" s="26">
        <v>1</v>
      </c>
      <c r="P805" s="26" t="s">
        <v>149</v>
      </c>
      <c r="Q805" s="26" t="s">
        <v>1091</v>
      </c>
      <c r="R805" s="27" t="s">
        <v>1092</v>
      </c>
      <c r="S805" s="28">
        <v>14597974</v>
      </c>
    </row>
    <row r="806" spans="1:19" hidden="1" x14ac:dyDescent="0.2">
      <c r="A806" s="29" t="str">
        <f t="shared" si="62"/>
        <v>1.201</v>
      </c>
      <c r="B806" s="29" t="str">
        <f t="shared" si="63"/>
        <v>1.2.</v>
      </c>
      <c r="C806" s="29" t="str">
        <f t="shared" si="61"/>
        <v>1</v>
      </c>
      <c r="D806" s="33" t="str">
        <f t="shared" si="64"/>
        <v>40 2 3 11 1 201 49 2 0 1903042</v>
      </c>
      <c r="E806" s="34">
        <v>11101</v>
      </c>
      <c r="F806" s="33" t="s">
        <v>1175</v>
      </c>
      <c r="G806" s="26">
        <v>0</v>
      </c>
      <c r="H806" s="26">
        <v>40</v>
      </c>
      <c r="I806" s="26">
        <v>2</v>
      </c>
      <c r="J806" s="26">
        <v>3</v>
      </c>
      <c r="K806" s="26">
        <v>11</v>
      </c>
      <c r="L806" s="26">
        <v>1</v>
      </c>
      <c r="M806" s="26">
        <v>201</v>
      </c>
      <c r="N806" s="26">
        <v>49</v>
      </c>
      <c r="O806" s="26">
        <v>2</v>
      </c>
      <c r="P806" s="26" t="s">
        <v>149</v>
      </c>
      <c r="Q806" s="26" t="s">
        <v>1091</v>
      </c>
      <c r="R806" s="27" t="s">
        <v>1093</v>
      </c>
      <c r="S806" s="28">
        <v>53602026</v>
      </c>
    </row>
    <row r="807" spans="1:19" hidden="1" x14ac:dyDescent="0.2">
      <c r="A807" s="29" t="str">
        <f t="shared" si="62"/>
        <v>1.202</v>
      </c>
      <c r="B807" s="29" t="str">
        <f t="shared" si="63"/>
        <v>1.2.</v>
      </c>
      <c r="C807" s="29" t="str">
        <f t="shared" si="61"/>
        <v>1</v>
      </c>
      <c r="D807" s="33" t="str">
        <f t="shared" si="64"/>
        <v>40 2 3 11 1 202 48 0 0 1905028</v>
      </c>
      <c r="E807" s="34">
        <v>11101</v>
      </c>
      <c r="F807" s="33" t="s">
        <v>1175</v>
      </c>
      <c r="G807" s="26">
        <v>0</v>
      </c>
      <c r="H807" s="26">
        <v>40</v>
      </c>
      <c r="I807" s="26">
        <v>2</v>
      </c>
      <c r="J807" s="26">
        <v>3</v>
      </c>
      <c r="K807" s="26">
        <v>11</v>
      </c>
      <c r="L807" s="26">
        <v>1</v>
      </c>
      <c r="M807" s="26">
        <v>202</v>
      </c>
      <c r="N807" s="26">
        <v>48</v>
      </c>
      <c r="O807" s="26">
        <v>0</v>
      </c>
      <c r="P807" s="26" t="s">
        <v>149</v>
      </c>
      <c r="Q807" s="26" t="s">
        <v>1094</v>
      </c>
      <c r="R807" s="27" t="s">
        <v>1095</v>
      </c>
      <c r="S807" s="28">
        <v>426019026</v>
      </c>
    </row>
    <row r="808" spans="1:19" hidden="1" x14ac:dyDescent="0.2">
      <c r="A808" s="29" t="str">
        <f t="shared" si="62"/>
        <v>1.202</v>
      </c>
      <c r="B808" s="29" t="str">
        <f t="shared" si="63"/>
        <v>1.2.</v>
      </c>
      <c r="C808" s="29" t="str">
        <f t="shared" si="61"/>
        <v>1</v>
      </c>
      <c r="D808" s="33" t="str">
        <f t="shared" si="64"/>
        <v>40 2 3 11 1 202 50 0 0 1905027</v>
      </c>
      <c r="E808" s="34">
        <v>11101</v>
      </c>
      <c r="F808" s="33" t="s">
        <v>1175</v>
      </c>
      <c r="G808" s="26">
        <v>0</v>
      </c>
      <c r="H808" s="26">
        <v>40</v>
      </c>
      <c r="I808" s="26">
        <v>2</v>
      </c>
      <c r="J808" s="26">
        <v>3</v>
      </c>
      <c r="K808" s="26">
        <v>11</v>
      </c>
      <c r="L808" s="26">
        <v>1</v>
      </c>
      <c r="M808" s="26">
        <v>202</v>
      </c>
      <c r="N808" s="26">
        <v>50</v>
      </c>
      <c r="O808" s="26">
        <v>0</v>
      </c>
      <c r="P808" s="26" t="s">
        <v>149</v>
      </c>
      <c r="Q808" s="26" t="s">
        <v>1096</v>
      </c>
      <c r="R808" s="27" t="s">
        <v>1097</v>
      </c>
      <c r="S808" s="28">
        <v>11200000</v>
      </c>
    </row>
    <row r="809" spans="1:19" hidden="1" x14ac:dyDescent="0.2">
      <c r="A809" s="29" t="str">
        <f t="shared" si="62"/>
        <v>1.202</v>
      </c>
      <c r="B809" s="29" t="str">
        <f t="shared" si="63"/>
        <v>1.2.</v>
      </c>
      <c r="C809" s="29" t="str">
        <f t="shared" si="61"/>
        <v>1</v>
      </c>
      <c r="D809" s="33" t="str">
        <f t="shared" si="64"/>
        <v>40 2 3 11 1 202 50 1 0 1905022</v>
      </c>
      <c r="E809" s="34">
        <v>11101</v>
      </c>
      <c r="F809" s="33" t="s">
        <v>1175</v>
      </c>
      <c r="G809" s="26">
        <v>0</v>
      </c>
      <c r="H809" s="26">
        <v>40</v>
      </c>
      <c r="I809" s="26">
        <v>2</v>
      </c>
      <c r="J809" s="26">
        <v>3</v>
      </c>
      <c r="K809" s="26">
        <v>11</v>
      </c>
      <c r="L809" s="26">
        <v>1</v>
      </c>
      <c r="M809" s="26">
        <v>202</v>
      </c>
      <c r="N809" s="26">
        <v>50</v>
      </c>
      <c r="O809" s="26">
        <v>1</v>
      </c>
      <c r="P809" s="26" t="s">
        <v>149</v>
      </c>
      <c r="Q809" s="26" t="s">
        <v>1098</v>
      </c>
      <c r="R809" s="27" t="s">
        <v>1099</v>
      </c>
      <c r="S809" s="28">
        <v>494067452</v>
      </c>
    </row>
    <row r="810" spans="1:19" hidden="1" x14ac:dyDescent="0.2">
      <c r="A810" s="29" t="str">
        <f t="shared" si="62"/>
        <v>1.202</v>
      </c>
      <c r="B810" s="29" t="str">
        <f t="shared" si="63"/>
        <v>1.2.</v>
      </c>
      <c r="C810" s="29" t="str">
        <f t="shared" si="61"/>
        <v>1</v>
      </c>
      <c r="D810" s="33" t="str">
        <f t="shared" si="64"/>
        <v>40 2 3 11 1 202 50 2 0 1905036</v>
      </c>
      <c r="E810" s="34">
        <v>11101</v>
      </c>
      <c r="F810" s="33" t="s">
        <v>1175</v>
      </c>
      <c r="G810" s="26">
        <v>0</v>
      </c>
      <c r="H810" s="26">
        <v>40</v>
      </c>
      <c r="I810" s="26">
        <v>2</v>
      </c>
      <c r="J810" s="26">
        <v>3</v>
      </c>
      <c r="K810" s="26">
        <v>11</v>
      </c>
      <c r="L810" s="26">
        <v>1</v>
      </c>
      <c r="M810" s="26">
        <v>202</v>
      </c>
      <c r="N810" s="26">
        <v>50</v>
      </c>
      <c r="O810" s="26">
        <v>2</v>
      </c>
      <c r="P810" s="26" t="s">
        <v>149</v>
      </c>
      <c r="Q810" s="26" t="s">
        <v>1100</v>
      </c>
      <c r="R810" s="27" t="s">
        <v>1101</v>
      </c>
      <c r="S810" s="28">
        <v>443221135</v>
      </c>
    </row>
    <row r="811" spans="1:19" hidden="1" x14ac:dyDescent="0.2">
      <c r="A811" s="29" t="str">
        <f t="shared" si="62"/>
        <v>1.202</v>
      </c>
      <c r="B811" s="29" t="str">
        <f t="shared" si="63"/>
        <v>1.2.</v>
      </c>
      <c r="C811" s="29" t="str">
        <f t="shared" si="61"/>
        <v>1</v>
      </c>
      <c r="D811" s="33" t="str">
        <f t="shared" si="64"/>
        <v>40 2 3 11 1 202 50 80 0 1905022</v>
      </c>
      <c r="E811" s="34">
        <v>11101</v>
      </c>
      <c r="F811" s="33" t="s">
        <v>1175</v>
      </c>
      <c r="G811" s="26">
        <v>0</v>
      </c>
      <c r="H811" s="26">
        <v>40</v>
      </c>
      <c r="I811" s="26">
        <v>2</v>
      </c>
      <c r="J811" s="26">
        <v>3</v>
      </c>
      <c r="K811" s="26">
        <v>11</v>
      </c>
      <c r="L811" s="26">
        <v>1</v>
      </c>
      <c r="M811" s="26">
        <v>202</v>
      </c>
      <c r="N811" s="26">
        <v>50</v>
      </c>
      <c r="O811" s="26">
        <v>80</v>
      </c>
      <c r="P811" s="26" t="s">
        <v>149</v>
      </c>
      <c r="Q811" s="26" t="s">
        <v>1098</v>
      </c>
      <c r="R811" s="27" t="s">
        <v>1102</v>
      </c>
      <c r="S811" s="28">
        <v>55932548</v>
      </c>
    </row>
    <row r="812" spans="1:19" hidden="1" x14ac:dyDescent="0.2">
      <c r="A812" s="29" t="str">
        <f t="shared" si="62"/>
        <v>1.202</v>
      </c>
      <c r="B812" s="29" t="str">
        <f t="shared" si="63"/>
        <v>1.2.</v>
      </c>
      <c r="C812" s="29" t="str">
        <f t="shared" si="61"/>
        <v>1</v>
      </c>
      <c r="D812" s="33" t="str">
        <f t="shared" si="64"/>
        <v>40 2 3 11 1 202 52 0 0 1905031</v>
      </c>
      <c r="E812" s="34">
        <v>11101</v>
      </c>
      <c r="F812" s="33" t="s">
        <v>1175</v>
      </c>
      <c r="G812" s="26">
        <v>0</v>
      </c>
      <c r="H812" s="26">
        <v>40</v>
      </c>
      <c r="I812" s="26">
        <v>2</v>
      </c>
      <c r="J812" s="26">
        <v>3</v>
      </c>
      <c r="K812" s="26">
        <v>11</v>
      </c>
      <c r="L812" s="26">
        <v>1</v>
      </c>
      <c r="M812" s="26">
        <v>202</v>
      </c>
      <c r="N812" s="26">
        <v>52</v>
      </c>
      <c r="O812" s="26">
        <v>0</v>
      </c>
      <c r="P812" s="26" t="s">
        <v>149</v>
      </c>
      <c r="Q812" s="26" t="s">
        <v>1103</v>
      </c>
      <c r="R812" s="27" t="s">
        <v>1104</v>
      </c>
      <c r="S812" s="28">
        <v>100000000</v>
      </c>
    </row>
    <row r="813" spans="1:19" hidden="1" x14ac:dyDescent="0.2">
      <c r="A813" s="29" t="str">
        <f t="shared" si="62"/>
        <v>1.201</v>
      </c>
      <c r="B813" s="29" t="str">
        <f t="shared" si="63"/>
        <v>1.2.</v>
      </c>
      <c r="C813" s="29" t="str">
        <f t="shared" si="61"/>
        <v>3</v>
      </c>
      <c r="D813" s="33" t="str">
        <f t="shared" si="64"/>
        <v>40 2 3 33 1 201 45 0 0 1903031</v>
      </c>
      <c r="E813" s="34">
        <v>41230</v>
      </c>
      <c r="F813" s="33" t="s">
        <v>1359</v>
      </c>
      <c r="G813" s="26">
        <v>0</v>
      </c>
      <c r="H813" s="26">
        <v>40</v>
      </c>
      <c r="I813" s="26">
        <v>2</v>
      </c>
      <c r="J813" s="26">
        <v>3</v>
      </c>
      <c r="K813" s="26">
        <v>33</v>
      </c>
      <c r="L813" s="26">
        <v>1</v>
      </c>
      <c r="M813" s="26">
        <v>201</v>
      </c>
      <c r="N813" s="26">
        <v>45</v>
      </c>
      <c r="O813" s="26">
        <v>0</v>
      </c>
      <c r="P813" s="26" t="s">
        <v>149</v>
      </c>
      <c r="Q813" s="26" t="s">
        <v>1105</v>
      </c>
      <c r="R813" s="27" t="s">
        <v>1106</v>
      </c>
      <c r="S813" s="28">
        <v>271821248</v>
      </c>
    </row>
    <row r="814" spans="1:19" hidden="1" x14ac:dyDescent="0.2">
      <c r="A814" s="29" t="str">
        <f t="shared" si="62"/>
        <v>1.201</v>
      </c>
      <c r="B814" s="29" t="str">
        <f t="shared" si="63"/>
        <v>1.2.</v>
      </c>
      <c r="C814" s="29" t="str">
        <f t="shared" si="61"/>
        <v>3</v>
      </c>
      <c r="D814" s="33" t="str">
        <f t="shared" si="64"/>
        <v>40 2 3 33 1 201 45 1 0 1903031</v>
      </c>
      <c r="E814" s="34">
        <v>41230</v>
      </c>
      <c r="F814" s="33" t="s">
        <v>1359</v>
      </c>
      <c r="G814" s="26">
        <v>0</v>
      </c>
      <c r="H814" s="26">
        <v>40</v>
      </c>
      <c r="I814" s="26">
        <v>2</v>
      </c>
      <c r="J814" s="26">
        <v>3</v>
      </c>
      <c r="K814" s="26">
        <v>33</v>
      </c>
      <c r="L814" s="26">
        <v>1</v>
      </c>
      <c r="M814" s="26">
        <v>201</v>
      </c>
      <c r="N814" s="26">
        <v>45</v>
      </c>
      <c r="O814" s="26">
        <v>1</v>
      </c>
      <c r="P814" s="26" t="s">
        <v>149</v>
      </c>
      <c r="Q814" s="26" t="s">
        <v>1105</v>
      </c>
      <c r="R814" s="27" t="s">
        <v>1107</v>
      </c>
      <c r="S814" s="28">
        <v>25635748</v>
      </c>
    </row>
    <row r="815" spans="1:19" hidden="1" x14ac:dyDescent="0.2">
      <c r="A815" s="29" t="str">
        <f t="shared" si="62"/>
        <v>1.201</v>
      </c>
      <c r="B815" s="29" t="str">
        <f t="shared" si="63"/>
        <v>1.2.</v>
      </c>
      <c r="C815" s="29" t="str">
        <f t="shared" si="61"/>
        <v>3</v>
      </c>
      <c r="D815" s="33" t="str">
        <f t="shared" si="64"/>
        <v>40 2 3 33 1 201 45 80 0 1903031</v>
      </c>
      <c r="E815" s="34">
        <v>41230</v>
      </c>
      <c r="F815" s="33" t="s">
        <v>1359</v>
      </c>
      <c r="G815" s="26">
        <v>0</v>
      </c>
      <c r="H815" s="26">
        <v>40</v>
      </c>
      <c r="I815" s="26">
        <v>2</v>
      </c>
      <c r="J815" s="26">
        <v>3</v>
      </c>
      <c r="K815" s="26">
        <v>33</v>
      </c>
      <c r="L815" s="26">
        <v>1</v>
      </c>
      <c r="M815" s="26">
        <v>201</v>
      </c>
      <c r="N815" s="26">
        <v>45</v>
      </c>
      <c r="O815" s="26">
        <v>80</v>
      </c>
      <c r="P815" s="26" t="s">
        <v>149</v>
      </c>
      <c r="Q815" s="26" t="s">
        <v>1105</v>
      </c>
      <c r="R815" s="27" t="s">
        <v>1108</v>
      </c>
      <c r="S815" s="28">
        <v>102543004</v>
      </c>
    </row>
    <row r="816" spans="1:19" hidden="1" x14ac:dyDescent="0.2">
      <c r="A816" s="29" t="str">
        <f t="shared" si="62"/>
        <v>1.201</v>
      </c>
      <c r="B816" s="29" t="str">
        <f t="shared" si="63"/>
        <v>1.2.</v>
      </c>
      <c r="C816" s="29" t="str">
        <f t="shared" si="61"/>
        <v>3</v>
      </c>
      <c r="D816" s="33" t="str">
        <f t="shared" si="64"/>
        <v>40 2 3 33 1 201 49 0 0 1903001</v>
      </c>
      <c r="E816" s="34">
        <v>41230</v>
      </c>
      <c r="F816" s="33" t="s">
        <v>1359</v>
      </c>
      <c r="G816" s="26">
        <v>0</v>
      </c>
      <c r="H816" s="26">
        <v>40</v>
      </c>
      <c r="I816" s="26">
        <v>2</v>
      </c>
      <c r="J816" s="26">
        <v>3</v>
      </c>
      <c r="K816" s="26">
        <v>33</v>
      </c>
      <c r="L816" s="26">
        <v>1</v>
      </c>
      <c r="M816" s="26">
        <v>201</v>
      </c>
      <c r="N816" s="26">
        <v>49</v>
      </c>
      <c r="O816" s="26">
        <v>0</v>
      </c>
      <c r="P816" s="26" t="s">
        <v>149</v>
      </c>
      <c r="Q816" s="26" t="s">
        <v>1109</v>
      </c>
      <c r="R816" s="27" t="s">
        <v>1093</v>
      </c>
      <c r="S816" s="28">
        <v>2330524</v>
      </c>
    </row>
    <row r="817" spans="1:19" hidden="1" x14ac:dyDescent="0.2">
      <c r="A817" s="29" t="str">
        <f t="shared" si="62"/>
        <v>1.201</v>
      </c>
      <c r="B817" s="29" t="str">
        <f t="shared" si="63"/>
        <v>1.2.</v>
      </c>
      <c r="C817" s="29" t="str">
        <f t="shared" si="61"/>
        <v>3</v>
      </c>
      <c r="D817" s="33" t="str">
        <f t="shared" si="64"/>
        <v>40 2 3 33 1 201 49 1 0 1903042</v>
      </c>
      <c r="E817" s="34">
        <v>41230</v>
      </c>
      <c r="F817" s="33" t="s">
        <v>1359</v>
      </c>
      <c r="G817" s="26">
        <v>0</v>
      </c>
      <c r="H817" s="26">
        <v>40</v>
      </c>
      <c r="I817" s="26">
        <v>2</v>
      </c>
      <c r="J817" s="26">
        <v>3</v>
      </c>
      <c r="K817" s="26">
        <v>33</v>
      </c>
      <c r="L817" s="26">
        <v>1</v>
      </c>
      <c r="M817" s="26">
        <v>201</v>
      </c>
      <c r="N817" s="26">
        <v>49</v>
      </c>
      <c r="O817" s="26">
        <v>1</v>
      </c>
      <c r="P817" s="26" t="s">
        <v>149</v>
      </c>
      <c r="Q817" s="26" t="s">
        <v>1091</v>
      </c>
      <c r="R817" s="27" t="s">
        <v>1093</v>
      </c>
      <c r="S817" s="28">
        <v>423204428</v>
      </c>
    </row>
    <row r="818" spans="1:19" hidden="1" x14ac:dyDescent="0.2">
      <c r="A818" s="29" t="str">
        <f t="shared" si="62"/>
        <v>1.201</v>
      </c>
      <c r="B818" s="29" t="str">
        <f t="shared" si="63"/>
        <v>1.2.</v>
      </c>
      <c r="C818" s="29" t="str">
        <f t="shared" si="61"/>
        <v>3</v>
      </c>
      <c r="D818" s="33" t="str">
        <f t="shared" si="64"/>
        <v>40 2 3 33 1 201 49 80 0 1903001</v>
      </c>
      <c r="E818" s="34">
        <v>41230</v>
      </c>
      <c r="F818" s="33" t="s">
        <v>1359</v>
      </c>
      <c r="G818" s="26">
        <v>0</v>
      </c>
      <c r="H818" s="26">
        <v>40</v>
      </c>
      <c r="I818" s="26">
        <v>2</v>
      </c>
      <c r="J818" s="26">
        <v>3</v>
      </c>
      <c r="K818" s="26">
        <v>33</v>
      </c>
      <c r="L818" s="26">
        <v>1</v>
      </c>
      <c r="M818" s="26">
        <v>201</v>
      </c>
      <c r="N818" s="26">
        <v>49</v>
      </c>
      <c r="O818" s="26">
        <v>80</v>
      </c>
      <c r="P818" s="26" t="s">
        <v>149</v>
      </c>
      <c r="Q818" s="26" t="s">
        <v>1109</v>
      </c>
      <c r="R818" s="27" t="s">
        <v>1110</v>
      </c>
      <c r="S818" s="28">
        <v>51271502</v>
      </c>
    </row>
    <row r="819" spans="1:19" hidden="1" x14ac:dyDescent="0.2">
      <c r="A819" s="29" t="str">
        <f t="shared" si="62"/>
        <v>1.201</v>
      </c>
      <c r="B819" s="29" t="str">
        <f t="shared" si="63"/>
        <v>1.2.</v>
      </c>
      <c r="C819" s="29" t="str">
        <f t="shared" si="61"/>
        <v>3</v>
      </c>
      <c r="D819" s="33" t="str">
        <f t="shared" si="64"/>
        <v>40 2 3 33 1 201 49 81 0 1903042</v>
      </c>
      <c r="E819" s="34">
        <v>41230</v>
      </c>
      <c r="F819" s="33" t="s">
        <v>1359</v>
      </c>
      <c r="G819" s="26">
        <v>0</v>
      </c>
      <c r="H819" s="26">
        <v>40</v>
      </c>
      <c r="I819" s="26">
        <v>2</v>
      </c>
      <c r="J819" s="26">
        <v>3</v>
      </c>
      <c r="K819" s="26">
        <v>33</v>
      </c>
      <c r="L819" s="26">
        <v>1</v>
      </c>
      <c r="M819" s="26">
        <v>201</v>
      </c>
      <c r="N819" s="26">
        <v>49</v>
      </c>
      <c r="O819" s="26">
        <v>81</v>
      </c>
      <c r="P819" s="26" t="s">
        <v>149</v>
      </c>
      <c r="Q819" s="26" t="s">
        <v>1091</v>
      </c>
      <c r="R819" s="27" t="s">
        <v>1110</v>
      </c>
      <c r="S819" s="28">
        <v>193193546</v>
      </c>
    </row>
    <row r="820" spans="1:19" hidden="1" x14ac:dyDescent="0.2">
      <c r="A820" s="29" t="str">
        <f t="shared" si="62"/>
        <v>1.202</v>
      </c>
      <c r="B820" s="29" t="str">
        <f t="shared" si="63"/>
        <v>1.2.</v>
      </c>
      <c r="C820" s="29" t="str">
        <f t="shared" si="61"/>
        <v>3</v>
      </c>
      <c r="D820" s="33" t="str">
        <f t="shared" si="64"/>
        <v>40 2 3 33 1 202 48 0 0 1905054</v>
      </c>
      <c r="E820" s="34">
        <v>41230</v>
      </c>
      <c r="F820" s="33" t="s">
        <v>1359</v>
      </c>
      <c r="G820" s="26">
        <v>0</v>
      </c>
      <c r="H820" s="26">
        <v>40</v>
      </c>
      <c r="I820" s="26">
        <v>2</v>
      </c>
      <c r="J820" s="26">
        <v>3</v>
      </c>
      <c r="K820" s="26">
        <v>33</v>
      </c>
      <c r="L820" s="26">
        <v>1</v>
      </c>
      <c r="M820" s="26">
        <v>202</v>
      </c>
      <c r="N820" s="26">
        <v>48</v>
      </c>
      <c r="O820" s="26">
        <v>0</v>
      </c>
      <c r="P820" s="26" t="s">
        <v>149</v>
      </c>
      <c r="Q820" s="31" t="s">
        <v>1453</v>
      </c>
      <c r="R820" s="27" t="s">
        <v>1111</v>
      </c>
      <c r="S820" s="28">
        <v>25000000</v>
      </c>
    </row>
    <row r="821" spans="1:19" hidden="1" x14ac:dyDescent="0.2">
      <c r="A821" s="29" t="str">
        <f t="shared" si="62"/>
        <v>1.202</v>
      </c>
      <c r="B821" s="29" t="str">
        <f t="shared" si="63"/>
        <v>1.2.</v>
      </c>
      <c r="C821" s="29" t="str">
        <f t="shared" si="61"/>
        <v>3</v>
      </c>
      <c r="D821" s="33" t="str">
        <f t="shared" si="64"/>
        <v>40 2 3 33 1 202 48 1 0 1905031</v>
      </c>
      <c r="E821" s="34">
        <v>41230</v>
      </c>
      <c r="F821" s="33" t="s">
        <v>1359</v>
      </c>
      <c r="G821" s="26">
        <v>0</v>
      </c>
      <c r="H821" s="26">
        <v>40</v>
      </c>
      <c r="I821" s="26">
        <v>2</v>
      </c>
      <c r="J821" s="26">
        <v>3</v>
      </c>
      <c r="K821" s="26">
        <v>33</v>
      </c>
      <c r="L821" s="26">
        <v>1</v>
      </c>
      <c r="M821" s="26">
        <v>202</v>
      </c>
      <c r="N821" s="26">
        <v>48</v>
      </c>
      <c r="O821" s="26">
        <v>1</v>
      </c>
      <c r="P821" s="26" t="s">
        <v>149</v>
      </c>
      <c r="Q821" s="26" t="s">
        <v>1103</v>
      </c>
      <c r="R821" s="27" t="s">
        <v>1111</v>
      </c>
      <c r="S821" s="28">
        <v>25000000</v>
      </c>
    </row>
    <row r="822" spans="1:19" hidden="1" x14ac:dyDescent="0.2">
      <c r="A822" s="29" t="str">
        <f t="shared" si="62"/>
        <v>1.202</v>
      </c>
      <c r="B822" s="29" t="str">
        <f t="shared" si="63"/>
        <v>1.2.</v>
      </c>
      <c r="C822" s="29" t="str">
        <f t="shared" si="61"/>
        <v>3</v>
      </c>
      <c r="D822" s="33" t="str">
        <f t="shared" si="64"/>
        <v>40 2 3 33 1 202 50 0 0 1905054</v>
      </c>
      <c r="E822" s="34">
        <v>41230</v>
      </c>
      <c r="F822" s="33" t="s">
        <v>1359</v>
      </c>
      <c r="G822" s="26">
        <v>0</v>
      </c>
      <c r="H822" s="26">
        <v>40</v>
      </c>
      <c r="I822" s="26">
        <v>2</v>
      </c>
      <c r="J822" s="26">
        <v>3</v>
      </c>
      <c r="K822" s="26">
        <v>33</v>
      </c>
      <c r="L822" s="26">
        <v>1</v>
      </c>
      <c r="M822" s="26">
        <v>202</v>
      </c>
      <c r="N822" s="26">
        <v>50</v>
      </c>
      <c r="O822" s="26">
        <v>0</v>
      </c>
      <c r="P822" s="26" t="s">
        <v>149</v>
      </c>
      <c r="Q822" s="31" t="s">
        <v>1453</v>
      </c>
      <c r="R822" s="27" t="s">
        <v>1112</v>
      </c>
      <c r="S822" s="28">
        <v>53389540</v>
      </c>
    </row>
    <row r="823" spans="1:19" hidden="1" x14ac:dyDescent="0.2">
      <c r="A823" s="29" t="str">
        <f t="shared" si="62"/>
        <v>1.202</v>
      </c>
      <c r="B823" s="29" t="str">
        <f t="shared" si="63"/>
        <v>1.2.</v>
      </c>
      <c r="C823" s="29" t="str">
        <f t="shared" si="61"/>
        <v>3</v>
      </c>
      <c r="D823" s="33" t="str">
        <f t="shared" si="64"/>
        <v>40 2 3 33 1 202 50 3 0 1905054</v>
      </c>
      <c r="E823" s="34">
        <v>41280</v>
      </c>
      <c r="F823" s="33" t="s">
        <v>1441</v>
      </c>
      <c r="G823" s="26">
        <v>0</v>
      </c>
      <c r="H823" s="26">
        <v>40</v>
      </c>
      <c r="I823" s="26">
        <v>2</v>
      </c>
      <c r="J823" s="26">
        <v>3</v>
      </c>
      <c r="K823" s="26">
        <v>33</v>
      </c>
      <c r="L823" s="26">
        <v>1</v>
      </c>
      <c r="M823" s="26">
        <v>202</v>
      </c>
      <c r="N823" s="26">
        <v>50</v>
      </c>
      <c r="O823" s="26">
        <v>3</v>
      </c>
      <c r="P823" s="26" t="s">
        <v>149</v>
      </c>
      <c r="Q823" s="31" t="s">
        <v>1453</v>
      </c>
      <c r="R823" s="27" t="s">
        <v>1113</v>
      </c>
      <c r="S823" s="28">
        <v>36553040</v>
      </c>
    </row>
    <row r="824" spans="1:19" hidden="1" x14ac:dyDescent="0.2">
      <c r="A824" s="29" t="str">
        <f t="shared" si="62"/>
        <v>1.202</v>
      </c>
      <c r="B824" s="29" t="str">
        <f t="shared" si="63"/>
        <v>1.2.</v>
      </c>
      <c r="C824" s="29" t="str">
        <f t="shared" si="61"/>
        <v>3</v>
      </c>
      <c r="D824" s="33" t="str">
        <f t="shared" si="64"/>
        <v>40 2 3 33 1 202 50 4 0 1905023</v>
      </c>
      <c r="E824" s="34">
        <v>41230</v>
      </c>
      <c r="F824" s="33" t="s">
        <v>1359</v>
      </c>
      <c r="G824" s="26">
        <v>0</v>
      </c>
      <c r="H824" s="26">
        <v>40</v>
      </c>
      <c r="I824" s="26">
        <v>2</v>
      </c>
      <c r="J824" s="26">
        <v>3</v>
      </c>
      <c r="K824" s="26">
        <v>33</v>
      </c>
      <c r="L824" s="26">
        <v>1</v>
      </c>
      <c r="M824" s="26">
        <v>202</v>
      </c>
      <c r="N824" s="26">
        <v>50</v>
      </c>
      <c r="O824" s="26">
        <v>4</v>
      </c>
      <c r="P824" s="26" t="s">
        <v>149</v>
      </c>
      <c r="Q824" s="26" t="s">
        <v>1114</v>
      </c>
      <c r="R824" s="27" t="s">
        <v>1115</v>
      </c>
      <c r="S824" s="28">
        <v>46610460</v>
      </c>
    </row>
    <row r="825" spans="1:19" hidden="1" x14ac:dyDescent="0.2">
      <c r="A825" s="29" t="str">
        <f t="shared" si="62"/>
        <v>1.202</v>
      </c>
      <c r="B825" s="29" t="str">
        <f t="shared" si="63"/>
        <v>1.2.</v>
      </c>
      <c r="C825" s="29" t="str">
        <f t="shared" si="61"/>
        <v>3</v>
      </c>
      <c r="D825" s="33" t="str">
        <f t="shared" si="64"/>
        <v>40 2 3 33 1 202 50 5 0 1905021</v>
      </c>
      <c r="E825" s="34">
        <v>41230</v>
      </c>
      <c r="F825" s="33" t="s">
        <v>1359</v>
      </c>
      <c r="G825" s="26">
        <v>0</v>
      </c>
      <c r="H825" s="26">
        <v>40</v>
      </c>
      <c r="I825" s="26">
        <v>2</v>
      </c>
      <c r="J825" s="26">
        <v>3</v>
      </c>
      <c r="K825" s="26">
        <v>33</v>
      </c>
      <c r="L825" s="26">
        <v>1</v>
      </c>
      <c r="M825" s="26">
        <v>202</v>
      </c>
      <c r="N825" s="26">
        <v>50</v>
      </c>
      <c r="O825" s="26">
        <v>5</v>
      </c>
      <c r="P825" s="26" t="s">
        <v>149</v>
      </c>
      <c r="Q825" s="26" t="s">
        <v>1116</v>
      </c>
      <c r="R825" s="27" t="s">
        <v>1117</v>
      </c>
      <c r="S825" s="28">
        <v>100000000</v>
      </c>
    </row>
    <row r="826" spans="1:19" hidden="1" x14ac:dyDescent="0.2">
      <c r="A826" s="29" t="str">
        <f t="shared" si="62"/>
        <v>1.202</v>
      </c>
      <c r="B826" s="29" t="str">
        <f t="shared" si="63"/>
        <v>1.2.</v>
      </c>
      <c r="C826" s="29" t="str">
        <f t="shared" si="61"/>
        <v>3</v>
      </c>
      <c r="D826" s="33" t="str">
        <f t="shared" si="64"/>
        <v>40 2 3 33 1 202 50 6 0 1905031</v>
      </c>
      <c r="E826" s="34">
        <v>41230</v>
      </c>
      <c r="F826" s="33" t="s">
        <v>1359</v>
      </c>
      <c r="G826" s="26">
        <v>0</v>
      </c>
      <c r="H826" s="26">
        <v>40</v>
      </c>
      <c r="I826" s="26">
        <v>2</v>
      </c>
      <c r="J826" s="26">
        <v>3</v>
      </c>
      <c r="K826" s="26">
        <v>33</v>
      </c>
      <c r="L826" s="26">
        <v>1</v>
      </c>
      <c r="M826" s="26">
        <v>202</v>
      </c>
      <c r="N826" s="26">
        <v>50</v>
      </c>
      <c r="O826" s="26">
        <v>6</v>
      </c>
      <c r="P826" s="26" t="s">
        <v>149</v>
      </c>
      <c r="Q826" s="26" t="s">
        <v>1103</v>
      </c>
      <c r="R826" s="27" t="s">
        <v>1118</v>
      </c>
      <c r="S826" s="28">
        <v>53389540</v>
      </c>
    </row>
    <row r="827" spans="1:19" hidden="1" x14ac:dyDescent="0.2">
      <c r="A827" s="29" t="str">
        <f t="shared" si="62"/>
        <v>1.202</v>
      </c>
      <c r="B827" s="29" t="str">
        <f t="shared" si="63"/>
        <v>1.2.</v>
      </c>
      <c r="C827" s="29" t="str">
        <f t="shared" si="61"/>
        <v>3</v>
      </c>
      <c r="D827" s="33" t="str">
        <f t="shared" si="64"/>
        <v>40 2 3 33 1 202 50 7 0 1905025</v>
      </c>
      <c r="E827" s="34">
        <v>41230</v>
      </c>
      <c r="F827" s="33" t="s">
        <v>1359</v>
      </c>
      <c r="G827" s="26">
        <v>0</v>
      </c>
      <c r="H827" s="26">
        <v>40</v>
      </c>
      <c r="I827" s="26">
        <v>2</v>
      </c>
      <c r="J827" s="26">
        <v>3</v>
      </c>
      <c r="K827" s="26">
        <v>33</v>
      </c>
      <c r="L827" s="26">
        <v>1</v>
      </c>
      <c r="M827" s="26">
        <v>202</v>
      </c>
      <c r="N827" s="26">
        <v>50</v>
      </c>
      <c r="O827" s="26">
        <v>7</v>
      </c>
      <c r="P827" s="26" t="s">
        <v>149</v>
      </c>
      <c r="Q827" s="26" t="s">
        <v>1119</v>
      </c>
      <c r="R827" s="27" t="s">
        <v>1120</v>
      </c>
      <c r="S827" s="28">
        <v>70000000</v>
      </c>
    </row>
    <row r="828" spans="1:19" hidden="1" x14ac:dyDescent="0.2">
      <c r="A828" s="29" t="str">
        <f t="shared" si="62"/>
        <v>1.202</v>
      </c>
      <c r="B828" s="29" t="str">
        <f t="shared" si="63"/>
        <v>1.2.</v>
      </c>
      <c r="C828" s="29" t="str">
        <f t="shared" si="61"/>
        <v>3</v>
      </c>
      <c r="D828" s="33" t="str">
        <f t="shared" si="64"/>
        <v>40 2 3 33 1 202 50 8 0 1905019</v>
      </c>
      <c r="E828" s="34">
        <v>41230</v>
      </c>
      <c r="F828" s="33" t="s">
        <v>1359</v>
      </c>
      <c r="G828" s="26">
        <v>0</v>
      </c>
      <c r="H828" s="26">
        <v>40</v>
      </c>
      <c r="I828" s="26">
        <v>2</v>
      </c>
      <c r="J828" s="26">
        <v>3</v>
      </c>
      <c r="K828" s="26">
        <v>33</v>
      </c>
      <c r="L828" s="26">
        <v>1</v>
      </c>
      <c r="M828" s="26">
        <v>202</v>
      </c>
      <c r="N828" s="26">
        <v>50</v>
      </c>
      <c r="O828" s="26">
        <v>8</v>
      </c>
      <c r="P828" s="26" t="s">
        <v>149</v>
      </c>
      <c r="Q828" s="26" t="s">
        <v>1121</v>
      </c>
      <c r="R828" s="27" t="s">
        <v>1122</v>
      </c>
      <c r="S828" s="28">
        <v>300000000</v>
      </c>
    </row>
    <row r="829" spans="1:19" hidden="1" x14ac:dyDescent="0.2">
      <c r="A829" s="29" t="str">
        <f t="shared" si="62"/>
        <v>1.202</v>
      </c>
      <c r="B829" s="29" t="str">
        <f t="shared" si="63"/>
        <v>1.2.</v>
      </c>
      <c r="C829" s="29" t="str">
        <f t="shared" si="61"/>
        <v>3</v>
      </c>
      <c r="D829" s="33" t="str">
        <f t="shared" si="64"/>
        <v>40 2 3 33 1 202 50 9 0 1905022</v>
      </c>
      <c r="E829" s="34">
        <v>41230</v>
      </c>
      <c r="F829" s="33" t="s">
        <v>1359</v>
      </c>
      <c r="G829" s="26">
        <v>0</v>
      </c>
      <c r="H829" s="26">
        <v>40</v>
      </c>
      <c r="I829" s="26">
        <v>2</v>
      </c>
      <c r="J829" s="26">
        <v>3</v>
      </c>
      <c r="K829" s="26">
        <v>33</v>
      </c>
      <c r="L829" s="26">
        <v>1</v>
      </c>
      <c r="M829" s="26">
        <v>202</v>
      </c>
      <c r="N829" s="26">
        <v>50</v>
      </c>
      <c r="O829" s="26">
        <v>9</v>
      </c>
      <c r="P829" s="26" t="s">
        <v>149</v>
      </c>
      <c r="Q829" s="26" t="s">
        <v>1098</v>
      </c>
      <c r="R829" s="27" t="s">
        <v>1123</v>
      </c>
      <c r="S829" s="28">
        <v>240000000</v>
      </c>
    </row>
    <row r="830" spans="1:19" hidden="1" x14ac:dyDescent="0.2">
      <c r="A830" s="29" t="str">
        <f t="shared" si="62"/>
        <v>1.202</v>
      </c>
      <c r="B830" s="29" t="str">
        <f t="shared" si="63"/>
        <v>1.2.</v>
      </c>
      <c r="C830" s="29" t="str">
        <f t="shared" si="61"/>
        <v>3</v>
      </c>
      <c r="D830" s="33" t="str">
        <f t="shared" si="64"/>
        <v>40 2 3 33 1 202 50 10 0 1905027</v>
      </c>
      <c r="E830" s="34">
        <v>41230</v>
      </c>
      <c r="F830" s="33" t="s">
        <v>1359</v>
      </c>
      <c r="G830" s="26">
        <v>0</v>
      </c>
      <c r="H830" s="26">
        <v>40</v>
      </c>
      <c r="I830" s="26">
        <v>2</v>
      </c>
      <c r="J830" s="26">
        <v>3</v>
      </c>
      <c r="K830" s="26">
        <v>33</v>
      </c>
      <c r="L830" s="26">
        <v>1</v>
      </c>
      <c r="M830" s="26">
        <v>202</v>
      </c>
      <c r="N830" s="26">
        <v>50</v>
      </c>
      <c r="O830" s="26">
        <v>10</v>
      </c>
      <c r="P830" s="26" t="s">
        <v>149</v>
      </c>
      <c r="Q830" s="26" t="s">
        <v>1096</v>
      </c>
      <c r="R830" s="27" t="s">
        <v>1124</v>
      </c>
      <c r="S830" s="28">
        <v>50000000</v>
      </c>
    </row>
    <row r="831" spans="1:19" hidden="1" x14ac:dyDescent="0.2">
      <c r="A831" s="29" t="str">
        <f t="shared" si="62"/>
        <v>1.202</v>
      </c>
      <c r="B831" s="29" t="str">
        <f t="shared" si="63"/>
        <v>1.2.</v>
      </c>
      <c r="C831" s="29" t="str">
        <f t="shared" si="61"/>
        <v>3</v>
      </c>
      <c r="D831" s="33" t="str">
        <f t="shared" si="64"/>
        <v>40 2 3 33 1 202 50 11 0 1905026</v>
      </c>
      <c r="E831" s="34">
        <v>41230</v>
      </c>
      <c r="F831" s="33" t="s">
        <v>1359</v>
      </c>
      <c r="G831" s="26">
        <v>0</v>
      </c>
      <c r="H831" s="26">
        <v>40</v>
      </c>
      <c r="I831" s="26">
        <v>2</v>
      </c>
      <c r="J831" s="26">
        <v>3</v>
      </c>
      <c r="K831" s="26">
        <v>33</v>
      </c>
      <c r="L831" s="26">
        <v>1</v>
      </c>
      <c r="M831" s="26">
        <v>202</v>
      </c>
      <c r="N831" s="26">
        <v>50</v>
      </c>
      <c r="O831" s="26">
        <v>11</v>
      </c>
      <c r="P831" s="26" t="s">
        <v>149</v>
      </c>
      <c r="Q831" s="26" t="s">
        <v>1125</v>
      </c>
      <c r="R831" s="27" t="s">
        <v>1126</v>
      </c>
      <c r="S831" s="28">
        <v>130000000</v>
      </c>
    </row>
    <row r="832" spans="1:19" hidden="1" x14ac:dyDescent="0.2">
      <c r="A832" s="29" t="str">
        <f t="shared" si="62"/>
        <v>1.202</v>
      </c>
      <c r="B832" s="29" t="str">
        <f t="shared" si="63"/>
        <v>1.2.</v>
      </c>
      <c r="C832" s="29" t="str">
        <f t="shared" si="61"/>
        <v>3</v>
      </c>
      <c r="D832" s="33" t="str">
        <f t="shared" si="64"/>
        <v>40 2 3 33 1 202 50 12 0 1905050</v>
      </c>
      <c r="E832" s="34">
        <v>41230</v>
      </c>
      <c r="F832" s="33" t="s">
        <v>1359</v>
      </c>
      <c r="G832" s="26">
        <v>0</v>
      </c>
      <c r="H832" s="26">
        <v>40</v>
      </c>
      <c r="I832" s="26">
        <v>2</v>
      </c>
      <c r="J832" s="26">
        <v>3</v>
      </c>
      <c r="K832" s="26">
        <v>33</v>
      </c>
      <c r="L832" s="26">
        <v>1</v>
      </c>
      <c r="M832" s="26">
        <v>202</v>
      </c>
      <c r="N832" s="26">
        <v>50</v>
      </c>
      <c r="O832" s="26">
        <v>12</v>
      </c>
      <c r="P832" s="26" t="s">
        <v>149</v>
      </c>
      <c r="Q832" s="26" t="s">
        <v>1127</v>
      </c>
      <c r="R832" s="27" t="s">
        <v>1128</v>
      </c>
      <c r="S832" s="28">
        <v>45920000</v>
      </c>
    </row>
    <row r="833" spans="1:19" hidden="1" x14ac:dyDescent="0.2">
      <c r="A833" s="29" t="str">
        <f t="shared" si="62"/>
        <v>1.202</v>
      </c>
      <c r="B833" s="29" t="str">
        <f t="shared" si="63"/>
        <v>1.2.</v>
      </c>
      <c r="C833" s="29" t="str">
        <f t="shared" si="61"/>
        <v>3</v>
      </c>
      <c r="D833" s="33" t="str">
        <f t="shared" si="64"/>
        <v>40 2 3 33 1 202 50 13 0 1905031</v>
      </c>
      <c r="E833" s="34">
        <v>41230</v>
      </c>
      <c r="F833" s="33" t="s">
        <v>1359</v>
      </c>
      <c r="G833" s="26">
        <v>0</v>
      </c>
      <c r="H833" s="26">
        <v>40</v>
      </c>
      <c r="I833" s="26">
        <v>2</v>
      </c>
      <c r="J833" s="26">
        <v>3</v>
      </c>
      <c r="K833" s="26">
        <v>33</v>
      </c>
      <c r="L833" s="26">
        <v>1</v>
      </c>
      <c r="M833" s="26">
        <v>202</v>
      </c>
      <c r="N833" s="26">
        <v>50</v>
      </c>
      <c r="O833" s="26">
        <v>13</v>
      </c>
      <c r="P833" s="26" t="s">
        <v>149</v>
      </c>
      <c r="Q833" s="26" t="s">
        <v>1103</v>
      </c>
      <c r="R833" s="27" t="s">
        <v>1129</v>
      </c>
      <c r="S833" s="28">
        <v>46610460</v>
      </c>
    </row>
    <row r="834" spans="1:19" hidden="1" x14ac:dyDescent="0.2">
      <c r="A834" s="29" t="str">
        <f t="shared" si="62"/>
        <v>1.202</v>
      </c>
      <c r="B834" s="29" t="str">
        <f t="shared" si="63"/>
        <v>1.2.</v>
      </c>
      <c r="C834" s="29" t="str">
        <f t="shared" si="61"/>
        <v>3</v>
      </c>
      <c r="D834" s="33" t="str">
        <f t="shared" si="64"/>
        <v>40 2 3 33 1 202 50 14 0 1905019</v>
      </c>
      <c r="E834" s="34">
        <v>41230</v>
      </c>
      <c r="F834" s="33" t="s">
        <v>1359</v>
      </c>
      <c r="G834" s="26">
        <v>0</v>
      </c>
      <c r="H834" s="26">
        <v>40</v>
      </c>
      <c r="I834" s="26">
        <v>2</v>
      </c>
      <c r="J834" s="26">
        <v>3</v>
      </c>
      <c r="K834" s="26">
        <v>33</v>
      </c>
      <c r="L834" s="26">
        <v>1</v>
      </c>
      <c r="M834" s="26">
        <v>202</v>
      </c>
      <c r="N834" s="26">
        <v>50</v>
      </c>
      <c r="O834" s="26">
        <v>14</v>
      </c>
      <c r="P834" s="26" t="s">
        <v>149</v>
      </c>
      <c r="Q834" s="26" t="s">
        <v>1121</v>
      </c>
      <c r="R834" s="27" t="s">
        <v>1130</v>
      </c>
      <c r="S834" s="28">
        <v>250000000</v>
      </c>
    </row>
    <row r="835" spans="1:19" hidden="1" x14ac:dyDescent="0.2">
      <c r="A835" s="29" t="str">
        <f t="shared" si="62"/>
        <v>1.202</v>
      </c>
      <c r="B835" s="29" t="str">
        <f t="shared" si="63"/>
        <v>1.2.</v>
      </c>
      <c r="C835" s="29" t="str">
        <f t="shared" ref="C835:C856" si="65">+MID(K835,2,1)</f>
        <v>3</v>
      </c>
      <c r="D835" s="33" t="str">
        <f t="shared" si="64"/>
        <v>40 2 3 33 1 202 50 15 0 1905054</v>
      </c>
      <c r="E835" s="34">
        <v>41230</v>
      </c>
      <c r="F835" s="33" t="s">
        <v>1359</v>
      </c>
      <c r="G835" s="26">
        <v>0</v>
      </c>
      <c r="H835" s="26">
        <v>40</v>
      </c>
      <c r="I835" s="26">
        <v>2</v>
      </c>
      <c r="J835" s="26">
        <v>3</v>
      </c>
      <c r="K835" s="26">
        <v>33</v>
      </c>
      <c r="L835" s="26">
        <v>1</v>
      </c>
      <c r="M835" s="26">
        <v>202</v>
      </c>
      <c r="N835" s="26">
        <v>50</v>
      </c>
      <c r="O835" s="26">
        <v>15</v>
      </c>
      <c r="P835" s="26" t="s">
        <v>149</v>
      </c>
      <c r="Q835" s="31" t="s">
        <v>1453</v>
      </c>
      <c r="R835" s="27" t="s">
        <v>1131</v>
      </c>
      <c r="S835" s="28">
        <v>93220920</v>
      </c>
    </row>
    <row r="836" spans="1:19" hidden="1" x14ac:dyDescent="0.2">
      <c r="A836" s="29" t="str">
        <f t="shared" si="62"/>
        <v>1.202</v>
      </c>
      <c r="B836" s="29" t="str">
        <f t="shared" si="63"/>
        <v>1.2.</v>
      </c>
      <c r="C836" s="29" t="str">
        <f t="shared" si="65"/>
        <v>3</v>
      </c>
      <c r="D836" s="33" t="str">
        <f t="shared" si="64"/>
        <v>40 2 3 33 1 202 50 16 0 1905022</v>
      </c>
      <c r="E836" s="34">
        <v>41230</v>
      </c>
      <c r="F836" s="33" t="s">
        <v>1359</v>
      </c>
      <c r="G836" s="26">
        <v>0</v>
      </c>
      <c r="H836" s="26">
        <v>40</v>
      </c>
      <c r="I836" s="26">
        <v>2</v>
      </c>
      <c r="J836" s="26">
        <v>3</v>
      </c>
      <c r="K836" s="26">
        <v>33</v>
      </c>
      <c r="L836" s="26">
        <v>1</v>
      </c>
      <c r="M836" s="26">
        <v>202</v>
      </c>
      <c r="N836" s="26">
        <v>50</v>
      </c>
      <c r="O836" s="26">
        <v>16</v>
      </c>
      <c r="P836" s="26" t="s">
        <v>149</v>
      </c>
      <c r="Q836" s="26" t="s">
        <v>1098</v>
      </c>
      <c r="R836" s="27" t="s">
        <v>1132</v>
      </c>
      <c r="S836" s="28">
        <v>230000000</v>
      </c>
    </row>
    <row r="837" spans="1:19" hidden="1" x14ac:dyDescent="0.2">
      <c r="A837" s="29" t="str">
        <f t="shared" si="62"/>
        <v>1.202</v>
      </c>
      <c r="B837" s="29" t="str">
        <f t="shared" si="63"/>
        <v>1.2.</v>
      </c>
      <c r="C837" s="29" t="str">
        <f t="shared" si="65"/>
        <v>3</v>
      </c>
      <c r="D837" s="33" t="str">
        <f t="shared" si="64"/>
        <v>40 2 3 33 1 202 50 17 0 1905019</v>
      </c>
      <c r="E837" s="34">
        <v>41230</v>
      </c>
      <c r="F837" s="33" t="s">
        <v>1359</v>
      </c>
      <c r="G837" s="26">
        <v>0</v>
      </c>
      <c r="H837" s="26">
        <v>40</v>
      </c>
      <c r="I837" s="26">
        <v>2</v>
      </c>
      <c r="J837" s="26">
        <v>3</v>
      </c>
      <c r="K837" s="26">
        <v>33</v>
      </c>
      <c r="L837" s="26">
        <v>1</v>
      </c>
      <c r="M837" s="26">
        <v>202</v>
      </c>
      <c r="N837" s="26">
        <v>50</v>
      </c>
      <c r="O837" s="26">
        <v>17</v>
      </c>
      <c r="P837" s="26" t="s">
        <v>149</v>
      </c>
      <c r="Q837" s="26" t="s">
        <v>1121</v>
      </c>
      <c r="R837" s="27" t="s">
        <v>1133</v>
      </c>
      <c r="S837" s="28">
        <v>1835872872</v>
      </c>
    </row>
    <row r="838" spans="1:19" hidden="1" x14ac:dyDescent="0.2">
      <c r="A838" s="29" t="str">
        <f t="shared" si="62"/>
        <v>1.202</v>
      </c>
      <c r="B838" s="29" t="str">
        <f t="shared" si="63"/>
        <v>1.2.</v>
      </c>
      <c r="C838" s="29" t="str">
        <f t="shared" si="65"/>
        <v>3</v>
      </c>
      <c r="D838" s="33" t="str">
        <f t="shared" si="64"/>
        <v>40 2 3 33 1 202 50 18 0 1905054</v>
      </c>
      <c r="E838" s="34">
        <v>41230</v>
      </c>
      <c r="F838" s="33" t="s">
        <v>1359</v>
      </c>
      <c r="G838" s="26">
        <v>0</v>
      </c>
      <c r="H838" s="26">
        <v>40</v>
      </c>
      <c r="I838" s="26">
        <v>2</v>
      </c>
      <c r="J838" s="26">
        <v>3</v>
      </c>
      <c r="K838" s="26">
        <v>33</v>
      </c>
      <c r="L838" s="26">
        <v>1</v>
      </c>
      <c r="M838" s="26">
        <v>202</v>
      </c>
      <c r="N838" s="26">
        <v>50</v>
      </c>
      <c r="O838" s="26">
        <v>18</v>
      </c>
      <c r="P838" s="26" t="s">
        <v>149</v>
      </c>
      <c r="Q838" s="31" t="s">
        <v>1453</v>
      </c>
      <c r="R838" s="27" t="s">
        <v>1134</v>
      </c>
      <c r="S838" s="28">
        <v>35226040</v>
      </c>
    </row>
    <row r="839" spans="1:19" hidden="1" x14ac:dyDescent="0.2">
      <c r="A839" s="29" t="str">
        <f t="shared" si="62"/>
        <v>1.202</v>
      </c>
      <c r="B839" s="29" t="str">
        <f t="shared" si="63"/>
        <v>1.2.</v>
      </c>
      <c r="C839" s="29" t="str">
        <f t="shared" si="65"/>
        <v>3</v>
      </c>
      <c r="D839" s="33" t="str">
        <f t="shared" si="64"/>
        <v>40 2 3 33 1 202 50 19 0 1905022</v>
      </c>
      <c r="E839" s="34">
        <v>41230</v>
      </c>
      <c r="F839" s="33" t="s">
        <v>1359</v>
      </c>
      <c r="G839" s="26">
        <v>0</v>
      </c>
      <c r="H839" s="26">
        <v>40</v>
      </c>
      <c r="I839" s="26">
        <v>2</v>
      </c>
      <c r="J839" s="26">
        <v>3</v>
      </c>
      <c r="K839" s="26">
        <v>33</v>
      </c>
      <c r="L839" s="26">
        <v>1</v>
      </c>
      <c r="M839" s="26">
        <v>202</v>
      </c>
      <c r="N839" s="26">
        <v>50</v>
      </c>
      <c r="O839" s="26">
        <v>19</v>
      </c>
      <c r="P839" s="26" t="s">
        <v>149</v>
      </c>
      <c r="Q839" s="26" t="s">
        <v>1098</v>
      </c>
      <c r="R839" s="27" t="s">
        <v>1135</v>
      </c>
      <c r="S839" s="28">
        <v>230000000</v>
      </c>
    </row>
    <row r="840" spans="1:19" hidden="1" x14ac:dyDescent="0.2">
      <c r="A840" s="29" t="str">
        <f t="shared" si="62"/>
        <v>1.202</v>
      </c>
      <c r="B840" s="29" t="str">
        <f t="shared" si="63"/>
        <v>1.2.</v>
      </c>
      <c r="C840" s="29" t="str">
        <f t="shared" si="65"/>
        <v>3</v>
      </c>
      <c r="D840" s="33" t="str">
        <f t="shared" si="64"/>
        <v>40 2 3 33 1 202 51 0 0 1905050</v>
      </c>
      <c r="E840" s="34">
        <v>41230</v>
      </c>
      <c r="F840" s="33" t="s">
        <v>1359</v>
      </c>
      <c r="G840" s="26">
        <v>0</v>
      </c>
      <c r="H840" s="26">
        <v>40</v>
      </c>
      <c r="I840" s="26">
        <v>2</v>
      </c>
      <c r="J840" s="26">
        <v>3</v>
      </c>
      <c r="K840" s="26">
        <v>33</v>
      </c>
      <c r="L840" s="26">
        <v>1</v>
      </c>
      <c r="M840" s="26">
        <v>202</v>
      </c>
      <c r="N840" s="26">
        <v>51</v>
      </c>
      <c r="O840" s="26">
        <v>0</v>
      </c>
      <c r="P840" s="26" t="s">
        <v>149</v>
      </c>
      <c r="Q840" s="26" t="s">
        <v>1127</v>
      </c>
      <c r="R840" s="27" t="s">
        <v>1136</v>
      </c>
      <c r="S840" s="28">
        <v>430000000</v>
      </c>
    </row>
    <row r="841" spans="1:19" hidden="1" x14ac:dyDescent="0.2">
      <c r="A841" s="29" t="str">
        <f t="shared" si="62"/>
        <v>1.202</v>
      </c>
      <c r="B841" s="29" t="str">
        <f t="shared" si="63"/>
        <v>1.2.</v>
      </c>
      <c r="C841" s="29" t="str">
        <f t="shared" si="65"/>
        <v>3</v>
      </c>
      <c r="D841" s="33" t="str">
        <f t="shared" si="64"/>
        <v>40 2 3 33 1 202 52 0 0 1905050</v>
      </c>
      <c r="E841" s="34">
        <v>41230</v>
      </c>
      <c r="F841" s="33" t="s">
        <v>1359</v>
      </c>
      <c r="G841" s="26">
        <v>0</v>
      </c>
      <c r="H841" s="26">
        <v>40</v>
      </c>
      <c r="I841" s="26">
        <v>2</v>
      </c>
      <c r="J841" s="26">
        <v>3</v>
      </c>
      <c r="K841" s="26">
        <v>33</v>
      </c>
      <c r="L841" s="26">
        <v>1</v>
      </c>
      <c r="M841" s="26">
        <v>202</v>
      </c>
      <c r="N841" s="26">
        <v>52</v>
      </c>
      <c r="O841" s="26">
        <v>0</v>
      </c>
      <c r="P841" s="26" t="s">
        <v>149</v>
      </c>
      <c r="Q841" s="26" t="s">
        <v>1127</v>
      </c>
      <c r="R841" s="27" t="s">
        <v>1137</v>
      </c>
      <c r="S841" s="28">
        <v>85000000</v>
      </c>
    </row>
    <row r="842" spans="1:19" hidden="1" x14ac:dyDescent="0.2">
      <c r="A842" s="29" t="str">
        <f t="shared" si="62"/>
        <v>1.202</v>
      </c>
      <c r="B842" s="29" t="str">
        <f t="shared" si="63"/>
        <v>1.2.</v>
      </c>
      <c r="C842" s="29" t="str">
        <f t="shared" si="65"/>
        <v>3</v>
      </c>
      <c r="D842" s="33" t="str">
        <f t="shared" si="64"/>
        <v>40 2 3 33 1 202 52 3 0 1905031</v>
      </c>
      <c r="E842" s="34">
        <v>41230</v>
      </c>
      <c r="F842" s="33" t="s">
        <v>1359</v>
      </c>
      <c r="G842" s="26">
        <v>0</v>
      </c>
      <c r="H842" s="26">
        <v>40</v>
      </c>
      <c r="I842" s="26">
        <v>2</v>
      </c>
      <c r="J842" s="26">
        <v>3</v>
      </c>
      <c r="K842" s="26">
        <v>33</v>
      </c>
      <c r="L842" s="26">
        <v>1</v>
      </c>
      <c r="M842" s="26">
        <v>202</v>
      </c>
      <c r="N842" s="26">
        <v>52</v>
      </c>
      <c r="O842" s="26">
        <v>3</v>
      </c>
      <c r="P842" s="26" t="s">
        <v>149</v>
      </c>
      <c r="Q842" s="26" t="s">
        <v>1103</v>
      </c>
      <c r="R842" s="27" t="s">
        <v>1138</v>
      </c>
      <c r="S842" s="28">
        <v>90000000</v>
      </c>
    </row>
    <row r="843" spans="1:19" hidden="1" x14ac:dyDescent="0.2">
      <c r="A843" s="29" t="str">
        <f t="shared" si="62"/>
        <v>1.203</v>
      </c>
      <c r="B843" s="29" t="str">
        <f t="shared" si="63"/>
        <v>1.2.</v>
      </c>
      <c r="C843" s="29" t="str">
        <f t="shared" si="65"/>
        <v>1</v>
      </c>
      <c r="D843" s="33" t="str">
        <f t="shared" ref="D843:D856" si="66">+CONCATENATE(H843," ",I843," ",J843," ",K843," ",L843," ",M843," ",N843," ",O843," ",P843," ",Q843)</f>
        <v>40 3 3 11 1 203 47 0 0 1905050</v>
      </c>
      <c r="E843" s="34">
        <v>11101</v>
      </c>
      <c r="F843" s="33" t="s">
        <v>1175</v>
      </c>
      <c r="G843" s="26">
        <v>0</v>
      </c>
      <c r="H843" s="26">
        <v>40</v>
      </c>
      <c r="I843" s="26">
        <v>3</v>
      </c>
      <c r="J843" s="26">
        <v>3</v>
      </c>
      <c r="K843" s="26">
        <v>11</v>
      </c>
      <c r="L843" s="26">
        <v>1</v>
      </c>
      <c r="M843" s="26">
        <v>203</v>
      </c>
      <c r="N843" s="26">
        <v>47</v>
      </c>
      <c r="O843" s="26">
        <v>0</v>
      </c>
      <c r="P843" s="26" t="s">
        <v>149</v>
      </c>
      <c r="Q843" s="26" t="s">
        <v>1127</v>
      </c>
      <c r="R843" s="27" t="s">
        <v>1140</v>
      </c>
      <c r="S843" s="28">
        <v>23375000</v>
      </c>
    </row>
    <row r="844" spans="1:19" hidden="1" x14ac:dyDescent="0.2">
      <c r="A844" s="29" t="str">
        <f t="shared" si="62"/>
        <v>1.203</v>
      </c>
      <c r="B844" s="29" t="str">
        <f t="shared" si="63"/>
        <v>1.2.</v>
      </c>
      <c r="C844" s="29" t="str">
        <f t="shared" si="65"/>
        <v>1</v>
      </c>
      <c r="D844" s="33" t="str">
        <f t="shared" si="66"/>
        <v>40 3 3 11 1 203 47 1 0 1905030</v>
      </c>
      <c r="E844" s="34">
        <v>11101</v>
      </c>
      <c r="F844" s="33" t="s">
        <v>1175</v>
      </c>
      <c r="G844" s="26">
        <v>0</v>
      </c>
      <c r="H844" s="26">
        <v>40</v>
      </c>
      <c r="I844" s="26">
        <v>3</v>
      </c>
      <c r="J844" s="26">
        <v>3</v>
      </c>
      <c r="K844" s="26">
        <v>11</v>
      </c>
      <c r="L844" s="26">
        <v>1</v>
      </c>
      <c r="M844" s="26">
        <v>203</v>
      </c>
      <c r="N844" s="26">
        <v>47</v>
      </c>
      <c r="O844" s="26">
        <v>1</v>
      </c>
      <c r="P844" s="26" t="s">
        <v>149</v>
      </c>
      <c r="Q844" s="26" t="s">
        <v>1141</v>
      </c>
      <c r="R844" s="27" t="s">
        <v>1140</v>
      </c>
      <c r="S844" s="28">
        <v>287360290</v>
      </c>
    </row>
    <row r="845" spans="1:19" hidden="1" x14ac:dyDescent="0.2">
      <c r="A845" s="29" t="str">
        <f t="shared" si="62"/>
        <v>1.203</v>
      </c>
      <c r="B845" s="29" t="str">
        <f t="shared" si="63"/>
        <v>1.2.</v>
      </c>
      <c r="C845" s="29" t="str">
        <f t="shared" si="65"/>
        <v>2</v>
      </c>
      <c r="D845" s="33" t="str">
        <f t="shared" si="66"/>
        <v>40 3 3 22 1 203 47 0 0 1905050</v>
      </c>
      <c r="E845" s="34">
        <v>41380</v>
      </c>
      <c r="F845" s="33" t="s">
        <v>1442</v>
      </c>
      <c r="G845" s="26">
        <v>0</v>
      </c>
      <c r="H845" s="26">
        <v>40</v>
      </c>
      <c r="I845" s="26">
        <v>3</v>
      </c>
      <c r="J845" s="26">
        <v>3</v>
      </c>
      <c r="K845" s="26">
        <v>22</v>
      </c>
      <c r="L845" s="26">
        <v>1</v>
      </c>
      <c r="M845" s="26">
        <v>203</v>
      </c>
      <c r="N845" s="26">
        <v>47</v>
      </c>
      <c r="O845" s="26">
        <v>0</v>
      </c>
      <c r="P845" s="26" t="s">
        <v>149</v>
      </c>
      <c r="Q845" s="26" t="s">
        <v>1127</v>
      </c>
      <c r="R845" s="27" t="s">
        <v>1142</v>
      </c>
      <c r="S845" s="28">
        <v>73140</v>
      </c>
    </row>
    <row r="846" spans="1:19" hidden="1" x14ac:dyDescent="0.2">
      <c r="A846" s="29" t="str">
        <f t="shared" si="62"/>
        <v>1.202</v>
      </c>
      <c r="B846" s="29" t="str">
        <f t="shared" si="63"/>
        <v>1.2.</v>
      </c>
      <c r="C846" s="29" t="str">
        <f t="shared" si="65"/>
        <v>1</v>
      </c>
      <c r="D846" s="33" t="str">
        <f t="shared" si="66"/>
        <v>40 4 3 11 1 202 46 0 0 1905049</v>
      </c>
      <c r="E846" s="34">
        <v>11101</v>
      </c>
      <c r="F846" s="33" t="s">
        <v>1175</v>
      </c>
      <c r="G846" s="26">
        <v>0</v>
      </c>
      <c r="H846" s="26">
        <v>40</v>
      </c>
      <c r="I846" s="26">
        <v>4</v>
      </c>
      <c r="J846" s="26">
        <v>3</v>
      </c>
      <c r="K846" s="26">
        <v>11</v>
      </c>
      <c r="L846" s="26">
        <v>1</v>
      </c>
      <c r="M846" s="26">
        <v>202</v>
      </c>
      <c r="N846" s="26">
        <v>46</v>
      </c>
      <c r="O846" s="26">
        <v>0</v>
      </c>
      <c r="P846" s="26" t="s">
        <v>149</v>
      </c>
      <c r="Q846" s="26" t="s">
        <v>1155</v>
      </c>
      <c r="R846" s="27" t="s">
        <v>1156</v>
      </c>
      <c r="S846" s="28">
        <v>159040000</v>
      </c>
    </row>
    <row r="847" spans="1:19" hidden="1" x14ac:dyDescent="0.2">
      <c r="A847" s="29" t="str">
        <f t="shared" si="62"/>
        <v>1.202</v>
      </c>
      <c r="B847" s="29" t="str">
        <f t="shared" si="63"/>
        <v>1.2.</v>
      </c>
      <c r="C847" s="29" t="str">
        <f t="shared" si="65"/>
        <v>1</v>
      </c>
      <c r="D847" s="33" t="str">
        <f t="shared" si="66"/>
        <v>40 4 3 11 1 202 50 2 0 1905022</v>
      </c>
      <c r="E847" s="34">
        <v>11101</v>
      </c>
      <c r="F847" s="33" t="s">
        <v>1175</v>
      </c>
      <c r="G847" s="26">
        <v>0</v>
      </c>
      <c r="H847" s="26">
        <v>40</v>
      </c>
      <c r="I847" s="26">
        <v>4</v>
      </c>
      <c r="J847" s="26">
        <v>3</v>
      </c>
      <c r="K847" s="26">
        <v>11</v>
      </c>
      <c r="L847" s="26">
        <v>1</v>
      </c>
      <c r="M847" s="26">
        <v>202</v>
      </c>
      <c r="N847" s="26">
        <v>50</v>
      </c>
      <c r="O847" s="26">
        <v>2</v>
      </c>
      <c r="P847" s="26" t="s">
        <v>149</v>
      </c>
      <c r="Q847" s="26" t="s">
        <v>1098</v>
      </c>
      <c r="R847" s="27" t="s">
        <v>1157</v>
      </c>
      <c r="S847" s="28">
        <v>150000000</v>
      </c>
    </row>
    <row r="848" spans="1:19" hidden="1" x14ac:dyDescent="0.2">
      <c r="A848" s="29" t="str">
        <f t="shared" si="62"/>
        <v>1.202</v>
      </c>
      <c r="B848" s="29" t="str">
        <f t="shared" si="63"/>
        <v>1.2.</v>
      </c>
      <c r="C848" s="29" t="str">
        <f t="shared" si="65"/>
        <v>1</v>
      </c>
      <c r="D848" s="33" t="str">
        <f t="shared" si="66"/>
        <v>40 4 3 11 1 202 50 18 0 1905019</v>
      </c>
      <c r="E848" s="34">
        <v>11101</v>
      </c>
      <c r="F848" s="33" t="s">
        <v>1175</v>
      </c>
      <c r="G848" s="26">
        <v>0</v>
      </c>
      <c r="H848" s="26">
        <v>40</v>
      </c>
      <c r="I848" s="26">
        <v>4</v>
      </c>
      <c r="J848" s="26">
        <v>3</v>
      </c>
      <c r="K848" s="26">
        <v>11</v>
      </c>
      <c r="L848" s="26">
        <v>1</v>
      </c>
      <c r="M848" s="26">
        <v>202</v>
      </c>
      <c r="N848" s="26">
        <v>50</v>
      </c>
      <c r="O848" s="26">
        <v>18</v>
      </c>
      <c r="P848" s="26" t="s">
        <v>149</v>
      </c>
      <c r="Q848" s="26" t="s">
        <v>1121</v>
      </c>
      <c r="R848" s="27" t="s">
        <v>1158</v>
      </c>
      <c r="S848" s="28">
        <v>119420974</v>
      </c>
    </row>
    <row r="849" spans="1:19" hidden="1" x14ac:dyDescent="0.2">
      <c r="A849" s="29" t="str">
        <f t="shared" si="62"/>
        <v>1.202</v>
      </c>
      <c r="B849" s="29" t="str">
        <f t="shared" si="63"/>
        <v>1.2.</v>
      </c>
      <c r="C849" s="29" t="str">
        <f t="shared" si="65"/>
        <v>1</v>
      </c>
      <c r="D849" s="33" t="str">
        <f t="shared" si="66"/>
        <v>40 4 3 11 1 202 52 1 0 1905031</v>
      </c>
      <c r="E849" s="34">
        <v>11101</v>
      </c>
      <c r="F849" s="33" t="s">
        <v>1175</v>
      </c>
      <c r="G849" s="26">
        <v>0</v>
      </c>
      <c r="H849" s="26">
        <v>40</v>
      </c>
      <c r="I849" s="26">
        <v>4</v>
      </c>
      <c r="J849" s="26">
        <v>3</v>
      </c>
      <c r="K849" s="26">
        <v>11</v>
      </c>
      <c r="L849" s="26">
        <v>1</v>
      </c>
      <c r="M849" s="26">
        <v>202</v>
      </c>
      <c r="N849" s="26">
        <v>52</v>
      </c>
      <c r="O849" s="26">
        <v>1</v>
      </c>
      <c r="P849" s="26" t="s">
        <v>149</v>
      </c>
      <c r="Q849" s="26" t="s">
        <v>1103</v>
      </c>
      <c r="R849" s="27" t="s">
        <v>1159</v>
      </c>
      <c r="S849" s="28">
        <v>500000000</v>
      </c>
    </row>
    <row r="850" spans="1:19" hidden="1" x14ac:dyDescent="0.2">
      <c r="A850" s="29" t="str">
        <f t="shared" si="62"/>
        <v>1.203</v>
      </c>
      <c r="B850" s="29" t="str">
        <f t="shared" si="63"/>
        <v>1.2.</v>
      </c>
      <c r="C850" s="29" t="str">
        <f t="shared" si="65"/>
        <v>1</v>
      </c>
      <c r="D850" s="33" t="str">
        <f t="shared" si="66"/>
        <v>40 4 3 11 1 203 53 0 0 1906035</v>
      </c>
      <c r="E850" s="34">
        <v>11101</v>
      </c>
      <c r="F850" s="33" t="s">
        <v>1175</v>
      </c>
      <c r="G850" s="26">
        <v>0</v>
      </c>
      <c r="H850" s="26">
        <v>40</v>
      </c>
      <c r="I850" s="26">
        <v>4</v>
      </c>
      <c r="J850" s="26">
        <v>3</v>
      </c>
      <c r="K850" s="26">
        <v>11</v>
      </c>
      <c r="L850" s="26">
        <v>1</v>
      </c>
      <c r="M850" s="26">
        <v>203</v>
      </c>
      <c r="N850" s="26">
        <v>53</v>
      </c>
      <c r="O850" s="26">
        <v>0</v>
      </c>
      <c r="P850" s="26" t="s">
        <v>149</v>
      </c>
      <c r="Q850" s="26" t="s">
        <v>1160</v>
      </c>
      <c r="R850" s="27" t="s">
        <v>1161</v>
      </c>
      <c r="S850" s="28">
        <v>7000000000</v>
      </c>
    </row>
    <row r="851" spans="1:19" hidden="1" x14ac:dyDescent="0.2">
      <c r="A851" s="29" t="str">
        <f t="shared" si="62"/>
        <v>1.203</v>
      </c>
      <c r="B851" s="29" t="str">
        <f t="shared" si="63"/>
        <v>1.2.</v>
      </c>
      <c r="C851" s="29" t="str">
        <f t="shared" si="65"/>
        <v>1</v>
      </c>
      <c r="D851" s="33" t="str">
        <f t="shared" si="66"/>
        <v>40 4 3 11 1 203 53 1 0 1906004</v>
      </c>
      <c r="E851" s="34">
        <v>11101</v>
      </c>
      <c r="F851" s="33" t="s">
        <v>1175</v>
      </c>
      <c r="G851" s="26">
        <v>0</v>
      </c>
      <c r="H851" s="26">
        <v>40</v>
      </c>
      <c r="I851" s="26">
        <v>4</v>
      </c>
      <c r="J851" s="26">
        <v>3</v>
      </c>
      <c r="K851" s="26">
        <v>11</v>
      </c>
      <c r="L851" s="26">
        <v>1</v>
      </c>
      <c r="M851" s="26">
        <v>203</v>
      </c>
      <c r="N851" s="26">
        <v>53</v>
      </c>
      <c r="O851" s="26">
        <v>1</v>
      </c>
      <c r="P851" s="26" t="s">
        <v>149</v>
      </c>
      <c r="Q851" s="26" t="s">
        <v>1073</v>
      </c>
      <c r="R851" s="27" t="s">
        <v>1162</v>
      </c>
      <c r="S851" s="28">
        <v>241440000</v>
      </c>
    </row>
    <row r="852" spans="1:19" hidden="1" x14ac:dyDescent="0.2">
      <c r="A852" s="29" t="str">
        <f t="shared" si="62"/>
        <v>1.203</v>
      </c>
      <c r="B852" s="29" t="str">
        <f t="shared" si="63"/>
        <v>1.2.</v>
      </c>
      <c r="C852" s="29" t="str">
        <f t="shared" si="65"/>
        <v>1</v>
      </c>
      <c r="D852" s="33" t="str">
        <f t="shared" si="66"/>
        <v>40 4 3 11 1 203 53 2 0 1906004</v>
      </c>
      <c r="E852" s="34">
        <v>11101</v>
      </c>
      <c r="F852" s="33" t="s">
        <v>1175</v>
      </c>
      <c r="G852" s="26">
        <v>0</v>
      </c>
      <c r="H852" s="26">
        <v>40</v>
      </c>
      <c r="I852" s="26">
        <v>4</v>
      </c>
      <c r="J852" s="26">
        <v>3</v>
      </c>
      <c r="K852" s="26">
        <v>11</v>
      </c>
      <c r="L852" s="26">
        <v>1</v>
      </c>
      <c r="M852" s="26">
        <v>203</v>
      </c>
      <c r="N852" s="26">
        <v>53</v>
      </c>
      <c r="O852" s="26">
        <v>2</v>
      </c>
      <c r="P852" s="26" t="s">
        <v>149</v>
      </c>
      <c r="Q852" s="26" t="s">
        <v>1073</v>
      </c>
      <c r="R852" s="27" t="s">
        <v>1163</v>
      </c>
      <c r="S852" s="28">
        <v>253120000</v>
      </c>
    </row>
    <row r="853" spans="1:19" hidden="1" x14ac:dyDescent="0.2">
      <c r="A853" s="29" t="str">
        <f t="shared" ref="A853:A856" si="67">+CONCATENATE(L853,".",M853)</f>
        <v>1.203</v>
      </c>
      <c r="B853" s="29" t="str">
        <f t="shared" ref="B853:B856" si="68">+CONCATENATE(L853,".",MID(M853,1,1),".")</f>
        <v>1.2.</v>
      </c>
      <c r="C853" s="29" t="str">
        <f t="shared" si="65"/>
        <v>1</v>
      </c>
      <c r="D853" s="33" t="str">
        <f t="shared" si="66"/>
        <v>40 4 3 11 1 203 53 3 0 1906004</v>
      </c>
      <c r="E853" s="34">
        <v>11101</v>
      </c>
      <c r="F853" s="33" t="s">
        <v>1175</v>
      </c>
      <c r="G853" s="26">
        <v>0</v>
      </c>
      <c r="H853" s="26">
        <v>40</v>
      </c>
      <c r="I853" s="26">
        <v>4</v>
      </c>
      <c r="J853" s="26">
        <v>3</v>
      </c>
      <c r="K853" s="26">
        <v>11</v>
      </c>
      <c r="L853" s="26">
        <v>1</v>
      </c>
      <c r="M853" s="26">
        <v>203</v>
      </c>
      <c r="N853" s="26">
        <v>53</v>
      </c>
      <c r="O853" s="26">
        <v>3</v>
      </c>
      <c r="P853" s="26" t="s">
        <v>149</v>
      </c>
      <c r="Q853" s="26" t="s">
        <v>1073</v>
      </c>
      <c r="R853" s="27" t="s">
        <v>1164</v>
      </c>
      <c r="S853" s="28">
        <v>220000000</v>
      </c>
    </row>
    <row r="854" spans="1:19" hidden="1" x14ac:dyDescent="0.2">
      <c r="A854" s="29" t="str">
        <f t="shared" si="67"/>
        <v>1.202</v>
      </c>
      <c r="B854" s="29" t="str">
        <f t="shared" si="68"/>
        <v>1.2.</v>
      </c>
      <c r="C854" s="29" t="str">
        <f t="shared" si="65"/>
        <v>2</v>
      </c>
      <c r="D854" s="33" t="str">
        <f t="shared" si="66"/>
        <v>40 4 3 22 1 202 52 1 0 1905031</v>
      </c>
      <c r="E854" s="34">
        <v>41420</v>
      </c>
      <c r="F854" s="33" t="s">
        <v>1257</v>
      </c>
      <c r="G854" s="26">
        <v>0</v>
      </c>
      <c r="H854" s="26">
        <v>40</v>
      </c>
      <c r="I854" s="26">
        <v>4</v>
      </c>
      <c r="J854" s="26">
        <v>3</v>
      </c>
      <c r="K854" s="26">
        <v>22</v>
      </c>
      <c r="L854" s="26">
        <v>1</v>
      </c>
      <c r="M854" s="26">
        <v>202</v>
      </c>
      <c r="N854" s="26">
        <v>52</v>
      </c>
      <c r="O854" s="26">
        <v>1</v>
      </c>
      <c r="P854" s="26" t="s">
        <v>149</v>
      </c>
      <c r="Q854" s="26" t="s">
        <v>1103</v>
      </c>
      <c r="R854" s="27" t="s">
        <v>1165</v>
      </c>
      <c r="S854" s="28">
        <v>69832800</v>
      </c>
    </row>
    <row r="855" spans="1:19" hidden="1" x14ac:dyDescent="0.2">
      <c r="A855" s="29" t="str">
        <f t="shared" si="67"/>
        <v>1.202</v>
      </c>
      <c r="B855" s="29" t="str">
        <f t="shared" si="68"/>
        <v>1.2.</v>
      </c>
      <c r="C855" s="29" t="str">
        <f t="shared" si="65"/>
        <v>2</v>
      </c>
      <c r="D855" s="33" t="str">
        <f t="shared" si="66"/>
        <v>40 4 3 22 1 202 52 2 0 1905031</v>
      </c>
      <c r="E855" s="34">
        <v>41480</v>
      </c>
      <c r="F855" s="33" t="s">
        <v>1443</v>
      </c>
      <c r="G855" s="26">
        <v>0</v>
      </c>
      <c r="H855" s="26">
        <v>40</v>
      </c>
      <c r="I855" s="26">
        <v>4</v>
      </c>
      <c r="J855" s="26">
        <v>3</v>
      </c>
      <c r="K855" s="26">
        <v>22</v>
      </c>
      <c r="L855" s="26">
        <v>1</v>
      </c>
      <c r="M855" s="26">
        <v>202</v>
      </c>
      <c r="N855" s="26">
        <v>52</v>
      </c>
      <c r="O855" s="26">
        <v>2</v>
      </c>
      <c r="P855" s="26" t="s">
        <v>149</v>
      </c>
      <c r="Q855" s="26" t="s">
        <v>1103</v>
      </c>
      <c r="R855" s="27" t="s">
        <v>1165</v>
      </c>
      <c r="S855" s="28">
        <v>10600000</v>
      </c>
    </row>
    <row r="856" spans="1:19" hidden="1" x14ac:dyDescent="0.2">
      <c r="A856" s="29" t="str">
        <f t="shared" si="67"/>
        <v>1.202</v>
      </c>
      <c r="B856" s="29" t="str">
        <f t="shared" si="68"/>
        <v>1.2.</v>
      </c>
      <c r="C856" s="29" t="str">
        <f t="shared" si="65"/>
        <v>2</v>
      </c>
      <c r="D856" s="33" t="str">
        <f t="shared" si="66"/>
        <v>40 4 3 82 1 202 50 0 0 1906035</v>
      </c>
      <c r="E856" s="34">
        <v>41481</v>
      </c>
      <c r="F856" s="33" t="s">
        <v>1444</v>
      </c>
      <c r="G856" s="26">
        <v>0</v>
      </c>
      <c r="H856" s="26">
        <v>40</v>
      </c>
      <c r="I856" s="26">
        <v>4</v>
      </c>
      <c r="J856" s="26">
        <v>3</v>
      </c>
      <c r="K856" s="26">
        <v>82</v>
      </c>
      <c r="L856" s="26">
        <v>1</v>
      </c>
      <c r="M856" s="26">
        <v>202</v>
      </c>
      <c r="N856" s="26">
        <v>50</v>
      </c>
      <c r="O856" s="26">
        <v>0</v>
      </c>
      <c r="P856" s="26" t="s">
        <v>149</v>
      </c>
      <c r="Q856" s="26" t="s">
        <v>1160</v>
      </c>
      <c r="R856" s="27" t="s">
        <v>1166</v>
      </c>
      <c r="S856" s="28">
        <v>530000000</v>
      </c>
    </row>
    <row r="857" spans="1:19" x14ac:dyDescent="0.3">
      <c r="R857" s="283"/>
    </row>
    <row r="858" spans="1:19" x14ac:dyDescent="0.3">
      <c r="S858" s="30">
        <f>SUBTOTAL(9,S2:S857)</f>
        <v>23597598171</v>
      </c>
    </row>
  </sheetData>
  <autoFilter ref="A1:AG856" xr:uid="{00000000-0001-0000-0100-000000000000}">
    <filterColumn colId="7">
      <filters>
        <filter val="29"/>
      </filters>
    </filterColumn>
    <filterColumn colId="9">
      <filters>
        <filter val="3"/>
      </filters>
    </filterColumn>
  </autoFilter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2"/>
  <sheetViews>
    <sheetView showGridLines="0" topLeftCell="D1" zoomScale="70" zoomScaleNormal="70" workbookViewId="0">
      <pane xSplit="4" ySplit="4" topLeftCell="H5" activePane="bottomRight" state="frozen"/>
      <selection activeCell="D1" sqref="D1"/>
      <selection pane="topRight" activeCell="H1" sqref="H1"/>
      <selection pane="bottomLeft" activeCell="D5" sqref="D5"/>
      <selection pane="bottomRight" activeCell="D5" sqref="D5"/>
    </sheetView>
  </sheetViews>
  <sheetFormatPr baseColWidth="10" defaultColWidth="9.109375" defaultRowHeight="14.4" x14ac:dyDescent="0.3"/>
  <cols>
    <col min="1" max="2" width="9.109375" style="4" hidden="1" customWidth="1"/>
    <col min="3" max="3" width="34.33203125" style="4" hidden="1" customWidth="1"/>
    <col min="4" max="4" width="15.33203125" style="17" customWidth="1"/>
    <col min="5" max="5" width="20.6640625" style="18" customWidth="1"/>
    <col min="6" max="6" width="10.6640625" style="17" customWidth="1"/>
    <col min="7" max="7" width="61.5546875" style="4" customWidth="1"/>
    <col min="8" max="8" width="25.6640625" style="14" customWidth="1"/>
    <col min="9" max="12" width="0" style="4" hidden="1" customWidth="1"/>
    <col min="13" max="69" width="9.109375" style="4"/>
    <col min="70" max="71" width="4.6640625" style="4" customWidth="1"/>
    <col min="72" max="72" width="3.33203125" style="4" customWidth="1"/>
    <col min="73" max="73" width="6.6640625" style="4" customWidth="1"/>
    <col min="74" max="74" width="41.44140625" style="4" customWidth="1"/>
    <col min="75" max="76" width="20.5546875" style="4" bestFit="1" customWidth="1"/>
    <col min="77" max="77" width="17.109375" style="4" customWidth="1"/>
    <col min="78" max="83" width="20.5546875" style="4" bestFit="1" customWidth="1"/>
    <col min="84" max="84" width="10.6640625" style="4" customWidth="1"/>
    <col min="85" max="85" width="20.5546875" style="4" bestFit="1" customWidth="1"/>
    <col min="86" max="86" width="10.6640625" style="4" customWidth="1"/>
    <col min="87" max="87" width="20.5546875" style="4" bestFit="1" customWidth="1"/>
    <col min="88" max="88" width="10.6640625" style="4" customWidth="1"/>
    <col min="89" max="89" width="20.5546875" style="4" bestFit="1" customWidth="1"/>
    <col min="90" max="16384" width="9.109375" style="4"/>
  </cols>
  <sheetData>
    <row r="1" spans="1:11" ht="18" x14ac:dyDescent="0.3">
      <c r="D1" s="213" t="s">
        <v>1167</v>
      </c>
      <c r="E1" s="214"/>
      <c r="F1" s="214"/>
      <c r="G1" s="214"/>
      <c r="H1" s="215"/>
    </row>
    <row r="2" spans="1:11" ht="18" x14ac:dyDescent="0.3">
      <c r="D2" s="216" t="s">
        <v>600</v>
      </c>
      <c r="E2" s="217"/>
      <c r="F2" s="217"/>
      <c r="G2" s="217"/>
      <c r="H2" s="218"/>
    </row>
    <row r="3" spans="1:11" ht="18" x14ac:dyDescent="0.3">
      <c r="D3" s="219" t="s">
        <v>1168</v>
      </c>
      <c r="E3" s="220"/>
      <c r="F3" s="220"/>
      <c r="G3" s="220"/>
      <c r="H3" s="221"/>
    </row>
    <row r="4" spans="1:11" x14ac:dyDescent="0.3">
      <c r="A4" s="5" t="s">
        <v>1169</v>
      </c>
      <c r="B4" s="5" t="s">
        <v>1170</v>
      </c>
      <c r="C4" s="5" t="s">
        <v>1171</v>
      </c>
      <c r="D4" s="7" t="s">
        <v>1447</v>
      </c>
      <c r="E4" s="6" t="s">
        <v>1172</v>
      </c>
      <c r="F4" s="7" t="s">
        <v>1173</v>
      </c>
      <c r="G4" s="7" t="s">
        <v>1174</v>
      </c>
      <c r="H4" s="8">
        <v>2025</v>
      </c>
    </row>
    <row r="5" spans="1:11" ht="15.6" x14ac:dyDescent="0.3">
      <c r="A5" s="4">
        <v>0</v>
      </c>
      <c r="B5" s="4">
        <v>11101</v>
      </c>
      <c r="C5" s="4" t="s">
        <v>1175</v>
      </c>
      <c r="D5" s="20">
        <v>1</v>
      </c>
      <c r="E5" s="13" t="s">
        <v>1176</v>
      </c>
      <c r="F5" s="20">
        <v>11101</v>
      </c>
      <c r="G5" s="21" t="s">
        <v>1177</v>
      </c>
      <c r="H5" s="19">
        <v>120505784481</v>
      </c>
      <c r="I5" s="9" t="e">
        <f>+COUNTIF('[5]FUENTES Y USOS (2025)'!$D$5:$D$185,'[5]RENTAS 2025'!B9)</f>
        <v>#VALUE!</v>
      </c>
      <c r="J5" s="4">
        <f t="shared" ref="J5:J36" si="0">+COUNTIF($B$5:$B$201,B5)</f>
        <v>42</v>
      </c>
      <c r="K5" s="4">
        <f>+LEN(G5)</f>
        <v>26</v>
      </c>
    </row>
    <row r="6" spans="1:11" ht="15.6" x14ac:dyDescent="0.3">
      <c r="A6" s="4">
        <v>0</v>
      </c>
      <c r="B6" s="4">
        <v>11101</v>
      </c>
      <c r="C6" s="4" t="s">
        <v>1175</v>
      </c>
      <c r="D6" s="20">
        <v>1</v>
      </c>
      <c r="E6" s="13" t="s">
        <v>1176</v>
      </c>
      <c r="F6" s="20">
        <v>11102</v>
      </c>
      <c r="G6" s="21" t="s">
        <v>1178</v>
      </c>
      <c r="H6" s="19">
        <v>18234157787</v>
      </c>
      <c r="I6" s="9" t="e">
        <f>+COUNTIF('[5]FUENTES Y USOS (2025)'!$D$5:$D$185,'[5]RENTAS 2025'!B10)</f>
        <v>#VALUE!</v>
      </c>
      <c r="J6" s="4">
        <f t="shared" si="0"/>
        <v>42</v>
      </c>
      <c r="K6" s="4">
        <f t="shared" ref="K6:K13" si="1">+LEN(G6)</f>
        <v>25</v>
      </c>
    </row>
    <row r="7" spans="1:11" ht="15.6" x14ac:dyDescent="0.3">
      <c r="A7" s="4">
        <v>0</v>
      </c>
      <c r="B7" s="4">
        <v>11101</v>
      </c>
      <c r="C7" s="4" t="s">
        <v>1175</v>
      </c>
      <c r="D7" s="20">
        <v>1</v>
      </c>
      <c r="E7" s="13" t="s">
        <v>1179</v>
      </c>
      <c r="F7" s="20">
        <v>11103</v>
      </c>
      <c r="G7" s="21" t="s">
        <v>1180</v>
      </c>
      <c r="H7" s="19">
        <v>1395784541</v>
      </c>
      <c r="I7" s="9" t="e">
        <f>+COUNTIF('[5]FUENTES Y USOS (2025)'!$D$5:$D$185,'[5]RENTAS 2025'!B11)</f>
        <v>#VALUE!</v>
      </c>
      <c r="J7" s="4">
        <f t="shared" si="0"/>
        <v>42</v>
      </c>
      <c r="K7" s="4">
        <f t="shared" si="1"/>
        <v>50</v>
      </c>
    </row>
    <row r="8" spans="1:11" ht="15.6" x14ac:dyDescent="0.3">
      <c r="A8" s="4">
        <v>0</v>
      </c>
      <c r="B8" s="4">
        <v>11101</v>
      </c>
      <c r="C8" s="4" t="s">
        <v>1175</v>
      </c>
      <c r="D8" s="20">
        <v>1</v>
      </c>
      <c r="E8" s="13" t="s">
        <v>1179</v>
      </c>
      <c r="F8" s="20">
        <v>11104</v>
      </c>
      <c r="G8" s="21" t="s">
        <v>1181</v>
      </c>
      <c r="H8" s="19">
        <v>403300757</v>
      </c>
      <c r="I8" s="9" t="e">
        <f>+COUNTIF('[5]FUENTES Y USOS (2025)'!$D$5:$D$185,'[5]RENTAS 2025'!B12)</f>
        <v>#VALUE!</v>
      </c>
      <c r="J8" s="4">
        <f t="shared" si="0"/>
        <v>42</v>
      </c>
      <c r="K8" s="4">
        <f t="shared" si="1"/>
        <v>59</v>
      </c>
    </row>
    <row r="9" spans="1:11" ht="15.6" x14ac:dyDescent="0.3">
      <c r="A9" s="4">
        <v>0</v>
      </c>
      <c r="B9" s="4">
        <v>11105</v>
      </c>
      <c r="C9" s="4" t="s">
        <v>1182</v>
      </c>
      <c r="D9" s="20">
        <v>2</v>
      </c>
      <c r="E9" s="13" t="s">
        <v>1183</v>
      </c>
      <c r="F9" s="20">
        <v>11105</v>
      </c>
      <c r="G9" s="21" t="s">
        <v>1182</v>
      </c>
      <c r="H9" s="19">
        <v>33920701232</v>
      </c>
      <c r="I9" s="9" t="e">
        <f>+COUNTIF('[5]FUENTES Y USOS (2025)'!$D$5:$D$185,'[5]RENTAS 2025'!B13)</f>
        <v>#VALUE!</v>
      </c>
      <c r="J9" s="4">
        <f t="shared" si="0"/>
        <v>2</v>
      </c>
      <c r="K9" s="4">
        <f t="shared" si="1"/>
        <v>32</v>
      </c>
    </row>
    <row r="10" spans="1:11" ht="15.6" x14ac:dyDescent="0.3">
      <c r="A10" s="4">
        <v>0</v>
      </c>
      <c r="B10" s="4">
        <v>11101</v>
      </c>
      <c r="C10" s="4" t="s">
        <v>1175</v>
      </c>
      <c r="D10" s="20">
        <v>1</v>
      </c>
      <c r="E10" s="13" t="s">
        <v>1184</v>
      </c>
      <c r="F10" s="20">
        <v>11107</v>
      </c>
      <c r="G10" s="21" t="s">
        <v>1185</v>
      </c>
      <c r="H10" s="19">
        <v>286982623</v>
      </c>
      <c r="I10" s="9" t="e">
        <f>+COUNTIF('[5]FUENTES Y USOS (2025)'!$D$5:$D$185,'[5]RENTAS 2025'!B14)</f>
        <v>#VALUE!</v>
      </c>
      <c r="J10" s="4">
        <f t="shared" si="0"/>
        <v>42</v>
      </c>
      <c r="K10" s="4">
        <f t="shared" si="1"/>
        <v>21</v>
      </c>
    </row>
    <row r="11" spans="1:11" ht="15.6" x14ac:dyDescent="0.3">
      <c r="A11" s="4">
        <v>0</v>
      </c>
      <c r="B11" s="4">
        <v>11105</v>
      </c>
      <c r="C11" s="4" t="s">
        <v>1182</v>
      </c>
      <c r="D11" s="20">
        <v>2</v>
      </c>
      <c r="E11" s="13" t="s">
        <v>1183</v>
      </c>
      <c r="F11" s="20">
        <v>11108</v>
      </c>
      <c r="G11" s="21" t="s">
        <v>1186</v>
      </c>
      <c r="H11" s="19">
        <v>5508352776</v>
      </c>
      <c r="I11" s="9" t="e">
        <f>+COUNTIF('[5]FUENTES Y USOS (2025)'!$D$5:$D$185,'[5]RENTAS 2025'!B15)</f>
        <v>#VALUE!</v>
      </c>
      <c r="J11" s="4">
        <f t="shared" si="0"/>
        <v>2</v>
      </c>
      <c r="K11" s="4">
        <f t="shared" si="1"/>
        <v>29</v>
      </c>
    </row>
    <row r="12" spans="1:11" ht="15.6" x14ac:dyDescent="0.3">
      <c r="A12" s="4">
        <v>0</v>
      </c>
      <c r="B12" s="4">
        <v>11101</v>
      </c>
      <c r="C12" s="4" t="s">
        <v>1175</v>
      </c>
      <c r="D12" s="20">
        <v>1</v>
      </c>
      <c r="E12" s="13" t="s">
        <v>1187</v>
      </c>
      <c r="F12" s="20">
        <v>11111</v>
      </c>
      <c r="G12" s="21" t="s">
        <v>1188</v>
      </c>
      <c r="H12" s="19">
        <v>9380784095</v>
      </c>
      <c r="I12" s="9" t="e">
        <f>+COUNTIF('[5]FUENTES Y USOS (2025)'!$D$5:$D$185,'[5]RENTAS 2025'!B16)</f>
        <v>#VALUE!</v>
      </c>
      <c r="J12" s="4">
        <f t="shared" si="0"/>
        <v>42</v>
      </c>
      <c r="K12" s="4">
        <f t="shared" si="1"/>
        <v>32</v>
      </c>
    </row>
    <row r="13" spans="1:11" ht="15.6" x14ac:dyDescent="0.3">
      <c r="A13" s="4">
        <v>0</v>
      </c>
      <c r="B13" s="4">
        <v>11101</v>
      </c>
      <c r="C13" s="4" t="s">
        <v>1175</v>
      </c>
      <c r="D13" s="20">
        <v>1</v>
      </c>
      <c r="E13" s="13" t="s">
        <v>1187</v>
      </c>
      <c r="F13" s="20">
        <v>11112</v>
      </c>
      <c r="G13" s="21" t="s">
        <v>1189</v>
      </c>
      <c r="H13" s="19">
        <v>2902178724</v>
      </c>
      <c r="I13" s="9" t="e">
        <f>+COUNTIF('[5]FUENTES Y USOS (2025)'!$D$5:$D$185,'[5]RENTAS 2025'!B17)</f>
        <v>#VALUE!</v>
      </c>
      <c r="J13" s="4">
        <f t="shared" si="0"/>
        <v>42</v>
      </c>
      <c r="K13" s="4">
        <f t="shared" si="1"/>
        <v>31</v>
      </c>
    </row>
    <row r="14" spans="1:11" ht="15.6" x14ac:dyDescent="0.3">
      <c r="A14" s="4">
        <v>0</v>
      </c>
      <c r="B14" s="4">
        <v>11101</v>
      </c>
      <c r="C14" s="4" t="s">
        <v>1175</v>
      </c>
      <c r="D14" s="20">
        <v>1</v>
      </c>
      <c r="E14" s="13" t="s">
        <v>1190</v>
      </c>
      <c r="F14" s="20">
        <v>11204</v>
      </c>
      <c r="G14" s="21" t="s">
        <v>1191</v>
      </c>
      <c r="H14" s="19">
        <v>11691309444</v>
      </c>
      <c r="I14" s="9" t="e">
        <f>+COUNTIF('[5]FUENTES Y USOS (2025)'!$D$5:$D$185,'[5]RENTAS 2025'!B19)</f>
        <v>#VALUE!</v>
      </c>
      <c r="J14" s="4">
        <f t="shared" si="0"/>
        <v>42</v>
      </c>
      <c r="K14" s="4">
        <f t="shared" ref="K14:K48" si="2">+LEN(G14)</f>
        <v>17</v>
      </c>
    </row>
    <row r="15" spans="1:11" ht="15.6" x14ac:dyDescent="0.3">
      <c r="A15" s="4">
        <v>0</v>
      </c>
      <c r="B15" s="4">
        <v>11101</v>
      </c>
      <c r="C15" s="4" t="s">
        <v>1175</v>
      </c>
      <c r="D15" s="20">
        <v>1</v>
      </c>
      <c r="E15" s="13" t="s">
        <v>1190</v>
      </c>
      <c r="F15" s="20">
        <v>11205</v>
      </c>
      <c r="G15" s="21" t="s">
        <v>1192</v>
      </c>
      <c r="H15" s="19">
        <v>985649266</v>
      </c>
      <c r="I15" s="9" t="e">
        <f>+COUNTIF('[5]FUENTES Y USOS (2025)'!$D$5:$D$185,'[5]RENTAS 2025'!B20)</f>
        <v>#VALUE!</v>
      </c>
      <c r="J15" s="4">
        <f t="shared" si="0"/>
        <v>42</v>
      </c>
      <c r="K15" s="4">
        <f t="shared" si="2"/>
        <v>26</v>
      </c>
    </row>
    <row r="16" spans="1:11" ht="15.6" x14ac:dyDescent="0.3">
      <c r="A16" s="4">
        <v>0</v>
      </c>
      <c r="B16" s="4">
        <v>11206</v>
      </c>
      <c r="C16" s="4" t="s">
        <v>1193</v>
      </c>
      <c r="D16" s="20">
        <v>2</v>
      </c>
      <c r="E16" s="13" t="s">
        <v>1194</v>
      </c>
      <c r="F16" s="20">
        <v>11206</v>
      </c>
      <c r="G16" s="21" t="s">
        <v>1193</v>
      </c>
      <c r="H16" s="19">
        <v>1233074135</v>
      </c>
      <c r="I16" s="9" t="e">
        <f>+COUNTIF('[5]FUENTES Y USOS (2025)'!$D$5:$D$185,'[5]RENTAS 2025'!B21)</f>
        <v>#VALUE!</v>
      </c>
      <c r="J16" s="4">
        <f t="shared" si="0"/>
        <v>1</v>
      </c>
      <c r="K16" s="4">
        <f t="shared" si="2"/>
        <v>24</v>
      </c>
    </row>
    <row r="17" spans="1:11" ht="15.6" x14ac:dyDescent="0.3">
      <c r="A17" s="4">
        <v>0</v>
      </c>
      <c r="B17" s="4">
        <v>11101</v>
      </c>
      <c r="C17" s="4" t="s">
        <v>1175</v>
      </c>
      <c r="D17" s="20">
        <v>1</v>
      </c>
      <c r="E17" s="13" t="s">
        <v>1195</v>
      </c>
      <c r="F17" s="20">
        <v>11209</v>
      </c>
      <c r="G17" s="21" t="s">
        <v>1196</v>
      </c>
      <c r="H17" s="19">
        <v>4178584469</v>
      </c>
      <c r="I17" s="9" t="e">
        <f>+COUNTIF('[5]FUENTES Y USOS (2025)'!$D$5:$D$185,'[5]RENTAS 2025'!B22)</f>
        <v>#VALUE!</v>
      </c>
      <c r="J17" s="4">
        <f t="shared" si="0"/>
        <v>42</v>
      </c>
      <c r="K17" s="4">
        <f t="shared" si="2"/>
        <v>18</v>
      </c>
    </row>
    <row r="18" spans="1:11" ht="15.6" x14ac:dyDescent="0.3">
      <c r="A18" s="4">
        <v>0</v>
      </c>
      <c r="B18" s="4">
        <v>11101</v>
      </c>
      <c r="C18" s="4" t="s">
        <v>1175</v>
      </c>
      <c r="D18" s="20">
        <v>1</v>
      </c>
      <c r="E18" s="13" t="s">
        <v>1197</v>
      </c>
      <c r="F18" s="20">
        <v>11210</v>
      </c>
      <c r="G18" s="21" t="s">
        <v>1198</v>
      </c>
      <c r="H18" s="19">
        <v>26960554642</v>
      </c>
      <c r="I18" s="9" t="e">
        <f>+COUNTIF('[5]FUENTES Y USOS (2025)'!$D$5:$D$185,'[5]RENTAS 2025'!B23)</f>
        <v>#VALUE!</v>
      </c>
      <c r="J18" s="4">
        <f t="shared" si="0"/>
        <v>42</v>
      </c>
      <c r="K18" s="4">
        <f t="shared" si="2"/>
        <v>23</v>
      </c>
    </row>
    <row r="19" spans="1:11" ht="15.6" x14ac:dyDescent="0.3">
      <c r="A19" s="4">
        <v>0</v>
      </c>
      <c r="B19" s="4">
        <v>11211</v>
      </c>
      <c r="C19" s="4" t="s">
        <v>1199</v>
      </c>
      <c r="D19" s="20">
        <v>2</v>
      </c>
      <c r="E19" s="13" t="s">
        <v>1200</v>
      </c>
      <c r="F19" s="20">
        <v>11211</v>
      </c>
      <c r="G19" s="21" t="s">
        <v>1199</v>
      </c>
      <c r="H19" s="19">
        <v>1160908593</v>
      </c>
      <c r="I19" s="9" t="e">
        <f>+COUNTIF('[5]FUENTES Y USOS (2025)'!$D$5:$D$185,'[5]RENTAS 2025'!B24)</f>
        <v>#VALUE!</v>
      </c>
      <c r="J19" s="4">
        <f t="shared" si="0"/>
        <v>2</v>
      </c>
      <c r="K19" s="4">
        <f t="shared" si="2"/>
        <v>31</v>
      </c>
    </row>
    <row r="20" spans="1:11" ht="15.6" x14ac:dyDescent="0.3">
      <c r="A20" s="4">
        <v>0</v>
      </c>
      <c r="B20" s="4">
        <v>11101</v>
      </c>
      <c r="C20" s="4" t="s">
        <v>1175</v>
      </c>
      <c r="D20" s="20">
        <v>1</v>
      </c>
      <c r="E20" s="13" t="s">
        <v>1201</v>
      </c>
      <c r="F20" s="20">
        <v>11212</v>
      </c>
      <c r="G20" s="21" t="s">
        <v>1202</v>
      </c>
      <c r="H20" s="19">
        <v>279528026</v>
      </c>
      <c r="I20" s="9" t="e">
        <f>+COUNTIF('[5]FUENTES Y USOS (2025)'!$D$5:$D$185,'[5]RENTAS 2025'!B25)</f>
        <v>#VALUE!</v>
      </c>
      <c r="J20" s="4">
        <f t="shared" si="0"/>
        <v>42</v>
      </c>
      <c r="K20" s="4">
        <f t="shared" si="2"/>
        <v>24</v>
      </c>
    </row>
    <row r="21" spans="1:11" ht="15.6" x14ac:dyDescent="0.3">
      <c r="A21" s="4">
        <v>0</v>
      </c>
      <c r="B21" s="4">
        <v>11215</v>
      </c>
      <c r="C21" s="4" t="s">
        <v>1203</v>
      </c>
      <c r="D21" s="20">
        <v>2</v>
      </c>
      <c r="E21" s="13" t="s">
        <v>1204</v>
      </c>
      <c r="F21" s="20">
        <v>11215</v>
      </c>
      <c r="G21" s="21" t="s">
        <v>1203</v>
      </c>
      <c r="H21" s="19">
        <v>60787891</v>
      </c>
      <c r="I21" s="9" t="e">
        <f>+COUNTIF('[5]FUENTES Y USOS (2025)'!$D$5:$D$185,'[5]RENTAS 2025'!B26)</f>
        <v>#VALUE!</v>
      </c>
      <c r="J21" s="4">
        <f t="shared" si="0"/>
        <v>1</v>
      </c>
      <c r="K21" s="4">
        <f t="shared" si="2"/>
        <v>29</v>
      </c>
    </row>
    <row r="22" spans="1:11" ht="15.6" x14ac:dyDescent="0.3">
      <c r="A22" s="4">
        <v>0</v>
      </c>
      <c r="B22" s="4">
        <v>11217</v>
      </c>
      <c r="C22" s="4" t="s">
        <v>1205</v>
      </c>
      <c r="D22" s="20">
        <v>2</v>
      </c>
      <c r="E22" s="13" t="s">
        <v>1206</v>
      </c>
      <c r="F22" s="20">
        <v>11217</v>
      </c>
      <c r="G22" s="21" t="s">
        <v>1205</v>
      </c>
      <c r="H22" s="19">
        <v>6124856870</v>
      </c>
      <c r="I22" s="9" t="e">
        <f>+COUNTIF('[5]FUENTES Y USOS (2025)'!$D$5:$D$185,'[5]RENTAS 2025'!B27)</f>
        <v>#VALUE!</v>
      </c>
      <c r="J22" s="4">
        <f t="shared" si="0"/>
        <v>1</v>
      </c>
      <c r="K22" s="4">
        <f t="shared" si="2"/>
        <v>18</v>
      </c>
    </row>
    <row r="23" spans="1:11" ht="15.6" x14ac:dyDescent="0.3">
      <c r="A23" s="4">
        <v>0</v>
      </c>
      <c r="B23" s="4">
        <v>11218</v>
      </c>
      <c r="C23" s="4" t="s">
        <v>1207</v>
      </c>
      <c r="D23" s="20">
        <v>2</v>
      </c>
      <c r="E23" s="13" t="s">
        <v>1208</v>
      </c>
      <c r="F23" s="20">
        <v>11218</v>
      </c>
      <c r="G23" s="21" t="s">
        <v>1207</v>
      </c>
      <c r="H23" s="19">
        <v>740283964</v>
      </c>
      <c r="I23" s="9" t="e">
        <f>+COUNTIF('[5]FUENTES Y USOS (2025)'!$D$5:$D$185,'[5]RENTAS 2025'!B28)</f>
        <v>#VALUE!</v>
      </c>
      <c r="J23" s="4">
        <f t="shared" si="0"/>
        <v>1</v>
      </c>
      <c r="K23" s="4">
        <f t="shared" si="2"/>
        <v>46</v>
      </c>
    </row>
    <row r="24" spans="1:11" ht="15.6" x14ac:dyDescent="0.3">
      <c r="A24" s="4">
        <v>0</v>
      </c>
      <c r="B24" s="4">
        <v>11219</v>
      </c>
      <c r="C24" s="4" t="s">
        <v>1209</v>
      </c>
      <c r="D24" s="20">
        <v>2</v>
      </c>
      <c r="E24" s="13" t="s">
        <v>1210</v>
      </c>
      <c r="F24" s="20">
        <v>11219</v>
      </c>
      <c r="G24" s="21" t="s">
        <v>1209</v>
      </c>
      <c r="H24" s="19">
        <v>5761499199</v>
      </c>
      <c r="I24" s="9" t="e">
        <f>+COUNTIF('[5]FUENTES Y USOS (2025)'!$D$5:$D$185,'[5]RENTAS 2025'!B29)</f>
        <v>#VALUE!</v>
      </c>
      <c r="J24" s="4">
        <f t="shared" si="0"/>
        <v>1</v>
      </c>
      <c r="K24" s="4">
        <f t="shared" si="2"/>
        <v>33</v>
      </c>
    </row>
    <row r="25" spans="1:11" ht="15.6" x14ac:dyDescent="0.3">
      <c r="A25" s="4">
        <v>0</v>
      </c>
      <c r="B25" s="4">
        <v>11220</v>
      </c>
      <c r="C25" s="4" t="s">
        <v>1211</v>
      </c>
      <c r="D25" s="20">
        <v>2</v>
      </c>
      <c r="E25" s="13" t="s">
        <v>1210</v>
      </c>
      <c r="F25" s="20">
        <v>11220</v>
      </c>
      <c r="G25" s="21" t="s">
        <v>1211</v>
      </c>
      <c r="H25" s="19">
        <v>1440374800</v>
      </c>
      <c r="I25" s="9" t="e">
        <f>+COUNTIF('[5]FUENTES Y USOS (2025)'!$D$5:$D$185,'[5]RENTAS 2025'!B30)</f>
        <v>#VALUE!</v>
      </c>
      <c r="J25" s="4">
        <f t="shared" si="0"/>
        <v>1</v>
      </c>
      <c r="K25" s="4">
        <f t="shared" si="2"/>
        <v>33</v>
      </c>
    </row>
    <row r="26" spans="1:11" ht="15.6" x14ac:dyDescent="0.3">
      <c r="A26" s="4">
        <v>0</v>
      </c>
      <c r="B26" s="4">
        <v>11221</v>
      </c>
      <c r="C26" s="4" t="s">
        <v>1212</v>
      </c>
      <c r="D26" s="20">
        <v>2</v>
      </c>
      <c r="E26" s="13" t="s">
        <v>1213</v>
      </c>
      <c r="F26" s="20">
        <v>11221</v>
      </c>
      <c r="G26" s="21" t="s">
        <v>1212</v>
      </c>
      <c r="H26" s="19">
        <v>10396509114</v>
      </c>
      <c r="I26" s="9" t="e">
        <f>+COUNTIF('[5]FUENTES Y USOS (2025)'!$D$5:$D$185,'[5]RENTAS 2025'!B31)</f>
        <v>#VALUE!</v>
      </c>
      <c r="J26" s="4">
        <f t="shared" si="0"/>
        <v>1</v>
      </c>
      <c r="K26" s="4">
        <f t="shared" si="2"/>
        <v>25</v>
      </c>
    </row>
    <row r="27" spans="1:11" ht="15.6" x14ac:dyDescent="0.3">
      <c r="A27" s="4">
        <v>0</v>
      </c>
      <c r="B27" s="4">
        <v>11222</v>
      </c>
      <c r="C27" s="4" t="s">
        <v>1214</v>
      </c>
      <c r="D27" s="20">
        <v>2</v>
      </c>
      <c r="E27" s="13" t="s">
        <v>1215</v>
      </c>
      <c r="F27" s="20">
        <v>11222</v>
      </c>
      <c r="G27" s="21" t="s">
        <v>1214</v>
      </c>
      <c r="H27" s="19">
        <f>8624221418-4650000000</f>
        <v>3974221418</v>
      </c>
      <c r="I27" s="9" t="e">
        <f>+COUNTIF('[5]FUENTES Y USOS (2025)'!$D$5:$D$185,'[5]RENTAS 2025'!B32)</f>
        <v>#VALUE!</v>
      </c>
      <c r="J27" s="4">
        <f t="shared" si="0"/>
        <v>1</v>
      </c>
      <c r="K27" s="4">
        <f t="shared" si="2"/>
        <v>21</v>
      </c>
    </row>
    <row r="28" spans="1:11" ht="15.6" x14ac:dyDescent="0.3">
      <c r="A28" s="4">
        <v>0</v>
      </c>
      <c r="B28" s="4">
        <v>11223</v>
      </c>
      <c r="C28" s="4" t="s">
        <v>1216</v>
      </c>
      <c r="D28" s="20">
        <v>2</v>
      </c>
      <c r="E28" s="13" t="s">
        <v>1217</v>
      </c>
      <c r="F28" s="20">
        <v>11223</v>
      </c>
      <c r="G28" s="21" t="s">
        <v>1216</v>
      </c>
      <c r="H28" s="19">
        <v>463858883</v>
      </c>
      <c r="I28" s="9" t="e">
        <f>+COUNTIF('[5]FUENTES Y USOS (2025)'!$D$5:$D$185,'[5]RENTAS 2025'!B33)</f>
        <v>#VALUE!</v>
      </c>
      <c r="J28" s="4">
        <f t="shared" si="0"/>
        <v>1</v>
      </c>
      <c r="K28" s="4">
        <f t="shared" si="2"/>
        <v>43</v>
      </c>
    </row>
    <row r="29" spans="1:11" ht="15.6" x14ac:dyDescent="0.3">
      <c r="A29" s="4">
        <v>0</v>
      </c>
      <c r="B29" s="4">
        <v>11224</v>
      </c>
      <c r="C29" s="4" t="s">
        <v>1218</v>
      </c>
      <c r="D29" s="20">
        <v>2</v>
      </c>
      <c r="E29" s="13" t="s">
        <v>1217</v>
      </c>
      <c r="F29" s="20">
        <v>11224</v>
      </c>
      <c r="G29" s="21" t="s">
        <v>1218</v>
      </c>
      <c r="H29" s="19">
        <v>149989656</v>
      </c>
      <c r="I29" s="9" t="e">
        <f>+COUNTIF('[5]FUENTES Y USOS (2025)'!$D$5:$D$185,'[5]RENTAS 2025'!B34)</f>
        <v>#VALUE!</v>
      </c>
      <c r="J29" s="4">
        <f t="shared" si="0"/>
        <v>1</v>
      </c>
      <c r="K29" s="4">
        <f t="shared" si="2"/>
        <v>41</v>
      </c>
    </row>
    <row r="30" spans="1:11" ht="15.6" x14ac:dyDescent="0.3">
      <c r="A30" s="4">
        <v>0</v>
      </c>
      <c r="B30" s="4">
        <v>11225</v>
      </c>
      <c r="C30" s="4" t="s">
        <v>1219</v>
      </c>
      <c r="D30" s="20">
        <v>2</v>
      </c>
      <c r="E30" s="13" t="s">
        <v>1215</v>
      </c>
      <c r="F30" s="20">
        <v>11225</v>
      </c>
      <c r="G30" s="21" t="s">
        <v>1219</v>
      </c>
      <c r="H30" s="19">
        <v>2076303853</v>
      </c>
      <c r="I30" s="9" t="e">
        <f>+COUNTIF('[5]FUENTES Y USOS (2025)'!$D$5:$D$185,'[5]RENTAS 2025'!B35)</f>
        <v>#VALUE!</v>
      </c>
      <c r="J30" s="4">
        <f t="shared" si="0"/>
        <v>1</v>
      </c>
      <c r="K30" s="4">
        <f t="shared" si="2"/>
        <v>31</v>
      </c>
    </row>
    <row r="31" spans="1:11" ht="15.6" x14ac:dyDescent="0.3">
      <c r="A31" s="4">
        <v>0</v>
      </c>
      <c r="B31" s="4">
        <v>11101</v>
      </c>
      <c r="C31" s="4" t="s">
        <v>1175</v>
      </c>
      <c r="D31" s="20">
        <v>1</v>
      </c>
      <c r="E31" s="13" t="s">
        <v>1220</v>
      </c>
      <c r="F31" s="20">
        <v>11227</v>
      </c>
      <c r="G31" s="21" t="s">
        <v>1221</v>
      </c>
      <c r="H31" s="19">
        <v>959265922</v>
      </c>
      <c r="I31" s="9" t="e">
        <f>+COUNTIF('[5]FUENTES Y USOS (2025)'!$D$5:$D$185,'[5]RENTAS 2025'!B36)</f>
        <v>#VALUE!</v>
      </c>
      <c r="J31" s="4">
        <f t="shared" si="0"/>
        <v>42</v>
      </c>
      <c r="K31" s="4">
        <f t="shared" si="2"/>
        <v>33</v>
      </c>
    </row>
    <row r="32" spans="1:11" ht="15.6" x14ac:dyDescent="0.3">
      <c r="A32" s="4">
        <v>0</v>
      </c>
      <c r="B32" s="4">
        <v>11229</v>
      </c>
      <c r="C32" s="4" t="s">
        <v>1222</v>
      </c>
      <c r="D32" s="20">
        <v>2</v>
      </c>
      <c r="E32" s="13" t="s">
        <v>1223</v>
      </c>
      <c r="F32" s="20">
        <v>11229</v>
      </c>
      <c r="G32" s="21" t="s">
        <v>1222</v>
      </c>
      <c r="H32" s="19">
        <v>5761499199</v>
      </c>
      <c r="I32" s="9" t="e">
        <f>+COUNTIF('[5]FUENTES Y USOS (2025)'!$D$5:$D$185,'[5]RENTAS 2025'!B37)</f>
        <v>#VALUE!</v>
      </c>
      <c r="J32" s="4">
        <f t="shared" si="0"/>
        <v>1</v>
      </c>
      <c r="K32" s="4">
        <f t="shared" si="2"/>
        <v>60</v>
      </c>
    </row>
    <row r="33" spans="1:11" ht="15.6" x14ac:dyDescent="0.3">
      <c r="A33" s="4">
        <v>0</v>
      </c>
      <c r="B33" s="4">
        <v>11230</v>
      </c>
      <c r="C33" s="4" t="s">
        <v>1224</v>
      </c>
      <c r="D33" s="20">
        <v>2</v>
      </c>
      <c r="E33" s="13" t="s">
        <v>1223</v>
      </c>
      <c r="F33" s="20">
        <v>11230</v>
      </c>
      <c r="G33" s="21" t="s">
        <v>1224</v>
      </c>
      <c r="H33" s="19">
        <v>1440374800</v>
      </c>
      <c r="I33" s="9" t="e">
        <f>+COUNTIF('[5]FUENTES Y USOS (2025)'!$D$5:$D$185,'[5]RENTAS 2025'!B38)</f>
        <v>#VALUE!</v>
      </c>
      <c r="J33" s="4">
        <f t="shared" si="0"/>
        <v>1</v>
      </c>
      <c r="K33" s="4">
        <f t="shared" si="2"/>
        <v>60</v>
      </c>
    </row>
    <row r="34" spans="1:11" ht="15.6" x14ac:dyDescent="0.3">
      <c r="A34" s="4">
        <v>0</v>
      </c>
      <c r="B34" s="4">
        <v>11101</v>
      </c>
      <c r="C34" s="4" t="s">
        <v>1175</v>
      </c>
      <c r="D34" s="20">
        <v>1</v>
      </c>
      <c r="E34" s="13" t="s">
        <v>1225</v>
      </c>
      <c r="F34" s="20">
        <v>11231</v>
      </c>
      <c r="G34" s="21" t="s">
        <v>1226</v>
      </c>
      <c r="H34" s="19">
        <v>16482072363</v>
      </c>
      <c r="I34" s="9" t="e">
        <f>+COUNTIF('[5]FUENTES Y USOS (2025)'!$D$5:$D$185,'[5]RENTAS 2025'!B39)</f>
        <v>#VALUE!</v>
      </c>
      <c r="J34" s="4">
        <f t="shared" si="0"/>
        <v>42</v>
      </c>
      <c r="K34" s="4">
        <f t="shared" si="2"/>
        <v>60</v>
      </c>
    </row>
    <row r="35" spans="1:11" ht="15.6" x14ac:dyDescent="0.3">
      <c r="A35" s="4">
        <v>0</v>
      </c>
      <c r="B35" s="4">
        <v>11101</v>
      </c>
      <c r="C35" s="4" t="s">
        <v>1175</v>
      </c>
      <c r="D35" s="20">
        <v>1</v>
      </c>
      <c r="E35" s="13" t="s">
        <v>1227</v>
      </c>
      <c r="F35" s="20">
        <v>11232</v>
      </c>
      <c r="G35" s="21" t="s">
        <v>1228</v>
      </c>
      <c r="H35" s="19">
        <v>13266058243</v>
      </c>
      <c r="I35" s="9" t="e">
        <f>+COUNTIF('[5]FUENTES Y USOS (2025)'!$D$5:$D$185,'[5]RENTAS 2025'!B40)</f>
        <v>#VALUE!</v>
      </c>
      <c r="J35" s="4">
        <f t="shared" si="0"/>
        <v>42</v>
      </c>
      <c r="K35" s="4">
        <f t="shared" si="2"/>
        <v>60</v>
      </c>
    </row>
    <row r="36" spans="1:11" ht="15.6" x14ac:dyDescent="0.3">
      <c r="A36" s="4">
        <v>0</v>
      </c>
      <c r="B36" s="4">
        <v>11101</v>
      </c>
      <c r="C36" s="4" t="s">
        <v>1175</v>
      </c>
      <c r="D36" s="20">
        <v>1</v>
      </c>
      <c r="E36" s="13" t="s">
        <v>1229</v>
      </c>
      <c r="F36" s="20">
        <v>11233</v>
      </c>
      <c r="G36" s="21" t="s">
        <v>1230</v>
      </c>
      <c r="H36" s="19">
        <v>10452045889</v>
      </c>
      <c r="I36" s="9" t="e">
        <f>+COUNTIF('[5]FUENTES Y USOS (2025)'!$D$5:$D$185,'[5]RENTAS 2025'!B41)</f>
        <v>#VALUE!</v>
      </c>
      <c r="J36" s="4">
        <f t="shared" si="0"/>
        <v>42</v>
      </c>
      <c r="K36" s="4">
        <f t="shared" si="2"/>
        <v>60</v>
      </c>
    </row>
    <row r="37" spans="1:11" ht="15.6" x14ac:dyDescent="0.3">
      <c r="A37" s="4">
        <v>0</v>
      </c>
      <c r="B37" s="4">
        <v>11101</v>
      </c>
      <c r="C37" s="4" t="s">
        <v>1175</v>
      </c>
      <c r="D37" s="20">
        <v>1</v>
      </c>
      <c r="E37" s="13" t="s">
        <v>1225</v>
      </c>
      <c r="F37" s="20">
        <v>11234</v>
      </c>
      <c r="G37" s="21" t="s">
        <v>1231</v>
      </c>
      <c r="H37" s="19">
        <v>559448007</v>
      </c>
      <c r="I37" s="9" t="e">
        <f>+COUNTIF('[5]FUENTES Y USOS (2025)'!$D$5:$D$185,'[5]RENTAS 2025'!B42)</f>
        <v>#VALUE!</v>
      </c>
      <c r="J37" s="4">
        <f t="shared" ref="J37:J68" si="3">+COUNTIF($B$5:$B$201,B37)</f>
        <v>42</v>
      </c>
      <c r="K37" s="4">
        <f t="shared" si="2"/>
        <v>60</v>
      </c>
    </row>
    <row r="38" spans="1:11" ht="15.6" x14ac:dyDescent="0.3">
      <c r="A38" s="4">
        <v>0</v>
      </c>
      <c r="B38" s="4">
        <v>11101</v>
      </c>
      <c r="C38" s="4" t="s">
        <v>1175</v>
      </c>
      <c r="D38" s="20">
        <v>1</v>
      </c>
      <c r="E38" s="13" t="s">
        <v>1227</v>
      </c>
      <c r="F38" s="20">
        <v>11235</v>
      </c>
      <c r="G38" s="21" t="s">
        <v>1232</v>
      </c>
      <c r="H38" s="19">
        <v>450287421</v>
      </c>
      <c r="I38" s="9" t="e">
        <f>+COUNTIF('[5]FUENTES Y USOS (2025)'!$D$5:$D$185,'[5]RENTAS 2025'!B43)</f>
        <v>#VALUE!</v>
      </c>
      <c r="J38" s="4">
        <f t="shared" si="3"/>
        <v>42</v>
      </c>
      <c r="K38" s="4">
        <f t="shared" si="2"/>
        <v>60</v>
      </c>
    </row>
    <row r="39" spans="1:11" ht="15.6" x14ac:dyDescent="0.3">
      <c r="A39" s="4">
        <v>0</v>
      </c>
      <c r="B39" s="4">
        <v>11101</v>
      </c>
      <c r="C39" s="4" t="s">
        <v>1175</v>
      </c>
      <c r="D39" s="20">
        <v>1</v>
      </c>
      <c r="E39" s="13" t="s">
        <v>1229</v>
      </c>
      <c r="F39" s="20">
        <v>11236</v>
      </c>
      <c r="G39" s="21" t="s">
        <v>1233</v>
      </c>
      <c r="H39" s="19">
        <v>354771907</v>
      </c>
      <c r="I39" s="9" t="e">
        <f>+COUNTIF('[5]FUENTES Y USOS (2025)'!$D$5:$D$185,'[5]RENTAS 2025'!B44)</f>
        <v>#VALUE!</v>
      </c>
      <c r="J39" s="4">
        <f t="shared" si="3"/>
        <v>42</v>
      </c>
      <c r="K39" s="4">
        <f t="shared" si="2"/>
        <v>60</v>
      </c>
    </row>
    <row r="40" spans="1:11" ht="15.6" x14ac:dyDescent="0.3">
      <c r="A40" s="4">
        <v>0</v>
      </c>
      <c r="B40" s="4">
        <v>11101</v>
      </c>
      <c r="C40" s="4" t="s">
        <v>1175</v>
      </c>
      <c r="D40" s="20">
        <v>1</v>
      </c>
      <c r="E40" s="13" t="s">
        <v>1225</v>
      </c>
      <c r="F40" s="20">
        <v>11237</v>
      </c>
      <c r="G40" s="21" t="s">
        <v>1234</v>
      </c>
      <c r="H40" s="19">
        <v>3513051217</v>
      </c>
      <c r="I40" s="9" t="e">
        <f>+COUNTIF('[5]FUENTES Y USOS (2025)'!$D$5:$D$185,'[5]RENTAS 2025'!B45)</f>
        <v>#VALUE!</v>
      </c>
      <c r="J40" s="4">
        <f t="shared" si="3"/>
        <v>42</v>
      </c>
      <c r="K40" s="4">
        <f t="shared" si="2"/>
        <v>60</v>
      </c>
    </row>
    <row r="41" spans="1:11" ht="15.6" x14ac:dyDescent="0.3">
      <c r="A41" s="4">
        <v>0</v>
      </c>
      <c r="B41" s="4">
        <v>11101</v>
      </c>
      <c r="C41" s="4" t="s">
        <v>1175</v>
      </c>
      <c r="D41" s="20">
        <v>1</v>
      </c>
      <c r="E41" s="13" t="s">
        <v>1227</v>
      </c>
      <c r="F41" s="20">
        <v>11238</v>
      </c>
      <c r="G41" s="21" t="s">
        <v>1235</v>
      </c>
      <c r="H41" s="19">
        <v>1037946950</v>
      </c>
      <c r="I41" s="9" t="e">
        <f>+COUNTIF('[5]FUENTES Y USOS (2025)'!$D$5:$D$185,'[5]RENTAS 2025'!B46)</f>
        <v>#VALUE!</v>
      </c>
      <c r="J41" s="4">
        <f t="shared" si="3"/>
        <v>42</v>
      </c>
      <c r="K41" s="4">
        <f t="shared" si="2"/>
        <v>60</v>
      </c>
    </row>
    <row r="42" spans="1:11" ht="15.6" x14ac:dyDescent="0.3">
      <c r="A42" s="4">
        <v>0</v>
      </c>
      <c r="B42" s="4">
        <v>11101</v>
      </c>
      <c r="C42" s="4" t="s">
        <v>1175</v>
      </c>
      <c r="D42" s="20">
        <v>1</v>
      </c>
      <c r="E42" s="13" t="s">
        <v>1229</v>
      </c>
      <c r="F42" s="20">
        <v>11239</v>
      </c>
      <c r="G42" s="21" t="s">
        <v>1236</v>
      </c>
      <c r="H42" s="19">
        <v>3433209144</v>
      </c>
      <c r="I42" s="9" t="e">
        <f>+COUNTIF('[5]FUENTES Y USOS (2025)'!$D$5:$D$185,'[5]RENTAS 2025'!B47)</f>
        <v>#VALUE!</v>
      </c>
      <c r="J42" s="4">
        <f t="shared" si="3"/>
        <v>42</v>
      </c>
      <c r="K42" s="4">
        <f t="shared" si="2"/>
        <v>60</v>
      </c>
    </row>
    <row r="43" spans="1:11" ht="15.6" x14ac:dyDescent="0.3">
      <c r="A43" s="4">
        <v>0</v>
      </c>
      <c r="B43" s="4">
        <v>11101</v>
      </c>
      <c r="C43" s="4" t="s">
        <v>1175</v>
      </c>
      <c r="D43" s="20">
        <v>1</v>
      </c>
      <c r="E43" s="13" t="s">
        <v>1225</v>
      </c>
      <c r="F43" s="20">
        <v>11240</v>
      </c>
      <c r="G43" s="21" t="s">
        <v>1237</v>
      </c>
      <c r="H43" s="19">
        <v>28638576044</v>
      </c>
      <c r="I43" s="9" t="e">
        <f>+COUNTIF('[5]FUENTES Y USOS (2025)'!$D$5:$D$185,'[5]RENTAS 2025'!B48)</f>
        <v>#VALUE!</v>
      </c>
      <c r="J43" s="4">
        <f t="shared" si="3"/>
        <v>42</v>
      </c>
      <c r="K43" s="4">
        <f t="shared" si="2"/>
        <v>60</v>
      </c>
    </row>
    <row r="44" spans="1:11" ht="15.6" x14ac:dyDescent="0.3">
      <c r="A44" s="4">
        <v>0</v>
      </c>
      <c r="B44" s="4">
        <v>11101</v>
      </c>
      <c r="C44" s="4" t="s">
        <v>1175</v>
      </c>
      <c r="D44" s="20">
        <v>1</v>
      </c>
      <c r="E44" s="13" t="s">
        <v>1227</v>
      </c>
      <c r="F44" s="20">
        <v>11241</v>
      </c>
      <c r="G44" s="21" t="s">
        <v>1238</v>
      </c>
      <c r="H44" s="19">
        <v>23498318805</v>
      </c>
      <c r="I44" s="9" t="e">
        <f>+COUNTIF('[5]FUENTES Y USOS (2025)'!$D$5:$D$185,'[5]RENTAS 2025'!B49)</f>
        <v>#VALUE!</v>
      </c>
      <c r="J44" s="4">
        <f t="shared" si="3"/>
        <v>42</v>
      </c>
      <c r="K44" s="4">
        <f t="shared" si="2"/>
        <v>60</v>
      </c>
    </row>
    <row r="45" spans="1:11" ht="15.6" x14ac:dyDescent="0.3">
      <c r="A45" s="4">
        <v>0</v>
      </c>
      <c r="B45" s="4">
        <v>11101</v>
      </c>
      <c r="C45" s="4" t="s">
        <v>1175</v>
      </c>
      <c r="D45" s="20">
        <v>1</v>
      </c>
      <c r="E45" s="13" t="s">
        <v>1229</v>
      </c>
      <c r="F45" s="20">
        <v>11242</v>
      </c>
      <c r="G45" s="21" t="s">
        <v>1239</v>
      </c>
      <c r="H45" s="19">
        <v>21295351417</v>
      </c>
      <c r="I45" s="9" t="e">
        <f>+COUNTIF('[5]FUENTES Y USOS (2025)'!$D$5:$D$185,'[5]RENTAS 2025'!B50)</f>
        <v>#VALUE!</v>
      </c>
      <c r="J45" s="4">
        <f t="shared" si="3"/>
        <v>42</v>
      </c>
      <c r="K45" s="4">
        <f t="shared" si="2"/>
        <v>60</v>
      </c>
    </row>
    <row r="46" spans="1:11" ht="15.6" x14ac:dyDescent="0.3">
      <c r="A46" s="4">
        <v>0</v>
      </c>
      <c r="B46" s="4">
        <v>11101</v>
      </c>
      <c r="C46" s="4" t="s">
        <v>1175</v>
      </c>
      <c r="D46" s="20">
        <v>1</v>
      </c>
      <c r="E46" s="13" t="s">
        <v>1225</v>
      </c>
      <c r="F46" s="20">
        <v>11243</v>
      </c>
      <c r="G46" s="21" t="s">
        <v>1240</v>
      </c>
      <c r="H46" s="19">
        <v>366145068</v>
      </c>
      <c r="I46" s="9" t="e">
        <f>+COUNTIF('[5]FUENTES Y USOS (2025)'!$D$5:$D$185,'[5]RENTAS 2025'!B51)</f>
        <v>#VALUE!</v>
      </c>
      <c r="J46" s="4">
        <f t="shared" si="3"/>
        <v>42</v>
      </c>
      <c r="K46" s="4">
        <f t="shared" si="2"/>
        <v>57</v>
      </c>
    </row>
    <row r="47" spans="1:11" ht="15.6" x14ac:dyDescent="0.3">
      <c r="A47" s="4">
        <v>0</v>
      </c>
      <c r="B47" s="4">
        <v>11101</v>
      </c>
      <c r="C47" s="4" t="s">
        <v>1175</v>
      </c>
      <c r="D47" s="20">
        <v>1</v>
      </c>
      <c r="E47" s="13" t="s">
        <v>1227</v>
      </c>
      <c r="F47" s="20">
        <v>11244</v>
      </c>
      <c r="G47" s="21" t="s">
        <v>1241</v>
      </c>
      <c r="H47" s="19">
        <v>294702128</v>
      </c>
      <c r="I47" s="9" t="e">
        <f>+COUNTIF('[5]FUENTES Y USOS (2025)'!$D$5:$D$185,'[5]RENTAS 2025'!B52)</f>
        <v>#VALUE!</v>
      </c>
      <c r="J47" s="4">
        <f t="shared" si="3"/>
        <v>42</v>
      </c>
      <c r="K47" s="4">
        <f t="shared" si="2"/>
        <v>57</v>
      </c>
    </row>
    <row r="48" spans="1:11" ht="15.6" x14ac:dyDescent="0.3">
      <c r="A48" s="4">
        <v>0</v>
      </c>
      <c r="B48" s="4">
        <v>11101</v>
      </c>
      <c r="C48" s="4" t="s">
        <v>1175</v>
      </c>
      <c r="D48" s="20">
        <v>1</v>
      </c>
      <c r="E48" s="13" t="s">
        <v>1229</v>
      </c>
      <c r="F48" s="20">
        <v>11245</v>
      </c>
      <c r="G48" s="21" t="s">
        <v>1242</v>
      </c>
      <c r="H48" s="19">
        <v>232189555</v>
      </c>
      <c r="I48" s="9" t="e">
        <f>+COUNTIF('[5]FUENTES Y USOS (2025)'!$D$5:$D$185,'[5]RENTAS 2025'!B53)</f>
        <v>#VALUE!</v>
      </c>
      <c r="J48" s="4">
        <f t="shared" si="3"/>
        <v>42</v>
      </c>
      <c r="K48" s="4">
        <f t="shared" si="2"/>
        <v>55</v>
      </c>
    </row>
    <row r="49" spans="1:11" ht="15.6" x14ac:dyDescent="0.3">
      <c r="A49" s="4">
        <v>0</v>
      </c>
      <c r="B49" s="4">
        <v>11101</v>
      </c>
      <c r="C49" s="4" t="s">
        <v>1175</v>
      </c>
      <c r="D49" s="20">
        <v>1</v>
      </c>
      <c r="E49" s="13" t="s">
        <v>1243</v>
      </c>
      <c r="F49" s="20">
        <v>12101</v>
      </c>
      <c r="G49" s="21" t="s">
        <v>1244</v>
      </c>
      <c r="H49" s="19">
        <v>336159217</v>
      </c>
      <c r="I49" s="9" t="e">
        <f>+COUNTIF('[5]FUENTES Y USOS (2025)'!$D$5:$D$185,'[5]RENTAS 2025'!B56)</f>
        <v>#VALUE!</v>
      </c>
      <c r="J49" s="4">
        <f t="shared" si="3"/>
        <v>42</v>
      </c>
      <c r="K49" s="4">
        <f t="shared" ref="K49:K60" si="4">+LEN(G49)</f>
        <v>22</v>
      </c>
    </row>
    <row r="50" spans="1:11" ht="15.6" x14ac:dyDescent="0.3">
      <c r="A50" s="4">
        <v>0</v>
      </c>
      <c r="B50" s="4">
        <v>11101</v>
      </c>
      <c r="C50" s="4" t="s">
        <v>1175</v>
      </c>
      <c r="D50" s="20">
        <v>1</v>
      </c>
      <c r="E50" s="13" t="s">
        <v>1243</v>
      </c>
      <c r="F50" s="20">
        <v>12102</v>
      </c>
      <c r="G50" s="21" t="s">
        <v>1245</v>
      </c>
      <c r="H50" s="19">
        <v>761580498</v>
      </c>
      <c r="I50" s="9" t="e">
        <f>+COUNTIF('[5]FUENTES Y USOS (2025)'!$D$5:$D$185,'[5]RENTAS 2025'!B57)</f>
        <v>#VALUE!</v>
      </c>
      <c r="J50" s="4">
        <f t="shared" si="3"/>
        <v>42</v>
      </c>
      <c r="K50" s="4">
        <f t="shared" si="4"/>
        <v>23</v>
      </c>
    </row>
    <row r="51" spans="1:11" ht="15.6" x14ac:dyDescent="0.3">
      <c r="A51" s="4">
        <v>0</v>
      </c>
      <c r="B51" s="4">
        <v>11101</v>
      </c>
      <c r="C51" s="4" t="s">
        <v>1175</v>
      </c>
      <c r="D51" s="20">
        <v>1</v>
      </c>
      <c r="E51" s="13" t="s">
        <v>1243</v>
      </c>
      <c r="F51" s="20">
        <v>12103</v>
      </c>
      <c r="G51" s="21" t="s">
        <v>1246</v>
      </c>
      <c r="H51" s="19">
        <v>821120261</v>
      </c>
      <c r="I51" s="9" t="e">
        <f>+COUNTIF('[5]FUENTES Y USOS (2025)'!$D$5:$D$185,'[5]RENTAS 2025'!B58)</f>
        <v>#VALUE!</v>
      </c>
      <c r="J51" s="4">
        <f t="shared" si="3"/>
        <v>42</v>
      </c>
      <c r="K51" s="4">
        <f t="shared" si="4"/>
        <v>21</v>
      </c>
    </row>
    <row r="52" spans="1:11" ht="15.6" x14ac:dyDescent="0.3">
      <c r="A52" s="4">
        <v>0</v>
      </c>
      <c r="B52" s="4">
        <v>11101</v>
      </c>
      <c r="C52" s="4" t="s">
        <v>1175</v>
      </c>
      <c r="D52" s="20">
        <v>1</v>
      </c>
      <c r="E52" s="13" t="s">
        <v>1243</v>
      </c>
      <c r="F52" s="20">
        <v>12104</v>
      </c>
      <c r="G52" s="21" t="s">
        <v>1247</v>
      </c>
      <c r="H52" s="19">
        <v>275512385</v>
      </c>
      <c r="I52" s="9" t="e">
        <f>+COUNTIF('[5]FUENTES Y USOS (2025)'!$D$5:$D$185,'[5]RENTAS 2025'!B59)</f>
        <v>#VALUE!</v>
      </c>
      <c r="J52" s="4">
        <f t="shared" si="3"/>
        <v>42</v>
      </c>
      <c r="K52" s="4">
        <f t="shared" si="4"/>
        <v>26</v>
      </c>
    </row>
    <row r="53" spans="1:11" ht="15.6" x14ac:dyDescent="0.3">
      <c r="A53" s="4">
        <v>0</v>
      </c>
      <c r="B53" s="4">
        <v>11101</v>
      </c>
      <c r="C53" s="4" t="s">
        <v>1175</v>
      </c>
      <c r="D53" s="20">
        <v>1</v>
      </c>
      <c r="E53" s="13" t="s">
        <v>1243</v>
      </c>
      <c r="F53" s="20">
        <v>12105</v>
      </c>
      <c r="G53" s="21" t="s">
        <v>1248</v>
      </c>
      <c r="H53" s="19">
        <v>1492056000</v>
      </c>
      <c r="I53" s="9" t="e">
        <f>+COUNTIF('[5]FUENTES Y USOS (2025)'!$D$5:$D$185,'[5]RENTAS 2025'!B60)</f>
        <v>#VALUE!</v>
      </c>
      <c r="J53" s="4">
        <f t="shared" si="3"/>
        <v>42</v>
      </c>
      <c r="K53" s="4">
        <f t="shared" si="4"/>
        <v>23</v>
      </c>
    </row>
    <row r="54" spans="1:11" ht="15.6" x14ac:dyDescent="0.3">
      <c r="A54" s="4">
        <v>0</v>
      </c>
      <c r="B54" s="4">
        <v>12106</v>
      </c>
      <c r="C54" s="4" t="s">
        <v>1249</v>
      </c>
      <c r="D54" s="20">
        <v>2</v>
      </c>
      <c r="E54" s="13" t="s">
        <v>1250</v>
      </c>
      <c r="F54" s="20">
        <v>12106</v>
      </c>
      <c r="G54" s="4" t="s">
        <v>1249</v>
      </c>
      <c r="H54" s="19">
        <v>1839646149</v>
      </c>
      <c r="I54" s="9" t="e">
        <f>+COUNTIF('[5]FUENTES Y USOS (2025)'!$D$5:$D$185,'[5]RENTAS 2025'!B61)</f>
        <v>#VALUE!</v>
      </c>
      <c r="J54" s="4">
        <f t="shared" si="3"/>
        <v>1</v>
      </c>
      <c r="K54" s="4">
        <f t="shared" si="4"/>
        <v>29</v>
      </c>
    </row>
    <row r="55" spans="1:11" ht="15.6" x14ac:dyDescent="0.3">
      <c r="A55" s="4">
        <v>0</v>
      </c>
      <c r="B55" s="4">
        <v>11101</v>
      </c>
      <c r="C55" s="4" t="s">
        <v>1175</v>
      </c>
      <c r="D55" s="20">
        <v>1</v>
      </c>
      <c r="E55" s="13" t="s">
        <v>1251</v>
      </c>
      <c r="F55" s="20">
        <v>12107</v>
      </c>
      <c r="G55" s="21" t="s">
        <v>1252</v>
      </c>
      <c r="H55" s="19">
        <v>51301600</v>
      </c>
      <c r="I55" s="9" t="e">
        <f>+COUNTIF('[5]FUENTES Y USOS (2025)'!$D$5:$D$185,'[5]RENTAS 2025'!B62)</f>
        <v>#VALUE!</v>
      </c>
      <c r="J55" s="4">
        <f t="shared" si="3"/>
        <v>42</v>
      </c>
      <c r="K55" s="4">
        <f t="shared" si="4"/>
        <v>43</v>
      </c>
    </row>
    <row r="56" spans="1:11" ht="15.6" x14ac:dyDescent="0.3">
      <c r="A56" s="4">
        <v>0</v>
      </c>
      <c r="B56" s="4">
        <v>11101</v>
      </c>
      <c r="C56" s="4" t="s">
        <v>1175</v>
      </c>
      <c r="D56" s="20">
        <v>1</v>
      </c>
      <c r="E56" s="13" t="s">
        <v>1253</v>
      </c>
      <c r="F56" s="20">
        <v>12110</v>
      </c>
      <c r="G56" s="21" t="s">
        <v>1254</v>
      </c>
      <c r="H56" s="19">
        <v>11128979</v>
      </c>
      <c r="I56" s="9" t="e">
        <f>+COUNTIF('[5]FUENTES Y USOS (2025)'!$D$5:$D$185,'[5]RENTAS 2025'!B63)</f>
        <v>#VALUE!</v>
      </c>
      <c r="J56" s="4">
        <f t="shared" si="3"/>
        <v>42</v>
      </c>
      <c r="K56" s="4">
        <f t="shared" si="4"/>
        <v>14</v>
      </c>
    </row>
    <row r="57" spans="1:11" ht="15.6" x14ac:dyDescent="0.3">
      <c r="A57" s="4">
        <v>0</v>
      </c>
      <c r="B57" s="4">
        <v>11101</v>
      </c>
      <c r="C57" s="4" t="s">
        <v>1175</v>
      </c>
      <c r="D57" s="20">
        <v>1</v>
      </c>
      <c r="E57" s="13" t="s">
        <v>1255</v>
      </c>
      <c r="F57" s="20">
        <v>12111</v>
      </c>
      <c r="G57" s="21" t="s">
        <v>1256</v>
      </c>
      <c r="H57" s="19">
        <v>161446089</v>
      </c>
      <c r="I57" s="9" t="e">
        <f>+COUNTIF('[5]FUENTES Y USOS (2025)'!$D$5:$D$185,'[5]RENTAS 2025'!B64)</f>
        <v>#VALUE!</v>
      </c>
      <c r="J57" s="4">
        <f t="shared" si="3"/>
        <v>42</v>
      </c>
      <c r="K57" s="4">
        <f t="shared" si="4"/>
        <v>22</v>
      </c>
    </row>
    <row r="58" spans="1:11" ht="15.6" x14ac:dyDescent="0.3">
      <c r="A58" s="4">
        <v>0</v>
      </c>
      <c r="B58" s="4">
        <v>12112</v>
      </c>
      <c r="C58" s="4" t="s">
        <v>1257</v>
      </c>
      <c r="D58" s="20">
        <v>2</v>
      </c>
      <c r="E58" s="13" t="s">
        <v>1258</v>
      </c>
      <c r="F58" s="20">
        <v>12112</v>
      </c>
      <c r="G58" s="21" t="s">
        <v>1257</v>
      </c>
      <c r="H58" s="19">
        <v>203772091</v>
      </c>
      <c r="I58" s="9" t="e">
        <f>+COUNTIF('[5]FUENTES Y USOS (2025)'!$D$5:$D$185,'[5]RENTAS 2025'!B65)</f>
        <v>#VALUE!</v>
      </c>
      <c r="J58" s="4">
        <f t="shared" si="3"/>
        <v>1</v>
      </c>
      <c r="K58" s="4">
        <f t="shared" si="4"/>
        <v>32</v>
      </c>
    </row>
    <row r="59" spans="1:11" ht="15.6" x14ac:dyDescent="0.3">
      <c r="A59" s="4">
        <v>0</v>
      </c>
      <c r="B59" s="4">
        <v>12113</v>
      </c>
      <c r="C59" s="4" t="s">
        <v>1259</v>
      </c>
      <c r="D59" s="20">
        <v>2</v>
      </c>
      <c r="E59" s="13" t="s">
        <v>1258</v>
      </c>
      <c r="F59" s="20">
        <v>12113</v>
      </c>
      <c r="G59" s="21" t="s">
        <v>1259</v>
      </c>
      <c r="H59" s="19">
        <v>17188590</v>
      </c>
      <c r="I59" s="9" t="e">
        <f>+COUNTIF('[5]FUENTES Y USOS (2025)'!$D$5:$D$185,'[5]RENTAS 2025'!B66)</f>
        <v>#VALUE!</v>
      </c>
      <c r="J59" s="4">
        <f t="shared" si="3"/>
        <v>1</v>
      </c>
      <c r="K59" s="4">
        <f t="shared" si="4"/>
        <v>53</v>
      </c>
    </row>
    <row r="60" spans="1:11" ht="15.6" x14ac:dyDescent="0.3">
      <c r="A60" s="4">
        <v>0</v>
      </c>
      <c r="B60" s="4">
        <v>12114</v>
      </c>
      <c r="C60" s="4" t="s">
        <v>314</v>
      </c>
      <c r="D60" s="20">
        <v>2</v>
      </c>
      <c r="E60" s="13" t="s">
        <v>1258</v>
      </c>
      <c r="F60" s="20">
        <v>12114</v>
      </c>
      <c r="G60" s="21" t="s">
        <v>314</v>
      </c>
      <c r="H60" s="19">
        <v>50040965</v>
      </c>
      <c r="I60" s="9" t="e">
        <f>+COUNTIF('[5]FUENTES Y USOS (2025)'!$D$5:$D$185,'[5]RENTAS 2025'!B67)</f>
        <v>#VALUE!</v>
      </c>
      <c r="J60" s="4">
        <f t="shared" si="3"/>
        <v>1</v>
      </c>
      <c r="K60" s="4">
        <f t="shared" si="4"/>
        <v>42</v>
      </c>
    </row>
    <row r="61" spans="1:11" ht="15.6" x14ac:dyDescent="0.3">
      <c r="A61" s="4">
        <v>0</v>
      </c>
      <c r="B61" s="4">
        <v>12201</v>
      </c>
      <c r="C61" s="4" t="s">
        <v>1260</v>
      </c>
      <c r="D61" s="20">
        <v>2</v>
      </c>
      <c r="E61" s="13" t="s">
        <v>1261</v>
      </c>
      <c r="F61" s="20">
        <v>12201</v>
      </c>
      <c r="G61" s="21" t="s">
        <v>1260</v>
      </c>
      <c r="H61" s="19">
        <v>2703213451</v>
      </c>
      <c r="I61" s="9" t="e">
        <f>+COUNTIF('[5]FUENTES Y USOS (2025)'!$D$5:$D$185,'[5]RENTAS 2025'!B69)</f>
        <v>#VALUE!</v>
      </c>
      <c r="J61" s="4">
        <f t="shared" si="3"/>
        <v>2</v>
      </c>
      <c r="K61" s="4">
        <f t="shared" ref="K61:K69" si="5">+LEN(G61)</f>
        <v>32</v>
      </c>
    </row>
    <row r="62" spans="1:11" ht="15.6" x14ac:dyDescent="0.3">
      <c r="A62" s="4">
        <v>0</v>
      </c>
      <c r="B62" s="4">
        <v>12201</v>
      </c>
      <c r="C62" s="4" t="s">
        <v>1260</v>
      </c>
      <c r="D62" s="20">
        <v>2</v>
      </c>
      <c r="E62" s="13" t="s">
        <v>1261</v>
      </c>
      <c r="F62" s="20">
        <v>12202</v>
      </c>
      <c r="G62" s="21" t="s">
        <v>1262</v>
      </c>
      <c r="H62" s="19">
        <v>265038953</v>
      </c>
      <c r="I62" s="9" t="e">
        <f>+COUNTIF('[5]FUENTES Y USOS (2025)'!$D$5:$D$185,'[5]RENTAS 2025'!B70)</f>
        <v>#VALUE!</v>
      </c>
      <c r="J62" s="4">
        <f t="shared" si="3"/>
        <v>2</v>
      </c>
      <c r="K62" s="4">
        <f t="shared" si="5"/>
        <v>42</v>
      </c>
    </row>
    <row r="63" spans="1:11" ht="15.6" x14ac:dyDescent="0.3">
      <c r="A63" s="4">
        <v>0</v>
      </c>
      <c r="B63" s="4">
        <v>12203</v>
      </c>
      <c r="C63" s="4" t="s">
        <v>1263</v>
      </c>
      <c r="D63" s="20">
        <v>2</v>
      </c>
      <c r="E63" s="13" t="s">
        <v>1261</v>
      </c>
      <c r="F63" s="20">
        <v>12203</v>
      </c>
      <c r="G63" s="21" t="s">
        <v>1263</v>
      </c>
      <c r="H63" s="19">
        <v>2179792349</v>
      </c>
      <c r="I63" s="9" t="e">
        <f>+COUNTIF('[5]FUENTES Y USOS (2025)'!$D$5:$D$185,'[5]RENTAS 2025'!B71)</f>
        <v>#VALUE!</v>
      </c>
      <c r="J63" s="4">
        <f t="shared" si="3"/>
        <v>1</v>
      </c>
      <c r="K63" s="4">
        <f t="shared" si="5"/>
        <v>45</v>
      </c>
    </row>
    <row r="64" spans="1:11" ht="15.6" x14ac:dyDescent="0.3">
      <c r="A64" s="4">
        <v>0</v>
      </c>
      <c r="B64" s="4">
        <v>11101</v>
      </c>
      <c r="C64" s="4" t="s">
        <v>1175</v>
      </c>
      <c r="D64" s="20">
        <v>1</v>
      </c>
      <c r="E64" s="13" t="s">
        <v>1264</v>
      </c>
      <c r="F64" s="20">
        <v>12204</v>
      </c>
      <c r="G64" s="21" t="s">
        <v>1265</v>
      </c>
      <c r="H64" s="19">
        <v>223939382</v>
      </c>
      <c r="I64" s="9" t="e">
        <f>+COUNTIF('[5]FUENTES Y USOS (2025)'!$D$5:$D$185,'[5]RENTAS 2025'!B72)</f>
        <v>#VALUE!</v>
      </c>
      <c r="J64" s="4">
        <f t="shared" si="3"/>
        <v>42</v>
      </c>
      <c r="K64" s="4">
        <f t="shared" si="5"/>
        <v>17</v>
      </c>
    </row>
    <row r="65" spans="1:11" ht="15.6" x14ac:dyDescent="0.3">
      <c r="A65" s="4">
        <v>0</v>
      </c>
      <c r="B65" s="4">
        <v>12205</v>
      </c>
      <c r="C65" s="4" t="s">
        <v>1266</v>
      </c>
      <c r="D65" s="20">
        <v>2</v>
      </c>
      <c r="E65" s="13" t="s">
        <v>1267</v>
      </c>
      <c r="F65" s="20">
        <v>12205</v>
      </c>
      <c r="G65" s="21" t="s">
        <v>1266</v>
      </c>
      <c r="H65" s="19">
        <v>3031214</v>
      </c>
      <c r="I65" s="9" t="e">
        <f>+COUNTIF('[5]FUENTES Y USOS (2025)'!$D$5:$D$185,'[5]RENTAS 2025'!B73)</f>
        <v>#VALUE!</v>
      </c>
      <c r="J65" s="4">
        <f t="shared" si="3"/>
        <v>1</v>
      </c>
      <c r="K65" s="4">
        <f t="shared" si="5"/>
        <v>31</v>
      </c>
    </row>
    <row r="66" spans="1:11" ht="15.6" x14ac:dyDescent="0.3">
      <c r="A66" s="4">
        <v>0</v>
      </c>
      <c r="B66" s="4">
        <v>11101</v>
      </c>
      <c r="C66" s="4" t="s">
        <v>1175</v>
      </c>
      <c r="D66" s="20">
        <v>1</v>
      </c>
      <c r="E66" s="13" t="s">
        <v>1268</v>
      </c>
      <c r="F66" s="20">
        <v>12206</v>
      </c>
      <c r="G66" s="21" t="s">
        <v>1269</v>
      </c>
      <c r="H66" s="19">
        <v>2322589353</v>
      </c>
      <c r="I66" s="9" t="e">
        <f>+COUNTIF('[5]FUENTES Y USOS (2025)'!$D$5:$D$185,'[5]RENTAS 2025'!B74)</f>
        <v>#VALUE!</v>
      </c>
      <c r="J66" s="4">
        <f t="shared" si="3"/>
        <v>42</v>
      </c>
      <c r="K66" s="4">
        <f t="shared" si="5"/>
        <v>33</v>
      </c>
    </row>
    <row r="67" spans="1:11" ht="15.6" x14ac:dyDescent="0.3">
      <c r="A67" s="4">
        <v>0</v>
      </c>
      <c r="B67" s="4">
        <v>11101</v>
      </c>
      <c r="C67" s="4" t="s">
        <v>1175</v>
      </c>
      <c r="D67" s="20">
        <v>1</v>
      </c>
      <c r="E67" s="13" t="s">
        <v>1270</v>
      </c>
      <c r="F67" s="20">
        <v>12208</v>
      </c>
      <c r="G67" s="21" t="s">
        <v>1271</v>
      </c>
      <c r="H67" s="19">
        <v>6602693</v>
      </c>
      <c r="I67" s="9" t="e">
        <f>+COUNTIF('[5]FUENTES Y USOS (2025)'!$D$5:$D$185,'[5]RENTAS 2025'!B75)</f>
        <v>#VALUE!</v>
      </c>
      <c r="J67" s="4">
        <f t="shared" si="3"/>
        <v>42</v>
      </c>
      <c r="K67" s="4">
        <f t="shared" si="5"/>
        <v>30</v>
      </c>
    </row>
    <row r="68" spans="1:11" ht="15.6" x14ac:dyDescent="0.3">
      <c r="A68" s="4">
        <v>0</v>
      </c>
      <c r="B68" s="4">
        <v>12212</v>
      </c>
      <c r="C68" s="4" t="s">
        <v>1272</v>
      </c>
      <c r="D68" s="20">
        <v>2</v>
      </c>
      <c r="E68" s="13" t="s">
        <v>1264</v>
      </c>
      <c r="F68" s="20">
        <v>12212</v>
      </c>
      <c r="G68" s="21" t="s">
        <v>1272</v>
      </c>
      <c r="H68" s="19">
        <v>3815175</v>
      </c>
      <c r="I68" s="9" t="e">
        <f>+COUNTIF('[5]FUENTES Y USOS (2025)'!$D$5:$D$185,'[5]RENTAS 2025'!B76)</f>
        <v>#VALUE!</v>
      </c>
      <c r="J68" s="4">
        <f t="shared" si="3"/>
        <v>1</v>
      </c>
      <c r="K68" s="4">
        <f t="shared" si="5"/>
        <v>20</v>
      </c>
    </row>
    <row r="69" spans="1:11" ht="15.6" x14ac:dyDescent="0.3">
      <c r="A69" s="4">
        <v>0</v>
      </c>
      <c r="B69" s="4">
        <v>12211</v>
      </c>
      <c r="C69" s="4" t="s">
        <v>1273</v>
      </c>
      <c r="D69" s="20">
        <v>2</v>
      </c>
      <c r="E69" s="13" t="s">
        <v>1264</v>
      </c>
      <c r="F69" s="20">
        <v>12211</v>
      </c>
      <c r="G69" s="21" t="s">
        <v>1273</v>
      </c>
      <c r="H69" s="19">
        <v>554001602</v>
      </c>
      <c r="I69" s="9" t="e">
        <f>+COUNTIF('[5]FUENTES Y USOS (2025)'!$D$5:$D$185,'[5]RENTAS 2025'!B77)</f>
        <v>#VALUE!</v>
      </c>
      <c r="J69" s="4">
        <f t="shared" ref="J69:J100" si="6">+COUNTIF($B$5:$B$201,B69)</f>
        <v>1</v>
      </c>
      <c r="K69" s="4">
        <f t="shared" si="5"/>
        <v>31</v>
      </c>
    </row>
    <row r="70" spans="1:11" ht="15.6" x14ac:dyDescent="0.3">
      <c r="A70" s="4">
        <v>0</v>
      </c>
      <c r="B70" s="4">
        <v>11101</v>
      </c>
      <c r="C70" s="4" t="s">
        <v>1175</v>
      </c>
      <c r="D70" s="20">
        <v>1</v>
      </c>
      <c r="E70" s="13" t="s">
        <v>1274</v>
      </c>
      <c r="F70" s="20">
        <v>12301</v>
      </c>
      <c r="G70" s="21" t="s">
        <v>1275</v>
      </c>
      <c r="H70" s="19">
        <v>8259452797</v>
      </c>
      <c r="I70" s="9" t="e">
        <f>+COUNTIF('[5]FUENTES Y USOS (2025)'!$D$5:$D$185,'[5]RENTAS 2025'!B79)</f>
        <v>#VALUE!</v>
      </c>
      <c r="J70" s="4">
        <f t="shared" si="6"/>
        <v>42</v>
      </c>
      <c r="K70" s="4">
        <f t="shared" ref="K70:K77" si="7">+LEN(G70)</f>
        <v>30</v>
      </c>
    </row>
    <row r="71" spans="1:11" ht="15.6" x14ac:dyDescent="0.3">
      <c r="A71" s="4">
        <v>0</v>
      </c>
      <c r="B71" s="4">
        <v>11211</v>
      </c>
      <c r="C71" s="4" t="s">
        <v>1199</v>
      </c>
      <c r="D71" s="20">
        <v>2</v>
      </c>
      <c r="E71" s="13" t="s">
        <v>1274</v>
      </c>
      <c r="F71" s="20">
        <v>12302</v>
      </c>
      <c r="G71" s="21" t="s">
        <v>1276</v>
      </c>
      <c r="H71" s="19">
        <v>1042558180</v>
      </c>
      <c r="I71" s="9" t="e">
        <f>+COUNTIF('[5]FUENTES Y USOS (2025)'!$D$5:$D$185,'[5]RENTAS 2025'!B80)</f>
        <v>#VALUE!</v>
      </c>
      <c r="J71" s="4">
        <f t="shared" si="6"/>
        <v>2</v>
      </c>
      <c r="K71" s="4">
        <f t="shared" si="7"/>
        <v>31</v>
      </c>
    </row>
    <row r="72" spans="1:11" ht="15.6" x14ac:dyDescent="0.3">
      <c r="A72" s="4">
        <v>0</v>
      </c>
      <c r="B72" s="4">
        <v>12303</v>
      </c>
      <c r="C72" s="4" t="s">
        <v>1277</v>
      </c>
      <c r="D72" s="20">
        <v>2</v>
      </c>
      <c r="E72" s="13" t="s">
        <v>1274</v>
      </c>
      <c r="F72" s="20">
        <v>12303</v>
      </c>
      <c r="G72" s="21" t="s">
        <v>1277</v>
      </c>
      <c r="H72" s="19">
        <v>7682870</v>
      </c>
      <c r="I72" s="9" t="e">
        <f>+COUNTIF('[5]FUENTES Y USOS (2025)'!$D$5:$D$185,'[5]RENTAS 2025'!B81)</f>
        <v>#VALUE!</v>
      </c>
      <c r="J72" s="4">
        <f t="shared" si="6"/>
        <v>1</v>
      </c>
      <c r="K72" s="4">
        <f t="shared" si="7"/>
        <v>29</v>
      </c>
    </row>
    <row r="73" spans="1:11" ht="15.6" x14ac:dyDescent="0.3">
      <c r="A73" s="4">
        <v>0</v>
      </c>
      <c r="B73" s="4">
        <v>12305</v>
      </c>
      <c r="C73" s="4" t="s">
        <v>1278</v>
      </c>
      <c r="D73" s="20">
        <v>2</v>
      </c>
      <c r="E73" s="13" t="s">
        <v>1274</v>
      </c>
      <c r="F73" s="20">
        <v>12305</v>
      </c>
      <c r="G73" s="21" t="s">
        <v>1278</v>
      </c>
      <c r="H73" s="19">
        <v>885608</v>
      </c>
      <c r="I73" s="9" t="e">
        <f>+COUNTIF('[5]FUENTES Y USOS (2025)'!$D$5:$D$185,'[5]RENTAS 2025'!B82)</f>
        <v>#VALUE!</v>
      </c>
      <c r="J73" s="4">
        <f t="shared" si="6"/>
        <v>1</v>
      </c>
      <c r="K73" s="4">
        <f t="shared" si="7"/>
        <v>60</v>
      </c>
    </row>
    <row r="74" spans="1:11" ht="15.6" x14ac:dyDescent="0.3">
      <c r="A74" s="4">
        <v>0</v>
      </c>
      <c r="B74" s="4">
        <v>12401</v>
      </c>
      <c r="C74" s="4" t="s">
        <v>1279</v>
      </c>
      <c r="D74" s="20">
        <v>2</v>
      </c>
      <c r="E74" s="13" t="s">
        <v>1280</v>
      </c>
      <c r="F74" s="20">
        <v>12401</v>
      </c>
      <c r="G74" s="21" t="s">
        <v>1279</v>
      </c>
      <c r="H74" s="19">
        <v>6938433945</v>
      </c>
      <c r="I74" s="9" t="e">
        <f>+COUNTIF('[5]FUENTES Y USOS (2025)'!$D$5:$D$185,'[5]RENTAS 2025'!B84)</f>
        <v>#VALUE!</v>
      </c>
      <c r="J74" s="4">
        <f t="shared" si="6"/>
        <v>1</v>
      </c>
      <c r="K74" s="4">
        <f t="shared" si="7"/>
        <v>60</v>
      </c>
    </row>
    <row r="75" spans="1:11" ht="15.6" x14ac:dyDescent="0.3">
      <c r="A75" s="4">
        <v>0</v>
      </c>
      <c r="B75" s="4">
        <v>11101</v>
      </c>
      <c r="C75" s="4" t="s">
        <v>1175</v>
      </c>
      <c r="D75" s="20">
        <v>1</v>
      </c>
      <c r="E75" s="13" t="s">
        <v>1281</v>
      </c>
      <c r="F75" s="20">
        <v>12402</v>
      </c>
      <c r="G75" s="21" t="s">
        <v>1282</v>
      </c>
      <c r="H75" s="19">
        <v>27717082</v>
      </c>
      <c r="I75" s="9" t="e">
        <f>+COUNTIF('[5]FUENTES Y USOS (2025)'!$D$5:$D$185,'[5]RENTAS 2025'!B85)</f>
        <v>#VALUE!</v>
      </c>
      <c r="J75" s="4">
        <f t="shared" si="6"/>
        <v>42</v>
      </c>
      <c r="K75" s="4">
        <f t="shared" si="7"/>
        <v>60</v>
      </c>
    </row>
    <row r="76" spans="1:11" ht="15.6" x14ac:dyDescent="0.3">
      <c r="A76" s="4">
        <v>0</v>
      </c>
      <c r="B76" s="4">
        <v>12403</v>
      </c>
      <c r="C76" s="4" t="s">
        <v>1283</v>
      </c>
      <c r="D76" s="20">
        <v>2</v>
      </c>
      <c r="E76" s="13" t="s">
        <v>1281</v>
      </c>
      <c r="F76" s="20">
        <v>12403</v>
      </c>
      <c r="G76" s="21" t="s">
        <v>1283</v>
      </c>
      <c r="H76" s="19">
        <v>244562500</v>
      </c>
      <c r="I76" s="9" t="e">
        <f>+COUNTIF('[5]FUENTES Y USOS (2025)'!$D$5:$D$185,'[5]RENTAS 2025'!B86)</f>
        <v>#VALUE!</v>
      </c>
      <c r="J76" s="4">
        <f t="shared" si="6"/>
        <v>1</v>
      </c>
      <c r="K76" s="4">
        <f t="shared" si="7"/>
        <v>60</v>
      </c>
    </row>
    <row r="77" spans="1:11" ht="15.6" x14ac:dyDescent="0.3">
      <c r="A77" s="4">
        <v>0</v>
      </c>
      <c r="B77" s="4">
        <v>12502</v>
      </c>
      <c r="C77" s="4" t="s">
        <v>1284</v>
      </c>
      <c r="D77" s="20">
        <v>2</v>
      </c>
      <c r="E77" s="13" t="s">
        <v>1285</v>
      </c>
      <c r="F77" s="20">
        <v>12502</v>
      </c>
      <c r="G77" s="21" t="s">
        <v>1284</v>
      </c>
      <c r="H77" s="19">
        <v>542213760</v>
      </c>
      <c r="I77" s="9" t="e">
        <f>+COUNTIF('[5]FUENTES Y USOS (2025)'!$D$5:$D$185,'[5]RENTAS 2025'!B88)</f>
        <v>#VALUE!</v>
      </c>
      <c r="J77" s="4">
        <f t="shared" si="6"/>
        <v>1</v>
      </c>
      <c r="K77" s="4">
        <f t="shared" si="7"/>
        <v>44</v>
      </c>
    </row>
    <row r="78" spans="1:11" ht="15.6" x14ac:dyDescent="0.3">
      <c r="A78" s="4">
        <v>0</v>
      </c>
      <c r="B78" s="4">
        <v>12603</v>
      </c>
      <c r="C78" s="4" t="s">
        <v>1286</v>
      </c>
      <c r="D78" s="20">
        <v>2</v>
      </c>
      <c r="E78" s="13" t="s">
        <v>1253</v>
      </c>
      <c r="F78" s="20">
        <v>12603</v>
      </c>
      <c r="G78" s="21" t="s">
        <v>1286</v>
      </c>
      <c r="H78" s="19">
        <v>181440000</v>
      </c>
      <c r="I78" s="9" t="e">
        <f>+COUNTIF('[5]FUENTES Y USOS (2025)'!$D$5:$D$185,'[5]RENTAS 2025'!B90)</f>
        <v>#VALUE!</v>
      </c>
      <c r="J78" s="4">
        <f t="shared" si="6"/>
        <v>1</v>
      </c>
      <c r="K78" s="4">
        <f t="shared" ref="K78:K85" si="8">+LEN(G78)</f>
        <v>39</v>
      </c>
    </row>
    <row r="79" spans="1:11" ht="15.6" x14ac:dyDescent="0.3">
      <c r="A79" s="4">
        <v>0</v>
      </c>
      <c r="B79" s="4">
        <v>12604</v>
      </c>
      <c r="C79" s="4" t="s">
        <v>1287</v>
      </c>
      <c r="D79" s="20">
        <v>2</v>
      </c>
      <c r="E79" s="13" t="s">
        <v>1253</v>
      </c>
      <c r="F79" s="20">
        <v>12604</v>
      </c>
      <c r="G79" s="21" t="s">
        <v>1287</v>
      </c>
      <c r="H79" s="19">
        <v>5901750</v>
      </c>
      <c r="I79" s="9" t="e">
        <f>+COUNTIF('[5]FUENTES Y USOS (2025)'!$D$5:$D$185,'[5]RENTAS 2025'!B91)</f>
        <v>#VALUE!</v>
      </c>
      <c r="J79" s="4">
        <f t="shared" si="6"/>
        <v>1</v>
      </c>
      <c r="K79" s="4">
        <f t="shared" si="8"/>
        <v>35</v>
      </c>
    </row>
    <row r="80" spans="1:11" ht="15.6" x14ac:dyDescent="0.3">
      <c r="A80" s="4">
        <v>0</v>
      </c>
      <c r="B80" s="4">
        <v>12606</v>
      </c>
      <c r="C80" s="4" t="s">
        <v>1288</v>
      </c>
      <c r="D80" s="20">
        <v>2</v>
      </c>
      <c r="E80" s="13" t="s">
        <v>1253</v>
      </c>
      <c r="F80" s="20">
        <v>12606</v>
      </c>
      <c r="G80" s="21" t="s">
        <v>1288</v>
      </c>
      <c r="H80" s="19">
        <v>649192</v>
      </c>
      <c r="I80" s="9" t="e">
        <f>+COUNTIF('[5]FUENTES Y USOS (2025)'!$D$5:$D$185,'[5]RENTAS 2025'!B92)</f>
        <v>#VALUE!</v>
      </c>
      <c r="J80" s="4">
        <f t="shared" si="6"/>
        <v>1</v>
      </c>
      <c r="K80" s="4">
        <f t="shared" si="8"/>
        <v>26</v>
      </c>
    </row>
    <row r="81" spans="1:11" ht="15.6" x14ac:dyDescent="0.3">
      <c r="A81" s="4">
        <v>0</v>
      </c>
      <c r="B81" s="4">
        <v>12609</v>
      </c>
      <c r="C81" s="4" t="s">
        <v>1289</v>
      </c>
      <c r="D81" s="20">
        <v>2</v>
      </c>
      <c r="E81" s="13" t="s">
        <v>1290</v>
      </c>
      <c r="F81" s="20">
        <v>12609</v>
      </c>
      <c r="G81" s="21" t="s">
        <v>1289</v>
      </c>
      <c r="H81" s="19">
        <v>81076035</v>
      </c>
      <c r="I81" s="9" t="e">
        <f>+COUNTIF('[5]FUENTES Y USOS (2025)'!$D$5:$D$185,'[5]RENTAS 2025'!B93)</f>
        <v>#VALUE!</v>
      </c>
      <c r="J81" s="4">
        <f t="shared" si="6"/>
        <v>1</v>
      </c>
      <c r="K81" s="4">
        <f t="shared" si="8"/>
        <v>38</v>
      </c>
    </row>
    <row r="82" spans="1:11" ht="15.6" x14ac:dyDescent="0.3">
      <c r="A82" s="4">
        <v>0</v>
      </c>
      <c r="B82" s="4">
        <v>12610</v>
      </c>
      <c r="C82" s="4" t="s">
        <v>1291</v>
      </c>
      <c r="D82" s="20">
        <v>2</v>
      </c>
      <c r="E82" s="13" t="s">
        <v>1253</v>
      </c>
      <c r="F82" s="20">
        <v>12610</v>
      </c>
      <c r="G82" s="21" t="s">
        <v>1291</v>
      </c>
      <c r="H82" s="19">
        <v>17188590</v>
      </c>
      <c r="I82" s="9" t="e">
        <f>+COUNTIF('[5]FUENTES Y USOS (2025)'!$D$5:$D$185,'[5]RENTAS 2025'!B94)</f>
        <v>#VALUE!</v>
      </c>
      <c r="J82" s="4">
        <f t="shared" si="6"/>
        <v>1</v>
      </c>
      <c r="K82" s="4">
        <f t="shared" si="8"/>
        <v>35</v>
      </c>
    </row>
    <row r="83" spans="1:11" ht="15.6" x14ac:dyDescent="0.3">
      <c r="A83" s="4">
        <v>0</v>
      </c>
      <c r="B83" s="4">
        <v>12611</v>
      </c>
      <c r="C83" s="4" t="s">
        <v>1292</v>
      </c>
      <c r="D83" s="20">
        <v>2</v>
      </c>
      <c r="E83" s="13" t="s">
        <v>1253</v>
      </c>
      <c r="F83" s="20">
        <v>12611</v>
      </c>
      <c r="G83" s="21" t="s">
        <v>1292</v>
      </c>
      <c r="H83" s="19">
        <v>615600000</v>
      </c>
      <c r="I83" s="9" t="e">
        <f>+COUNTIF('[5]FUENTES Y USOS (2025)'!$D$5:$D$185,'[5]RENTAS 2025'!B95)</f>
        <v>#VALUE!</v>
      </c>
      <c r="J83" s="4">
        <f t="shared" si="6"/>
        <v>1</v>
      </c>
      <c r="K83" s="4">
        <f t="shared" si="8"/>
        <v>49</v>
      </c>
    </row>
    <row r="84" spans="1:11" ht="15.6" x14ac:dyDescent="0.3">
      <c r="A84" s="4">
        <v>0</v>
      </c>
      <c r="B84" s="4">
        <v>12612</v>
      </c>
      <c r="C84" s="4" t="s">
        <v>1293</v>
      </c>
      <c r="D84" s="20">
        <v>2</v>
      </c>
      <c r="E84" s="13" t="s">
        <v>1294</v>
      </c>
      <c r="F84" s="20">
        <v>12612</v>
      </c>
      <c r="G84" s="21" t="s">
        <v>1295</v>
      </c>
      <c r="H84" s="19">
        <v>213967741</v>
      </c>
      <c r="I84" s="9" t="e">
        <f>+COUNTIF('[5]FUENTES Y USOS (2025)'!$D$5:$D$185,'[5]RENTAS 2025'!B96)</f>
        <v>#VALUE!</v>
      </c>
      <c r="J84" s="4">
        <f t="shared" si="6"/>
        <v>1</v>
      </c>
      <c r="K84" s="4">
        <f t="shared" si="8"/>
        <v>41</v>
      </c>
    </row>
    <row r="85" spans="1:11" ht="15.6" x14ac:dyDescent="0.3">
      <c r="A85" s="4">
        <v>0</v>
      </c>
      <c r="B85" s="4">
        <v>12613</v>
      </c>
      <c r="C85" s="4" t="s">
        <v>1296</v>
      </c>
      <c r="D85" s="20">
        <v>2</v>
      </c>
      <c r="E85" s="13" t="s">
        <v>1297</v>
      </c>
      <c r="F85" s="20">
        <v>12613</v>
      </c>
      <c r="G85" s="21" t="s">
        <v>1296</v>
      </c>
      <c r="H85" s="19">
        <v>296251215</v>
      </c>
      <c r="I85" s="9" t="e">
        <f>+COUNTIF('[5]FUENTES Y USOS (2025)'!$D$5:$D$185,'[5]RENTAS 2025'!B97)</f>
        <v>#VALUE!</v>
      </c>
      <c r="J85" s="4">
        <f t="shared" si="6"/>
        <v>1</v>
      </c>
      <c r="K85" s="4">
        <f t="shared" si="8"/>
        <v>60</v>
      </c>
    </row>
    <row r="86" spans="1:11" ht="15.6" x14ac:dyDescent="0.3">
      <c r="A86" s="4">
        <v>0</v>
      </c>
      <c r="B86" s="4">
        <v>13101</v>
      </c>
      <c r="C86" s="4" t="s">
        <v>1298</v>
      </c>
      <c r="D86" s="20">
        <v>3</v>
      </c>
      <c r="E86" s="13" t="s">
        <v>1299</v>
      </c>
      <c r="F86" s="20">
        <v>13101</v>
      </c>
      <c r="G86" s="21" t="s">
        <v>1298</v>
      </c>
      <c r="H86" s="19">
        <v>200043559123</v>
      </c>
      <c r="I86" s="9" t="e">
        <f>+COUNTIF('[5]FUENTES Y USOS (2025)'!$D$5:$D$185,'[5]RENTAS 2025'!B100)</f>
        <v>#VALUE!</v>
      </c>
      <c r="J86" s="4">
        <f t="shared" si="6"/>
        <v>1</v>
      </c>
      <c r="K86" s="4">
        <f t="shared" ref="K86:K108" si="9">+LEN(G86)</f>
        <v>32</v>
      </c>
    </row>
    <row r="87" spans="1:11" ht="15.6" x14ac:dyDescent="0.3">
      <c r="A87" s="4">
        <v>0</v>
      </c>
      <c r="B87" s="4">
        <v>13103</v>
      </c>
      <c r="C87" s="4" t="s">
        <v>1300</v>
      </c>
      <c r="D87" s="20">
        <v>3</v>
      </c>
      <c r="E87" s="13" t="s">
        <v>1299</v>
      </c>
      <c r="F87" s="20">
        <v>13103</v>
      </c>
      <c r="G87" s="21" t="s">
        <v>1300</v>
      </c>
      <c r="H87" s="19">
        <v>15104587775</v>
      </c>
      <c r="I87" s="9" t="e">
        <f>+COUNTIF('[5]FUENTES Y USOS (2025)'!$D$5:$D$185,'[5]RENTAS 2025'!B101)</f>
        <v>#VALUE!</v>
      </c>
      <c r="J87" s="4">
        <f t="shared" si="6"/>
        <v>1</v>
      </c>
      <c r="K87" s="4">
        <f t="shared" si="9"/>
        <v>35</v>
      </c>
    </row>
    <row r="88" spans="1:11" ht="15.6" x14ac:dyDescent="0.3">
      <c r="A88" s="4">
        <v>0</v>
      </c>
      <c r="B88" s="4">
        <v>13104</v>
      </c>
      <c r="C88" s="4" t="s">
        <v>1301</v>
      </c>
      <c r="D88" s="20">
        <v>3</v>
      </c>
      <c r="E88" s="13" t="s">
        <v>1299</v>
      </c>
      <c r="F88" s="20">
        <v>13104</v>
      </c>
      <c r="G88" s="21" t="s">
        <v>1301</v>
      </c>
      <c r="H88" s="19">
        <v>30071152522</v>
      </c>
      <c r="I88" s="9" t="e">
        <f>+COUNTIF('[5]FUENTES Y USOS (2025)'!$D$5:$D$185,'[5]RENTAS 2025'!B102)</f>
        <v>#VALUE!</v>
      </c>
      <c r="J88" s="4">
        <f t="shared" si="6"/>
        <v>1</v>
      </c>
      <c r="K88" s="4">
        <f t="shared" si="9"/>
        <v>50</v>
      </c>
    </row>
    <row r="89" spans="1:11" ht="15.6" x14ac:dyDescent="0.3">
      <c r="A89" s="4">
        <v>0</v>
      </c>
      <c r="B89" s="4">
        <v>13105</v>
      </c>
      <c r="C89" s="4" t="s">
        <v>1302</v>
      </c>
      <c r="D89" s="20">
        <v>3</v>
      </c>
      <c r="E89" s="13" t="s">
        <v>1303</v>
      </c>
      <c r="F89" s="20">
        <v>13105</v>
      </c>
      <c r="G89" s="21" t="s">
        <v>1302</v>
      </c>
      <c r="H89" s="19">
        <v>2656462108</v>
      </c>
      <c r="I89" s="9" t="e">
        <f>+COUNTIF('[5]FUENTES Y USOS (2025)'!$D$5:$D$185,'[5]RENTAS 2025'!B103)</f>
        <v>#VALUE!</v>
      </c>
      <c r="J89" s="4">
        <f t="shared" si="6"/>
        <v>1</v>
      </c>
      <c r="K89" s="4">
        <f t="shared" si="9"/>
        <v>35</v>
      </c>
    </row>
    <row r="90" spans="1:11" ht="15.6" x14ac:dyDescent="0.3">
      <c r="A90" s="4">
        <v>0</v>
      </c>
      <c r="B90" s="4">
        <v>13107</v>
      </c>
      <c r="C90" s="4" t="s">
        <v>1304</v>
      </c>
      <c r="D90" s="20">
        <v>3</v>
      </c>
      <c r="E90" s="13" t="s">
        <v>1299</v>
      </c>
      <c r="F90" s="20">
        <v>13107</v>
      </c>
      <c r="G90" s="21" t="s">
        <v>1304</v>
      </c>
      <c r="H90" s="19">
        <v>1327859765</v>
      </c>
      <c r="I90" s="9" t="e">
        <f>+COUNTIF('[5]FUENTES Y USOS (2025)'!$D$5:$D$185,'[5]RENTAS 2025'!B104)</f>
        <v>#VALUE!</v>
      </c>
      <c r="J90" s="4">
        <f t="shared" si="6"/>
        <v>1</v>
      </c>
      <c r="K90" s="4">
        <f t="shared" si="9"/>
        <v>43</v>
      </c>
    </row>
    <row r="91" spans="1:11" ht="15.6" x14ac:dyDescent="0.3">
      <c r="A91" s="4">
        <v>0</v>
      </c>
      <c r="B91" s="4">
        <v>13108</v>
      </c>
      <c r="C91" s="4" t="s">
        <v>1305</v>
      </c>
      <c r="D91" s="20">
        <v>3</v>
      </c>
      <c r="E91" s="13" t="s">
        <v>1299</v>
      </c>
      <c r="F91" s="20">
        <v>13108</v>
      </c>
      <c r="G91" s="21" t="s">
        <v>1305</v>
      </c>
      <c r="H91" s="19">
        <v>1704148825</v>
      </c>
      <c r="I91" s="9" t="e">
        <f>+COUNTIF('[5]FUENTES Y USOS (2025)'!$D$5:$D$185,'[5]RENTAS 2025'!B105)</f>
        <v>#VALUE!</v>
      </c>
      <c r="J91" s="4">
        <f t="shared" si="6"/>
        <v>1</v>
      </c>
      <c r="K91" s="4">
        <f t="shared" si="9"/>
        <v>56</v>
      </c>
    </row>
    <row r="92" spans="1:11" ht="15.6" x14ac:dyDescent="0.3">
      <c r="A92" s="4">
        <v>0</v>
      </c>
      <c r="B92" s="4">
        <v>13110</v>
      </c>
      <c r="C92" s="4" t="s">
        <v>1306</v>
      </c>
      <c r="D92" s="20">
        <v>3</v>
      </c>
      <c r="E92" s="13" t="s">
        <v>1307</v>
      </c>
      <c r="F92" s="20">
        <v>13110</v>
      </c>
      <c r="G92" s="21" t="s">
        <v>1306</v>
      </c>
      <c r="H92" s="19">
        <v>3418482479</v>
      </c>
      <c r="I92" s="9" t="e">
        <f>+COUNTIF('[5]FUENTES Y USOS (2025)'!$D$5:$D$185,'[5]RENTAS 2025'!B106)</f>
        <v>#VALUE!</v>
      </c>
      <c r="J92" s="4">
        <f t="shared" si="6"/>
        <v>1</v>
      </c>
      <c r="K92" s="4">
        <f t="shared" si="9"/>
        <v>37</v>
      </c>
    </row>
    <row r="93" spans="1:11" ht="15.6" x14ac:dyDescent="0.3">
      <c r="A93" s="4">
        <v>0</v>
      </c>
      <c r="B93" s="4">
        <v>13112</v>
      </c>
      <c r="C93" s="4" t="s">
        <v>1308</v>
      </c>
      <c r="D93" s="20">
        <v>3</v>
      </c>
      <c r="E93" s="13" t="s">
        <v>1299</v>
      </c>
      <c r="F93" s="20">
        <v>13112</v>
      </c>
      <c r="G93" s="21" t="s">
        <v>1308</v>
      </c>
      <c r="H93" s="19">
        <v>5153964038</v>
      </c>
      <c r="I93" s="9" t="e">
        <f>+COUNTIF('[5]FUENTES Y USOS (2025)'!$D$5:$D$185,'[5]RENTAS 2025'!B107)</f>
        <v>#VALUE!</v>
      </c>
      <c r="J93" s="4">
        <f t="shared" si="6"/>
        <v>1</v>
      </c>
      <c r="K93" s="4">
        <f t="shared" si="9"/>
        <v>60</v>
      </c>
    </row>
    <row r="94" spans="1:11" ht="15.6" x14ac:dyDescent="0.3">
      <c r="A94" s="4">
        <v>0</v>
      </c>
      <c r="B94" s="4">
        <v>13115</v>
      </c>
      <c r="C94" s="4" t="s">
        <v>1309</v>
      </c>
      <c r="D94" s="20">
        <v>3</v>
      </c>
      <c r="E94" s="13" t="s">
        <v>1299</v>
      </c>
      <c r="F94" s="20">
        <v>13115</v>
      </c>
      <c r="G94" s="21" t="s">
        <v>1309</v>
      </c>
      <c r="H94" s="19">
        <v>313153237</v>
      </c>
      <c r="I94" s="9" t="e">
        <f>+COUNTIF('[5]FUENTES Y USOS (2025)'!$D$5:$D$185,'[5]RENTAS 2025'!B108)</f>
        <v>#VALUE!</v>
      </c>
      <c r="J94" s="4">
        <f t="shared" si="6"/>
        <v>1</v>
      </c>
      <c r="K94" s="4">
        <f t="shared" si="9"/>
        <v>38</v>
      </c>
    </row>
    <row r="95" spans="1:11" ht="15.6" x14ac:dyDescent="0.3">
      <c r="A95" s="4">
        <v>0</v>
      </c>
      <c r="B95" s="4">
        <v>13116</v>
      </c>
      <c r="C95" s="4" t="s">
        <v>1310</v>
      </c>
      <c r="D95" s="20">
        <v>3</v>
      </c>
      <c r="E95" s="13" t="s">
        <v>1299</v>
      </c>
      <c r="F95" s="20">
        <v>13116</v>
      </c>
      <c r="G95" s="21" t="s">
        <v>1310</v>
      </c>
      <c r="H95" s="19">
        <v>130705068</v>
      </c>
      <c r="I95" s="9" t="e">
        <f>+COUNTIF('[5]FUENTES Y USOS (2025)'!$D$5:$D$185,'[5]RENTAS 2025'!B109)</f>
        <v>#VALUE!</v>
      </c>
      <c r="J95" s="4">
        <f t="shared" si="6"/>
        <v>1</v>
      </c>
      <c r="K95" s="4">
        <f t="shared" si="9"/>
        <v>47</v>
      </c>
    </row>
    <row r="96" spans="1:11" ht="15.6" x14ac:dyDescent="0.3">
      <c r="A96" s="4">
        <v>0</v>
      </c>
      <c r="B96" s="4">
        <v>13125</v>
      </c>
      <c r="C96" s="4" t="s">
        <v>1311</v>
      </c>
      <c r="D96" s="20">
        <v>3</v>
      </c>
      <c r="E96" s="13" t="s">
        <v>1299</v>
      </c>
      <c r="F96" s="20">
        <v>13125</v>
      </c>
      <c r="G96" s="21" t="s">
        <v>1311</v>
      </c>
      <c r="H96" s="19">
        <v>620000000</v>
      </c>
      <c r="I96" s="9" t="e">
        <f>+COUNTIF('[5]FUENTES Y USOS (2025)'!$D$5:$D$185,'[5]RENTAS 2025'!B110)</f>
        <v>#VALUE!</v>
      </c>
      <c r="J96" s="4">
        <f t="shared" si="6"/>
        <v>1</v>
      </c>
      <c r="K96" s="4">
        <f t="shared" si="9"/>
        <v>26</v>
      </c>
    </row>
    <row r="97" spans="1:11" ht="15.6" x14ac:dyDescent="0.3">
      <c r="A97" s="4">
        <v>0</v>
      </c>
      <c r="B97" s="4">
        <v>13150</v>
      </c>
      <c r="C97" s="4" t="s">
        <v>1312</v>
      </c>
      <c r="D97" s="20">
        <v>3</v>
      </c>
      <c r="E97" s="13" t="s">
        <v>1313</v>
      </c>
      <c r="F97" s="20">
        <v>13150</v>
      </c>
      <c r="G97" s="21" t="s">
        <v>1312</v>
      </c>
      <c r="H97" s="19">
        <v>781818031</v>
      </c>
      <c r="I97" s="9" t="e">
        <f>+COUNTIF('[5]FUENTES Y USOS (2025)'!$D$5:$D$185,'[5]RENTAS 2025'!B111)</f>
        <v>#VALUE!</v>
      </c>
      <c r="J97" s="4">
        <f t="shared" si="6"/>
        <v>2</v>
      </c>
      <c r="K97" s="4">
        <f t="shared" si="9"/>
        <v>24</v>
      </c>
    </row>
    <row r="98" spans="1:11" ht="15.6" x14ac:dyDescent="0.3">
      <c r="A98" s="4">
        <v>0</v>
      </c>
      <c r="B98" s="4">
        <v>13150</v>
      </c>
      <c r="C98" s="4" t="s">
        <v>1312</v>
      </c>
      <c r="D98" s="20">
        <v>3</v>
      </c>
      <c r="E98" s="13" t="s">
        <v>1313</v>
      </c>
      <c r="F98" s="20">
        <v>13151</v>
      </c>
      <c r="G98" s="21" t="s">
        <v>1314</v>
      </c>
      <c r="H98" s="19">
        <v>64411573</v>
      </c>
      <c r="I98" s="9" t="e">
        <f>+COUNTIF('[5]FUENTES Y USOS (2025)'!$D$5:$D$185,'[5]RENTAS 2025'!B112)</f>
        <v>#VALUE!</v>
      </c>
      <c r="J98" s="4">
        <f t="shared" si="6"/>
        <v>2</v>
      </c>
      <c r="K98" s="4">
        <f t="shared" si="9"/>
        <v>29</v>
      </c>
    </row>
    <row r="99" spans="1:11" ht="15.6" x14ac:dyDescent="0.3">
      <c r="A99" s="4">
        <v>0</v>
      </c>
      <c r="B99" s="4">
        <v>13152</v>
      </c>
      <c r="C99" s="4" t="s">
        <v>1315</v>
      </c>
      <c r="D99" s="20">
        <v>3</v>
      </c>
      <c r="E99" s="13" t="s">
        <v>1316</v>
      </c>
      <c r="F99" s="20">
        <v>13152</v>
      </c>
      <c r="G99" s="21" t="s">
        <v>1315</v>
      </c>
      <c r="H99" s="19">
        <v>6225793041</v>
      </c>
      <c r="I99" s="9" t="e">
        <f>+COUNTIF('[5]FUENTES Y USOS (2025)'!$D$5:$D$185,'[5]RENTAS 2025'!B113)</f>
        <v>#VALUE!</v>
      </c>
      <c r="J99" s="4">
        <f t="shared" si="6"/>
        <v>2</v>
      </c>
      <c r="K99" s="4">
        <f t="shared" si="9"/>
        <v>22</v>
      </c>
    </row>
    <row r="100" spans="1:11" ht="15.6" x14ac:dyDescent="0.3">
      <c r="A100" s="4">
        <v>0</v>
      </c>
      <c r="B100" s="4">
        <v>13152</v>
      </c>
      <c r="C100" s="4" t="s">
        <v>1315</v>
      </c>
      <c r="D100" s="20">
        <v>3</v>
      </c>
      <c r="E100" s="13" t="s">
        <v>1316</v>
      </c>
      <c r="F100" s="20">
        <v>13153</v>
      </c>
      <c r="G100" s="21" t="s">
        <v>1317</v>
      </c>
      <c r="H100" s="19">
        <v>523603557</v>
      </c>
      <c r="I100" s="9" t="e">
        <f>+COUNTIF('[5]FUENTES Y USOS (2025)'!$D$5:$D$185,'[5]RENTAS 2025'!B114)</f>
        <v>#VALUE!</v>
      </c>
      <c r="J100" s="4">
        <f t="shared" si="6"/>
        <v>2</v>
      </c>
      <c r="K100" s="4">
        <f t="shared" si="9"/>
        <v>45</v>
      </c>
    </row>
    <row r="101" spans="1:11" ht="15.6" x14ac:dyDescent="0.3">
      <c r="A101" s="4">
        <v>0</v>
      </c>
      <c r="B101" s="4">
        <v>13160</v>
      </c>
      <c r="C101" s="4" t="s">
        <v>1318</v>
      </c>
      <c r="D101" s="20">
        <v>3</v>
      </c>
      <c r="E101" s="13" t="s">
        <v>1319</v>
      </c>
      <c r="F101" s="20">
        <v>13160</v>
      </c>
      <c r="G101" s="21" t="s">
        <v>1318</v>
      </c>
      <c r="H101" s="19">
        <v>16614873896</v>
      </c>
      <c r="I101" s="9" t="e">
        <f>+COUNTIF('[5]FUENTES Y USOS (2025)'!$D$5:$D$185,'[5]RENTAS 2025'!B115)</f>
        <v>#VALUE!</v>
      </c>
      <c r="J101" s="4">
        <f t="shared" ref="J101:J132" si="10">+COUNTIF($B$5:$B$201,B101)</f>
        <v>2</v>
      </c>
      <c r="K101" s="4">
        <f t="shared" si="9"/>
        <v>27</v>
      </c>
    </row>
    <row r="102" spans="1:11" ht="15.6" x14ac:dyDescent="0.3">
      <c r="A102" s="4">
        <v>0</v>
      </c>
      <c r="B102" s="4">
        <v>13161</v>
      </c>
      <c r="C102" s="4" t="s">
        <v>1320</v>
      </c>
      <c r="D102" s="20">
        <v>3</v>
      </c>
      <c r="E102" s="13" t="s">
        <v>1321</v>
      </c>
      <c r="F102" s="20">
        <v>13161</v>
      </c>
      <c r="G102" s="21" t="s">
        <v>1320</v>
      </c>
      <c r="H102" s="19">
        <v>1655347457</v>
      </c>
      <c r="I102" s="9" t="e">
        <f>+COUNTIF('[5]FUENTES Y USOS (2025)'!$D$5:$D$185,'[5]RENTAS 2025'!B116)</f>
        <v>#VALUE!</v>
      </c>
      <c r="J102" s="4">
        <f t="shared" si="10"/>
        <v>2</v>
      </c>
      <c r="K102" s="4">
        <f t="shared" si="9"/>
        <v>29</v>
      </c>
    </row>
    <row r="103" spans="1:11" ht="15.6" x14ac:dyDescent="0.3">
      <c r="A103" s="4">
        <v>0</v>
      </c>
      <c r="B103" s="4">
        <v>13162</v>
      </c>
      <c r="C103" s="4" t="s">
        <v>1322</v>
      </c>
      <c r="D103" s="20">
        <v>3</v>
      </c>
      <c r="E103" s="13" t="s">
        <v>1323</v>
      </c>
      <c r="F103" s="20">
        <v>13162</v>
      </c>
      <c r="G103" s="21" t="s">
        <v>1322</v>
      </c>
      <c r="H103" s="19">
        <v>1554194616</v>
      </c>
      <c r="I103" s="9" t="e">
        <f>+COUNTIF('[5]FUENTES Y USOS (2025)'!$D$5:$D$185,'[5]RENTAS 2025'!B117)</f>
        <v>#VALUE!</v>
      </c>
      <c r="J103" s="4">
        <f t="shared" si="10"/>
        <v>2</v>
      </c>
      <c r="K103" s="4">
        <f t="shared" si="9"/>
        <v>29</v>
      </c>
    </row>
    <row r="104" spans="1:11" ht="15.6" x14ac:dyDescent="0.3">
      <c r="A104" s="4">
        <v>0</v>
      </c>
      <c r="B104" s="4">
        <v>13160</v>
      </c>
      <c r="C104" s="4" t="s">
        <v>1318</v>
      </c>
      <c r="D104" s="20">
        <v>3</v>
      </c>
      <c r="E104" s="13" t="s">
        <v>1319</v>
      </c>
      <c r="F104" s="20">
        <v>13170</v>
      </c>
      <c r="G104" s="21" t="s">
        <v>1324</v>
      </c>
      <c r="H104" s="19">
        <v>1568033223</v>
      </c>
      <c r="I104" s="9" t="e">
        <f>+COUNTIF('[5]FUENTES Y USOS (2025)'!$D$5:$D$185,'[5]RENTAS 2025'!B118)</f>
        <v>#VALUE!</v>
      </c>
      <c r="J104" s="4">
        <f t="shared" si="10"/>
        <v>2</v>
      </c>
      <c r="K104" s="4">
        <f t="shared" si="9"/>
        <v>32</v>
      </c>
    </row>
    <row r="105" spans="1:11" ht="15.6" x14ac:dyDescent="0.3">
      <c r="A105" s="4">
        <v>0</v>
      </c>
      <c r="B105" s="4">
        <v>13161</v>
      </c>
      <c r="C105" s="4" t="s">
        <v>1320</v>
      </c>
      <c r="D105" s="20">
        <v>3</v>
      </c>
      <c r="E105" s="13" t="s">
        <v>1321</v>
      </c>
      <c r="F105" s="20">
        <v>13171</v>
      </c>
      <c r="G105" s="21" t="s">
        <v>1325</v>
      </c>
      <c r="H105" s="19">
        <v>156223864</v>
      </c>
      <c r="I105" s="9" t="e">
        <f>+COUNTIF('[5]FUENTES Y USOS (2025)'!$D$5:$D$185,'[5]RENTAS 2025'!B119)</f>
        <v>#VALUE!</v>
      </c>
      <c r="J105" s="4">
        <f t="shared" si="10"/>
        <v>2</v>
      </c>
      <c r="K105" s="4">
        <f t="shared" si="9"/>
        <v>34</v>
      </c>
    </row>
    <row r="106" spans="1:11" ht="15.6" x14ac:dyDescent="0.3">
      <c r="A106" s="4">
        <v>0</v>
      </c>
      <c r="B106" s="4">
        <v>13162</v>
      </c>
      <c r="C106" s="4" t="s">
        <v>1322</v>
      </c>
      <c r="D106" s="20">
        <v>3</v>
      </c>
      <c r="E106" s="13" t="s">
        <v>1323</v>
      </c>
      <c r="F106" s="20">
        <v>13172</v>
      </c>
      <c r="G106" s="21" t="s">
        <v>1326</v>
      </c>
      <c r="H106" s="19">
        <v>108602465</v>
      </c>
      <c r="I106" s="9" t="e">
        <f>+COUNTIF('[5]FUENTES Y USOS (2025)'!$D$5:$D$185,'[5]RENTAS 2025'!B120)</f>
        <v>#VALUE!</v>
      </c>
      <c r="J106" s="4">
        <f t="shared" si="10"/>
        <v>2</v>
      </c>
      <c r="K106" s="4">
        <f t="shared" si="9"/>
        <v>34</v>
      </c>
    </row>
    <row r="107" spans="1:11" ht="15.6" x14ac:dyDescent="0.3">
      <c r="A107" s="4">
        <v>0</v>
      </c>
      <c r="B107" s="4">
        <v>13173</v>
      </c>
      <c r="C107" s="4" t="s">
        <v>1327</v>
      </c>
      <c r="D107" s="20">
        <v>2</v>
      </c>
      <c r="E107" s="13" t="s">
        <v>1328</v>
      </c>
      <c r="F107" s="20">
        <v>13173</v>
      </c>
      <c r="G107" s="21" t="s">
        <v>1327</v>
      </c>
      <c r="H107" s="19">
        <v>265000000</v>
      </c>
      <c r="I107" s="9" t="e">
        <f>+COUNTIF('[5]FUENTES Y USOS (2025)'!$D$5:$D$185,'[5]RENTAS 2025'!B121)</f>
        <v>#VALUE!</v>
      </c>
      <c r="J107" s="4">
        <f t="shared" si="10"/>
        <v>1</v>
      </c>
      <c r="K107" s="4">
        <f t="shared" si="9"/>
        <v>45</v>
      </c>
    </row>
    <row r="108" spans="1:11" ht="15.6" x14ac:dyDescent="0.3">
      <c r="A108" s="4">
        <v>0</v>
      </c>
      <c r="B108" s="4">
        <v>13177</v>
      </c>
      <c r="C108" s="4" t="s">
        <v>1329</v>
      </c>
      <c r="D108" s="20">
        <v>2</v>
      </c>
      <c r="E108" s="13" t="s">
        <v>1313</v>
      </c>
      <c r="F108" s="20">
        <v>13177</v>
      </c>
      <c r="G108" s="21" t="s">
        <v>1329</v>
      </c>
      <c r="H108" s="19">
        <v>13761861120</v>
      </c>
      <c r="I108" s="9" t="e">
        <f>+COUNTIF('[5]FUENTES Y USOS (2025)'!$D$5:$D$185,'[5]RENTAS 2025'!B122)</f>
        <v>#VALUE!</v>
      </c>
      <c r="J108" s="4">
        <f t="shared" si="10"/>
        <v>1</v>
      </c>
      <c r="K108" s="4">
        <f t="shared" si="9"/>
        <v>16</v>
      </c>
    </row>
    <row r="109" spans="1:11" ht="15.6" x14ac:dyDescent="0.3">
      <c r="A109" s="4">
        <v>0</v>
      </c>
      <c r="B109" s="4">
        <v>13204</v>
      </c>
      <c r="C109" s="4" t="s">
        <v>1330</v>
      </c>
      <c r="D109" s="20">
        <v>2</v>
      </c>
      <c r="E109" s="13" t="s">
        <v>1285</v>
      </c>
      <c r="F109" s="20">
        <v>13204</v>
      </c>
      <c r="G109" s="21" t="s">
        <v>1330</v>
      </c>
      <c r="H109" s="19">
        <v>355752000</v>
      </c>
      <c r="I109" s="9" t="e">
        <f>+COUNTIF('[5]FUENTES Y USOS (2025)'!$D$5:$D$185,'[5]RENTAS 2025'!B124)</f>
        <v>#VALUE!</v>
      </c>
      <c r="J109" s="4">
        <f t="shared" si="10"/>
        <v>1</v>
      </c>
      <c r="K109" s="4">
        <f>+LEN(G109)</f>
        <v>33</v>
      </c>
    </row>
    <row r="110" spans="1:11" ht="15.6" x14ac:dyDescent="0.3">
      <c r="A110" s="4">
        <v>0</v>
      </c>
      <c r="B110" s="4">
        <v>11101</v>
      </c>
      <c r="C110" s="4" t="s">
        <v>1175</v>
      </c>
      <c r="D110" s="20">
        <v>1</v>
      </c>
      <c r="E110" s="13" t="s">
        <v>1331</v>
      </c>
      <c r="F110" s="20">
        <v>13205</v>
      </c>
      <c r="G110" s="21" t="s">
        <v>1332</v>
      </c>
      <c r="H110" s="19">
        <v>9991513264</v>
      </c>
      <c r="I110" s="9" t="e">
        <f>+COUNTIF('[5]FUENTES Y USOS (2025)'!$D$5:$D$185,'[5]RENTAS 2025'!B125)</f>
        <v>#VALUE!</v>
      </c>
      <c r="J110" s="4">
        <f t="shared" si="10"/>
        <v>42</v>
      </c>
      <c r="K110" s="4">
        <f>+LEN(G110)</f>
        <v>37</v>
      </c>
    </row>
    <row r="111" spans="1:11" ht="15.6" x14ac:dyDescent="0.3">
      <c r="A111" s="4">
        <v>0</v>
      </c>
      <c r="B111" s="4">
        <v>13301</v>
      </c>
      <c r="C111" s="4" t="s">
        <v>1333</v>
      </c>
      <c r="D111" s="20">
        <v>2</v>
      </c>
      <c r="E111" s="13" t="s">
        <v>1334</v>
      </c>
      <c r="F111" s="20">
        <v>13301</v>
      </c>
      <c r="G111" s="21" t="s">
        <v>1333</v>
      </c>
      <c r="H111" s="19">
        <v>207439354</v>
      </c>
      <c r="I111" s="9" t="e">
        <f>+COUNTIF('[5]FUENTES Y USOS (2025)'!$D$5:$D$185,'[5]RENTAS 2025'!B127)</f>
        <v>#VALUE!</v>
      </c>
      <c r="J111" s="4">
        <f t="shared" si="10"/>
        <v>1</v>
      </c>
      <c r="K111" s="4">
        <f t="shared" ref="K111:K118" si="11">+LEN(G111)</f>
        <v>48</v>
      </c>
    </row>
    <row r="112" spans="1:11" ht="15.6" x14ac:dyDescent="0.3">
      <c r="A112" s="4">
        <v>0</v>
      </c>
      <c r="B112" s="4">
        <v>13304</v>
      </c>
      <c r="C112" s="4" t="s">
        <v>1335</v>
      </c>
      <c r="D112" s="20">
        <v>2</v>
      </c>
      <c r="E112" s="13" t="s">
        <v>1336</v>
      </c>
      <c r="F112" s="20">
        <v>13304</v>
      </c>
      <c r="G112" s="21" t="s">
        <v>1337</v>
      </c>
      <c r="H112" s="19">
        <v>413245488</v>
      </c>
      <c r="I112" s="9" t="e">
        <f>+COUNTIF('[5]FUENTES Y USOS (2025)'!$D$5:$D$185,'[5]RENTAS 2025'!B128)</f>
        <v>#VALUE!</v>
      </c>
      <c r="J112" s="4">
        <f t="shared" si="10"/>
        <v>7</v>
      </c>
      <c r="K112" s="4">
        <f t="shared" si="11"/>
        <v>40</v>
      </c>
    </row>
    <row r="113" spans="1:11" ht="15.6" x14ac:dyDescent="0.3">
      <c r="A113" s="4">
        <v>0</v>
      </c>
      <c r="B113" s="4">
        <v>13304</v>
      </c>
      <c r="C113" s="4" t="s">
        <v>1335</v>
      </c>
      <c r="D113" s="20">
        <v>2</v>
      </c>
      <c r="E113" s="13" t="s">
        <v>1336</v>
      </c>
      <c r="F113" s="20">
        <v>13305</v>
      </c>
      <c r="G113" s="21" t="s">
        <v>1338</v>
      </c>
      <c r="H113" s="19">
        <v>116984420</v>
      </c>
      <c r="I113" s="9" t="e">
        <f>+COUNTIF('[5]FUENTES Y USOS (2025)'!$D$5:$D$185,'[5]RENTAS 2025'!B129)</f>
        <v>#VALUE!</v>
      </c>
      <c r="J113" s="4">
        <f t="shared" si="10"/>
        <v>7</v>
      </c>
      <c r="K113" s="4">
        <f t="shared" si="11"/>
        <v>34</v>
      </c>
    </row>
    <row r="114" spans="1:11" ht="15.6" x14ac:dyDescent="0.3">
      <c r="A114" s="4">
        <v>0</v>
      </c>
      <c r="B114" s="4">
        <v>13304</v>
      </c>
      <c r="C114" s="4" t="s">
        <v>1335</v>
      </c>
      <c r="D114" s="20">
        <v>2</v>
      </c>
      <c r="E114" s="13" t="s">
        <v>1336</v>
      </c>
      <c r="F114" s="20">
        <v>13306</v>
      </c>
      <c r="G114" s="21" t="s">
        <v>1339</v>
      </c>
      <c r="H114" s="19">
        <v>89810868</v>
      </c>
      <c r="I114" s="9" t="e">
        <f>+COUNTIF('[5]FUENTES Y USOS (2025)'!$D$5:$D$185,'[5]RENTAS 2025'!B130)</f>
        <v>#VALUE!</v>
      </c>
      <c r="J114" s="4">
        <f t="shared" si="10"/>
        <v>7</v>
      </c>
      <c r="K114" s="4">
        <f t="shared" si="11"/>
        <v>39</v>
      </c>
    </row>
    <row r="115" spans="1:11" ht="15.6" x14ac:dyDescent="0.3">
      <c r="A115" s="4">
        <v>0</v>
      </c>
      <c r="B115" s="4">
        <v>13304</v>
      </c>
      <c r="C115" s="4" t="s">
        <v>1335</v>
      </c>
      <c r="D115" s="20">
        <v>2</v>
      </c>
      <c r="E115" s="13" t="s">
        <v>1336</v>
      </c>
      <c r="F115" s="20">
        <v>13308</v>
      </c>
      <c r="G115" s="21" t="s">
        <v>1340</v>
      </c>
      <c r="H115" s="19">
        <v>636353214</v>
      </c>
      <c r="I115" s="9" t="e">
        <f>+COUNTIF('[5]FUENTES Y USOS (2025)'!$D$5:$D$185,'[5]RENTAS 2025'!B131)</f>
        <v>#VALUE!</v>
      </c>
      <c r="J115" s="4">
        <f t="shared" si="10"/>
        <v>7</v>
      </c>
      <c r="K115" s="4">
        <f t="shared" si="11"/>
        <v>45</v>
      </c>
    </row>
    <row r="116" spans="1:11" ht="15.6" x14ac:dyDescent="0.3">
      <c r="A116" s="4">
        <v>0</v>
      </c>
      <c r="B116" s="4">
        <v>13304</v>
      </c>
      <c r="C116" s="4" t="s">
        <v>1335</v>
      </c>
      <c r="D116" s="20">
        <v>2</v>
      </c>
      <c r="E116" s="13" t="s">
        <v>1336</v>
      </c>
      <c r="F116" s="20">
        <v>13309</v>
      </c>
      <c r="G116" s="21" t="s">
        <v>1341</v>
      </c>
      <c r="H116" s="19">
        <v>128894720</v>
      </c>
      <c r="I116" s="9" t="e">
        <f>+COUNTIF('[5]FUENTES Y USOS (2025)'!$D$5:$D$185,'[5]RENTAS 2025'!B132)</f>
        <v>#VALUE!</v>
      </c>
      <c r="J116" s="4">
        <f t="shared" si="10"/>
        <v>7</v>
      </c>
      <c r="K116" s="4">
        <f t="shared" si="11"/>
        <v>31</v>
      </c>
    </row>
    <row r="117" spans="1:11" ht="15.6" x14ac:dyDescent="0.3">
      <c r="A117" s="4">
        <v>0</v>
      </c>
      <c r="B117" s="4">
        <v>13304</v>
      </c>
      <c r="C117" s="4" t="s">
        <v>1335</v>
      </c>
      <c r="D117" s="20">
        <v>2</v>
      </c>
      <c r="E117" s="13" t="s">
        <v>1336</v>
      </c>
      <c r="F117" s="20">
        <v>13311</v>
      </c>
      <c r="G117" s="21" t="s">
        <v>1342</v>
      </c>
      <c r="H117" s="19">
        <v>37240162</v>
      </c>
      <c r="I117" s="9" t="e">
        <f>+COUNTIF('[5]FUENTES Y USOS (2025)'!$D$5:$D$185,'[5]RENTAS 2025'!B133)</f>
        <v>#VALUE!</v>
      </c>
      <c r="J117" s="4">
        <f t="shared" si="10"/>
        <v>7</v>
      </c>
      <c r="K117" s="4">
        <f t="shared" si="11"/>
        <v>46</v>
      </c>
    </row>
    <row r="118" spans="1:11" ht="15.6" x14ac:dyDescent="0.3">
      <c r="A118" s="4">
        <v>0</v>
      </c>
      <c r="B118" s="4">
        <v>13304</v>
      </c>
      <c r="C118" s="4" t="s">
        <v>1335</v>
      </c>
      <c r="D118" s="20">
        <v>2</v>
      </c>
      <c r="E118" s="13" t="s">
        <v>1336</v>
      </c>
      <c r="F118" s="20">
        <v>13315</v>
      </c>
      <c r="G118" s="21" t="s">
        <v>1343</v>
      </c>
      <c r="H118" s="19">
        <v>58359254</v>
      </c>
      <c r="I118" s="9" t="e">
        <f>+COUNTIF('[5]FUENTES Y USOS (2025)'!$D$5:$D$185,'[5]RENTAS 2025'!B134)</f>
        <v>#VALUE!</v>
      </c>
      <c r="J118" s="4">
        <f t="shared" si="10"/>
        <v>7</v>
      </c>
      <c r="K118" s="4">
        <f t="shared" si="11"/>
        <v>39</v>
      </c>
    </row>
    <row r="119" spans="1:11" ht="15.6" x14ac:dyDescent="0.3">
      <c r="A119" s="4">
        <v>0</v>
      </c>
      <c r="B119" s="4">
        <v>13401</v>
      </c>
      <c r="C119" s="4" t="s">
        <v>1344</v>
      </c>
      <c r="D119" s="20">
        <v>2</v>
      </c>
      <c r="E119" s="13" t="s">
        <v>1334</v>
      </c>
      <c r="F119" s="20">
        <v>13401</v>
      </c>
      <c r="G119" s="21" t="s">
        <v>1344</v>
      </c>
      <c r="H119" s="19">
        <v>748108235</v>
      </c>
      <c r="I119" s="9" t="e">
        <f>+COUNTIF('[5]FUENTES Y USOS (2025)'!$D$5:$D$185,'[5]RENTAS 2025'!B136)</f>
        <v>#VALUE!</v>
      </c>
      <c r="J119" s="4">
        <f t="shared" si="10"/>
        <v>1</v>
      </c>
      <c r="K119" s="4">
        <f>+LEN(G119)</f>
        <v>38</v>
      </c>
    </row>
    <row r="120" spans="1:11" ht="15.6" x14ac:dyDescent="0.3">
      <c r="A120" s="4">
        <v>0</v>
      </c>
      <c r="B120" s="4">
        <v>13402</v>
      </c>
      <c r="C120" s="4" t="s">
        <v>1345</v>
      </c>
      <c r="D120" s="20">
        <v>2</v>
      </c>
      <c r="E120" s="13" t="s">
        <v>1334</v>
      </c>
      <c r="F120" s="20">
        <v>13402</v>
      </c>
      <c r="G120" s="21" t="s">
        <v>1345</v>
      </c>
      <c r="H120" s="19">
        <v>232718090</v>
      </c>
      <c r="I120" s="9" t="e">
        <f>+COUNTIF('[5]FUENTES Y USOS (2025)'!$D$5:$D$185,'[5]RENTAS 2025'!B137)</f>
        <v>#VALUE!</v>
      </c>
      <c r="J120" s="4">
        <f t="shared" si="10"/>
        <v>1</v>
      </c>
      <c r="K120" s="4">
        <f>+LEN(G120)</f>
        <v>43</v>
      </c>
    </row>
    <row r="121" spans="1:11" ht="15.6" x14ac:dyDescent="0.3">
      <c r="A121" s="4">
        <v>0</v>
      </c>
      <c r="B121" s="4">
        <f t="shared" ref="B121:B128" si="12">+F121</f>
        <v>41131</v>
      </c>
      <c r="C121" s="4" t="s">
        <v>1346</v>
      </c>
      <c r="D121" s="20">
        <v>3</v>
      </c>
      <c r="E121" s="13" t="s">
        <v>1347</v>
      </c>
      <c r="F121" s="20">
        <v>41131</v>
      </c>
      <c r="G121" s="21" t="s">
        <v>1346</v>
      </c>
      <c r="H121" s="19">
        <v>53011722960</v>
      </c>
      <c r="I121" s="9" t="e">
        <f>+COUNTIF('[5]FUENTES Y USOS (2025)'!$D$5:$D$185,'[5]RENTAS 2025'!B141)</f>
        <v>#VALUE!</v>
      </c>
      <c r="J121" s="4">
        <f t="shared" si="10"/>
        <v>2</v>
      </c>
      <c r="K121" s="4">
        <f t="shared" ref="K121:K128" si="13">+LEN(G121)</f>
        <v>34</v>
      </c>
    </row>
    <row r="122" spans="1:11" ht="15.6" x14ac:dyDescent="0.3">
      <c r="A122" s="4">
        <v>0</v>
      </c>
      <c r="B122" s="4">
        <v>41131</v>
      </c>
      <c r="C122" s="4" t="s">
        <v>1346</v>
      </c>
      <c r="D122" s="20">
        <v>3</v>
      </c>
      <c r="E122" s="13" t="s">
        <v>1347</v>
      </c>
      <c r="F122" s="20">
        <v>41133</v>
      </c>
      <c r="G122" s="21" t="s">
        <v>1348</v>
      </c>
      <c r="H122" s="19">
        <v>6584414450</v>
      </c>
      <c r="I122" s="9" t="e">
        <f>+COUNTIF('[5]FUENTES Y USOS (2025)'!$D$5:$D$185,'[5]RENTAS 2025'!B142)</f>
        <v>#VALUE!</v>
      </c>
      <c r="J122" s="4">
        <f t="shared" si="10"/>
        <v>2</v>
      </c>
      <c r="K122" s="4">
        <f t="shared" si="13"/>
        <v>39</v>
      </c>
    </row>
    <row r="123" spans="1:11" ht="15.6" x14ac:dyDescent="0.3">
      <c r="A123" s="4">
        <v>0</v>
      </c>
      <c r="B123" s="4">
        <f t="shared" si="12"/>
        <v>41140</v>
      </c>
      <c r="C123" s="4" t="s">
        <v>1349</v>
      </c>
      <c r="D123" s="20">
        <v>2</v>
      </c>
      <c r="E123" s="13" t="s">
        <v>1350</v>
      </c>
      <c r="F123" s="20">
        <v>41140</v>
      </c>
      <c r="G123" s="21" t="s">
        <v>1349</v>
      </c>
      <c r="H123" s="19">
        <v>5262585690</v>
      </c>
      <c r="I123" s="9" t="e">
        <f>+COUNTIF('[5]FUENTES Y USOS (2025)'!$D$5:$D$185,'[5]RENTAS 2025'!B143)</f>
        <v>#VALUE!</v>
      </c>
      <c r="J123" s="4">
        <f t="shared" si="10"/>
        <v>1</v>
      </c>
      <c r="K123" s="4">
        <f t="shared" si="13"/>
        <v>31</v>
      </c>
    </row>
    <row r="124" spans="1:11" ht="15.6" x14ac:dyDescent="0.3">
      <c r="A124" s="4">
        <v>0</v>
      </c>
      <c r="B124" s="4">
        <f t="shared" si="12"/>
        <v>41143</v>
      </c>
      <c r="C124" s="4" t="s">
        <v>1351</v>
      </c>
      <c r="D124" s="20">
        <v>2</v>
      </c>
      <c r="E124" s="13" t="s">
        <v>1352</v>
      </c>
      <c r="F124" s="20">
        <v>41143</v>
      </c>
      <c r="G124" s="21" t="s">
        <v>1351</v>
      </c>
      <c r="H124" s="19">
        <v>112818752039</v>
      </c>
      <c r="I124" s="9" t="e">
        <f>+COUNTIF('[5]FUENTES Y USOS (2025)'!$D$5:$D$185,'[5]RENTAS 2025'!B144)</f>
        <v>#VALUE!</v>
      </c>
      <c r="J124" s="4">
        <f t="shared" si="10"/>
        <v>1</v>
      </c>
      <c r="K124" s="4">
        <f t="shared" si="13"/>
        <v>29</v>
      </c>
    </row>
    <row r="125" spans="1:11" ht="15.6" x14ac:dyDescent="0.3">
      <c r="A125" s="4">
        <v>0</v>
      </c>
      <c r="B125" s="4">
        <f t="shared" si="12"/>
        <v>41145</v>
      </c>
      <c r="C125" s="4" t="s">
        <v>1353</v>
      </c>
      <c r="D125" s="20">
        <v>2</v>
      </c>
      <c r="E125" s="13" t="s">
        <v>1352</v>
      </c>
      <c r="F125" s="20">
        <v>41145</v>
      </c>
      <c r="G125" s="21" t="s">
        <v>1353</v>
      </c>
      <c r="H125" s="19">
        <v>830684163</v>
      </c>
      <c r="I125" s="9" t="e">
        <f>+COUNTIF('[5]FUENTES Y USOS (2025)'!$D$5:$D$185,'[5]RENTAS 2025'!B145)</f>
        <v>#VALUE!</v>
      </c>
      <c r="J125" s="4">
        <f t="shared" si="10"/>
        <v>1</v>
      </c>
      <c r="K125" s="4">
        <f t="shared" si="13"/>
        <v>46</v>
      </c>
    </row>
    <row r="126" spans="1:11" ht="15.6" x14ac:dyDescent="0.3">
      <c r="A126" s="4">
        <v>0</v>
      </c>
      <c r="B126" s="4">
        <f t="shared" si="12"/>
        <v>41151</v>
      </c>
      <c r="C126" s="4" t="s">
        <v>1354</v>
      </c>
      <c r="D126" s="20">
        <v>2</v>
      </c>
      <c r="E126" s="13" t="s">
        <v>1355</v>
      </c>
      <c r="F126" s="20">
        <v>41151</v>
      </c>
      <c r="G126" s="21" t="s">
        <v>1354</v>
      </c>
      <c r="H126" s="19">
        <v>21518852766</v>
      </c>
      <c r="I126" s="9" t="e">
        <f>+COUNTIF('[5]FUENTES Y USOS (2025)'!$D$5:$D$185,'[5]RENTAS 2025'!B146)</f>
        <v>#VALUE!</v>
      </c>
      <c r="J126" s="4">
        <f t="shared" si="10"/>
        <v>1</v>
      </c>
      <c r="K126" s="4">
        <f t="shared" si="13"/>
        <v>54</v>
      </c>
    </row>
    <row r="127" spans="1:11" ht="15.6" x14ac:dyDescent="0.3">
      <c r="A127" s="4">
        <v>0</v>
      </c>
      <c r="B127" s="4">
        <f t="shared" si="12"/>
        <v>41162</v>
      </c>
      <c r="C127" s="4" t="s">
        <v>1356</v>
      </c>
      <c r="D127" s="20">
        <v>2</v>
      </c>
      <c r="E127" s="13" t="s">
        <v>1357</v>
      </c>
      <c r="F127" s="20">
        <v>41162</v>
      </c>
      <c r="G127" s="21" t="s">
        <v>1356</v>
      </c>
      <c r="H127" s="19">
        <v>3399966616</v>
      </c>
      <c r="I127" s="9" t="e">
        <f>+COUNTIF('[5]FUENTES Y USOS (2025)'!$D$5:$D$185,'[5]RENTAS 2025'!B147)</f>
        <v>#VALUE!</v>
      </c>
      <c r="J127" s="4">
        <f t="shared" si="10"/>
        <v>1</v>
      </c>
      <c r="K127" s="4">
        <f t="shared" si="13"/>
        <v>47</v>
      </c>
    </row>
    <row r="128" spans="1:11" ht="15.6" x14ac:dyDescent="0.3">
      <c r="A128" s="4">
        <v>0</v>
      </c>
      <c r="B128" s="4">
        <f t="shared" si="12"/>
        <v>41163</v>
      </c>
      <c r="C128" s="4" t="s">
        <v>1358</v>
      </c>
      <c r="D128" s="20">
        <v>2</v>
      </c>
      <c r="E128" s="13" t="s">
        <v>1355</v>
      </c>
      <c r="F128" s="20">
        <v>41163</v>
      </c>
      <c r="G128" s="21" t="s">
        <v>1358</v>
      </c>
      <c r="H128" s="19">
        <v>2056829789</v>
      </c>
      <c r="I128" s="9" t="e">
        <f>+COUNTIF('[5]FUENTES Y USOS (2025)'!$D$5:$D$185,'[5]RENTAS 2025'!B148)</f>
        <v>#VALUE!</v>
      </c>
      <c r="J128" s="4">
        <f t="shared" si="10"/>
        <v>1</v>
      </c>
      <c r="K128" s="4">
        <f t="shared" si="13"/>
        <v>36</v>
      </c>
    </row>
    <row r="129" spans="1:12" ht="15.6" x14ac:dyDescent="0.3">
      <c r="A129" s="4">
        <v>0</v>
      </c>
      <c r="B129" s="4">
        <f>+F129</f>
        <v>41230</v>
      </c>
      <c r="C129" s="4" t="s">
        <v>1359</v>
      </c>
      <c r="D129" s="20">
        <v>3</v>
      </c>
      <c r="E129" s="13" t="s">
        <v>1360</v>
      </c>
      <c r="F129" s="20">
        <v>41230</v>
      </c>
      <c r="G129" s="21" t="s">
        <v>1359</v>
      </c>
      <c r="H129" s="19">
        <v>4860448924</v>
      </c>
      <c r="I129" s="9" t="e">
        <f>+COUNTIF('[5]FUENTES Y USOS (2025)'!$D$5:$D$185,'[5]RENTAS 2025'!B150)</f>
        <v>#VALUE!</v>
      </c>
      <c r="J129" s="4">
        <f t="shared" si="10"/>
        <v>2</v>
      </c>
      <c r="K129" s="4">
        <f t="shared" ref="K129:K144" si="14">+LEN(G129)</f>
        <v>17</v>
      </c>
      <c r="L129" s="4">
        <v>42130</v>
      </c>
    </row>
    <row r="130" spans="1:12" ht="15.6" x14ac:dyDescent="0.3">
      <c r="A130" s="4">
        <v>0</v>
      </c>
      <c r="B130" s="4">
        <v>41230</v>
      </c>
      <c r="C130" s="4" t="s">
        <v>1359</v>
      </c>
      <c r="D130" s="20">
        <v>3</v>
      </c>
      <c r="E130" s="13" t="s">
        <v>1360</v>
      </c>
      <c r="F130" s="20">
        <v>41231</v>
      </c>
      <c r="G130" s="21" t="s">
        <v>1361</v>
      </c>
      <c r="H130" s="19">
        <v>674790908</v>
      </c>
      <c r="I130" s="9" t="e">
        <f>+COUNTIF('[5]FUENTES Y USOS (2025)'!$D$5:$D$185,'[5]RENTAS 2025'!B151)</f>
        <v>#VALUE!</v>
      </c>
      <c r="J130" s="4">
        <f t="shared" si="10"/>
        <v>2</v>
      </c>
      <c r="K130" s="4">
        <f t="shared" si="14"/>
        <v>22</v>
      </c>
      <c r="L130" s="4">
        <v>42131</v>
      </c>
    </row>
    <row r="131" spans="1:12" ht="15.6" x14ac:dyDescent="0.3">
      <c r="A131" s="4">
        <v>0</v>
      </c>
      <c r="B131" s="4">
        <f>+F131</f>
        <v>41420</v>
      </c>
      <c r="C131" s="4" t="s">
        <v>1257</v>
      </c>
      <c r="D131" s="20">
        <v>2</v>
      </c>
      <c r="E131" s="13" t="s">
        <v>1258</v>
      </c>
      <c r="F131" s="20">
        <v>41420</v>
      </c>
      <c r="G131" s="21" t="s">
        <v>1257</v>
      </c>
      <c r="H131" s="19">
        <v>69832800</v>
      </c>
      <c r="I131" s="9" t="e">
        <f>+COUNTIF('[5]FUENTES Y USOS (2025)'!$D$5:$D$185,'[5]RENTAS 2025'!B153)</f>
        <v>#VALUE!</v>
      </c>
      <c r="J131" s="4">
        <f t="shared" si="10"/>
        <v>1</v>
      </c>
      <c r="K131" s="4">
        <f t="shared" si="14"/>
        <v>32</v>
      </c>
      <c r="L131" s="4">
        <v>44120</v>
      </c>
    </row>
    <row r="132" spans="1:12" ht="15.6" x14ac:dyDescent="0.3">
      <c r="A132" s="4">
        <v>0</v>
      </c>
      <c r="B132" s="4">
        <f>+F132</f>
        <v>41440</v>
      </c>
      <c r="C132" s="4" t="s">
        <v>1362</v>
      </c>
      <c r="D132" s="20">
        <v>2</v>
      </c>
      <c r="E132" s="13" t="s">
        <v>1350</v>
      </c>
      <c r="F132" s="20">
        <v>41440</v>
      </c>
      <c r="G132" s="21" t="s">
        <v>1362</v>
      </c>
      <c r="H132" s="19">
        <v>1590577602</v>
      </c>
      <c r="I132" s="9" t="e">
        <f>+COUNTIF('[5]FUENTES Y USOS (2025)'!$D$5:$D$185,'[5]RENTAS 2025'!B154)</f>
        <v>#VALUE!</v>
      </c>
      <c r="J132" s="4">
        <f t="shared" si="10"/>
        <v>1</v>
      </c>
      <c r="K132" s="4">
        <f t="shared" si="14"/>
        <v>24</v>
      </c>
      <c r="L132" s="4">
        <v>44140</v>
      </c>
    </row>
    <row r="133" spans="1:12" ht="15.6" x14ac:dyDescent="0.3">
      <c r="A133" s="4">
        <v>0</v>
      </c>
      <c r="B133" s="4">
        <f>+F133</f>
        <v>41460</v>
      </c>
      <c r="C133" s="4" t="s">
        <v>1363</v>
      </c>
      <c r="D133" s="20">
        <v>2</v>
      </c>
      <c r="E133" s="13" t="s">
        <v>1357</v>
      </c>
      <c r="F133" s="20">
        <v>41460</v>
      </c>
      <c r="G133" s="21" t="s">
        <v>1363</v>
      </c>
      <c r="H133" s="19">
        <v>1192441120</v>
      </c>
      <c r="I133" s="9" t="e">
        <f>+COUNTIF('[5]FUENTES Y USOS (2025)'!$D$5:$D$185,'[5]RENTAS 2025'!B155)</f>
        <v>#VALUE!</v>
      </c>
      <c r="J133" s="4">
        <f t="shared" ref="J133:J164" si="15">+COUNTIF($B$5:$B$201,B133)</f>
        <v>1</v>
      </c>
      <c r="K133" s="4">
        <f t="shared" si="14"/>
        <v>37</v>
      </c>
      <c r="L133" s="4">
        <v>44160</v>
      </c>
    </row>
    <row r="134" spans="1:12" ht="15.6" x14ac:dyDescent="0.3">
      <c r="A134" s="4">
        <v>0</v>
      </c>
      <c r="B134" s="4">
        <f>+F134</f>
        <v>42201</v>
      </c>
      <c r="C134" s="4" t="str">
        <f>+G134</f>
        <v>Fondo para el Fomento y Promoción de Ciudad  Est Procultura</v>
      </c>
      <c r="D134" s="10">
        <v>2</v>
      </c>
      <c r="E134" s="13" t="s">
        <v>1364</v>
      </c>
      <c r="F134" s="10">
        <v>42201</v>
      </c>
      <c r="G134" s="12" t="s">
        <v>1365</v>
      </c>
      <c r="H134" s="19">
        <v>4650000000</v>
      </c>
      <c r="I134" s="9" t="e">
        <f>+COUNTIF('[5]FUENTES Y USOS (2025)'!$D$5:$D$185,'[5]RENTAS 2025'!B158)</f>
        <v>#VALUE!</v>
      </c>
      <c r="J134" s="4">
        <f t="shared" si="15"/>
        <v>1</v>
      </c>
      <c r="K134" s="4">
        <f t="shared" si="14"/>
        <v>59</v>
      </c>
    </row>
    <row r="135" spans="1:12" ht="15.6" x14ac:dyDescent="0.3">
      <c r="A135" s="4">
        <v>0</v>
      </c>
      <c r="B135" s="4">
        <v>21111</v>
      </c>
      <c r="C135" s="4" t="s">
        <v>1366</v>
      </c>
      <c r="D135" s="10">
        <v>2</v>
      </c>
      <c r="E135" s="11" t="s">
        <v>1367</v>
      </c>
      <c r="F135" s="10">
        <v>21111</v>
      </c>
      <c r="G135" s="12" t="s">
        <v>1366</v>
      </c>
      <c r="H135" s="19">
        <v>7166666667</v>
      </c>
      <c r="I135" s="9" t="e">
        <f>+COUNTIF('[5]FUENTES Y USOS (2025)'!$D$5:$D$185,'[5]RENTAS 2025'!B162)</f>
        <v>#VALUE!</v>
      </c>
      <c r="J135" s="4">
        <f t="shared" si="15"/>
        <v>1</v>
      </c>
      <c r="K135" s="4">
        <f t="shared" si="14"/>
        <v>27</v>
      </c>
    </row>
    <row r="136" spans="1:12" ht="15.6" x14ac:dyDescent="0.3">
      <c r="A136" s="4">
        <v>0</v>
      </c>
      <c r="B136" s="4">
        <v>21216</v>
      </c>
      <c r="C136" s="4" t="s">
        <v>1368</v>
      </c>
      <c r="D136" s="10">
        <v>2</v>
      </c>
      <c r="E136" s="11" t="s">
        <v>1367</v>
      </c>
      <c r="F136" s="10">
        <v>21216</v>
      </c>
      <c r="G136" s="12" t="s">
        <v>1368</v>
      </c>
      <c r="H136" s="19">
        <v>300000000</v>
      </c>
      <c r="I136" s="9" t="e">
        <f>+COUNTIF('[5]FUENTES Y USOS (2025)'!$D$5:$D$185,'[5]RENTAS 2025'!B164)</f>
        <v>#VALUE!</v>
      </c>
      <c r="J136" s="4">
        <f t="shared" si="15"/>
        <v>1</v>
      </c>
      <c r="K136" s="4">
        <f t="shared" si="14"/>
        <v>51</v>
      </c>
    </row>
    <row r="137" spans="1:12" ht="15.6" x14ac:dyDescent="0.3">
      <c r="A137" s="4">
        <v>0</v>
      </c>
      <c r="B137" s="4">
        <v>21301</v>
      </c>
      <c r="C137" s="4" t="s">
        <v>1369</v>
      </c>
      <c r="D137" s="10">
        <v>2</v>
      </c>
      <c r="E137" s="11" t="s">
        <v>1367</v>
      </c>
      <c r="F137" s="10">
        <v>21301</v>
      </c>
      <c r="G137" s="12" t="s">
        <v>1369</v>
      </c>
      <c r="H137" s="19">
        <v>311140106</v>
      </c>
      <c r="I137" s="9" t="e">
        <f>+COUNTIF('[5]FUENTES Y USOS (2025)'!$D$5:$D$185,'[5]RENTAS 2025'!B166)</f>
        <v>#VALUE!</v>
      </c>
      <c r="J137" s="4">
        <f t="shared" si="15"/>
        <v>1</v>
      </c>
      <c r="K137" s="4">
        <f t="shared" si="14"/>
        <v>34</v>
      </c>
    </row>
    <row r="138" spans="1:12" ht="15.6" x14ac:dyDescent="0.3">
      <c r="A138" s="4">
        <v>0</v>
      </c>
      <c r="B138" s="4">
        <v>21101</v>
      </c>
      <c r="C138" s="4" t="s">
        <v>1370</v>
      </c>
      <c r="D138" s="10">
        <v>1</v>
      </c>
      <c r="E138" s="11" t="s">
        <v>1371</v>
      </c>
      <c r="F138" s="10">
        <v>22101</v>
      </c>
      <c r="G138" s="12" t="s">
        <v>1372</v>
      </c>
      <c r="H138" s="19">
        <f>17201647631-14990842899</f>
        <v>2210804732</v>
      </c>
      <c r="I138" s="9" t="e">
        <f>+COUNTIF('[5]FUENTES Y USOS (2025)'!$D$5:$D$185,'[5]RENTAS 2025'!B169)</f>
        <v>#VALUE!</v>
      </c>
      <c r="J138" s="4">
        <f t="shared" si="15"/>
        <v>9</v>
      </c>
      <c r="K138" s="4">
        <f t="shared" si="14"/>
        <v>33</v>
      </c>
    </row>
    <row r="139" spans="1:12" ht="15.6" x14ac:dyDescent="0.3">
      <c r="A139" s="4">
        <v>0</v>
      </c>
      <c r="B139" s="4">
        <v>21101</v>
      </c>
      <c r="C139" s="4" t="s">
        <v>1370</v>
      </c>
      <c r="D139" s="10">
        <v>1</v>
      </c>
      <c r="E139" s="11" t="s">
        <v>1371</v>
      </c>
      <c r="F139" s="10">
        <v>22102</v>
      </c>
      <c r="G139" s="12" t="s">
        <v>1373</v>
      </c>
      <c r="H139" s="19">
        <v>4923690309</v>
      </c>
      <c r="I139" s="9" t="e">
        <f>+COUNTIF('[5]FUENTES Y USOS (2025)'!$D$5:$D$185,'[5]RENTAS 2025'!B170)</f>
        <v>#VALUE!</v>
      </c>
      <c r="J139" s="4">
        <f t="shared" si="15"/>
        <v>9</v>
      </c>
      <c r="K139" s="4">
        <f t="shared" si="14"/>
        <v>30</v>
      </c>
    </row>
    <row r="140" spans="1:12" ht="15.6" x14ac:dyDescent="0.3">
      <c r="A140" s="4">
        <v>0</v>
      </c>
      <c r="B140" s="4">
        <v>21101</v>
      </c>
      <c r="C140" s="4" t="s">
        <v>1370</v>
      </c>
      <c r="D140" s="10">
        <v>1</v>
      </c>
      <c r="E140" s="11" t="s">
        <v>1371</v>
      </c>
      <c r="F140" s="10">
        <v>22103</v>
      </c>
      <c r="G140" s="12" t="s">
        <v>1374</v>
      </c>
      <c r="H140" s="19">
        <v>254082</v>
      </c>
      <c r="I140" s="9" t="e">
        <f>+COUNTIF('[5]FUENTES Y USOS (2025)'!$D$5:$D$185,'[5]RENTAS 2025'!B171)</f>
        <v>#VALUE!</v>
      </c>
      <c r="J140" s="4">
        <f t="shared" si="15"/>
        <v>9</v>
      </c>
      <c r="K140" s="4">
        <f t="shared" si="14"/>
        <v>42</v>
      </c>
    </row>
    <row r="141" spans="1:12" ht="15.6" x14ac:dyDescent="0.3">
      <c r="A141" s="4">
        <v>0</v>
      </c>
      <c r="B141" s="4">
        <v>22202</v>
      </c>
      <c r="C141" s="4" t="s">
        <v>1375</v>
      </c>
      <c r="D141" s="10">
        <v>3</v>
      </c>
      <c r="E141" s="11" t="s">
        <v>1371</v>
      </c>
      <c r="F141" s="10">
        <v>22202</v>
      </c>
      <c r="G141" s="12" t="s">
        <v>1375</v>
      </c>
      <c r="H141" s="19">
        <v>140016460</v>
      </c>
      <c r="I141" s="9" t="e">
        <f>+COUNTIF('[5]FUENTES Y USOS (2025)'!$D$5:$D$185,'[5]RENTAS 2025'!B173)</f>
        <v>#VALUE!</v>
      </c>
      <c r="J141" s="4">
        <f t="shared" si="15"/>
        <v>1</v>
      </c>
      <c r="K141" s="4">
        <f t="shared" si="14"/>
        <v>29</v>
      </c>
    </row>
    <row r="142" spans="1:12" ht="15.6" x14ac:dyDescent="0.3">
      <c r="A142" s="4">
        <v>0</v>
      </c>
      <c r="B142" s="4">
        <v>22203</v>
      </c>
      <c r="C142" s="4" t="s">
        <v>1376</v>
      </c>
      <c r="D142" s="10">
        <v>3</v>
      </c>
      <c r="E142" s="11" t="s">
        <v>1371</v>
      </c>
      <c r="F142" s="10">
        <v>22203</v>
      </c>
      <c r="G142" s="12" t="s">
        <v>1376</v>
      </c>
      <c r="H142" s="19">
        <v>117381220</v>
      </c>
      <c r="I142" s="9" t="e">
        <f>+COUNTIF('[5]FUENTES Y USOS (2025)'!$D$5:$D$185,'[5]RENTAS 2025'!B174)</f>
        <v>#VALUE!</v>
      </c>
      <c r="J142" s="4">
        <f t="shared" si="15"/>
        <v>1</v>
      </c>
      <c r="K142" s="4">
        <f t="shared" si="14"/>
        <v>18</v>
      </c>
    </row>
    <row r="143" spans="1:12" ht="15.6" x14ac:dyDescent="0.3">
      <c r="A143" s="4">
        <v>0</v>
      </c>
      <c r="B143" s="4">
        <v>22204</v>
      </c>
      <c r="C143" s="4" t="s">
        <v>1377</v>
      </c>
      <c r="D143" s="10">
        <v>3</v>
      </c>
      <c r="E143" s="11" t="s">
        <v>1371</v>
      </c>
      <c r="F143" s="10">
        <v>22204</v>
      </c>
      <c r="G143" s="12" t="s">
        <v>1377</v>
      </c>
      <c r="H143" s="19">
        <v>116812000</v>
      </c>
      <c r="I143" s="9" t="e">
        <f>+COUNTIF('[5]FUENTES Y USOS (2025)'!$D$5:$D$185,'[5]RENTAS 2025'!B175)</f>
        <v>#VALUE!</v>
      </c>
      <c r="J143" s="4">
        <f t="shared" si="15"/>
        <v>1</v>
      </c>
      <c r="K143" s="4">
        <f t="shared" si="14"/>
        <v>26</v>
      </c>
    </row>
    <row r="144" spans="1:12" ht="15.6" x14ac:dyDescent="0.3">
      <c r="A144" s="4">
        <v>0</v>
      </c>
      <c r="B144" s="4">
        <v>22209</v>
      </c>
      <c r="C144" s="4" t="s">
        <v>1378</v>
      </c>
      <c r="D144" s="10">
        <v>3</v>
      </c>
      <c r="E144" s="11" t="s">
        <v>1371</v>
      </c>
      <c r="F144" s="10">
        <v>22209</v>
      </c>
      <c r="G144" s="12" t="s">
        <v>1378</v>
      </c>
      <c r="H144" s="19">
        <v>8807540</v>
      </c>
      <c r="I144" s="9" t="e">
        <f>+COUNTIF('[5]FUENTES Y USOS (2025)'!$D$5:$D$185,'[5]RENTAS 2025'!B176)</f>
        <v>#VALUE!</v>
      </c>
      <c r="J144" s="4">
        <f t="shared" si="15"/>
        <v>1</v>
      </c>
      <c r="K144" s="4">
        <f t="shared" si="14"/>
        <v>42</v>
      </c>
    </row>
    <row r="145" spans="1:11" ht="15.6" x14ac:dyDescent="0.3">
      <c r="A145" s="4">
        <v>0</v>
      </c>
      <c r="B145" s="4">
        <v>22302</v>
      </c>
      <c r="C145" s="4" t="s">
        <v>1379</v>
      </c>
      <c r="D145" s="10">
        <v>2</v>
      </c>
      <c r="E145" s="11" t="s">
        <v>1371</v>
      </c>
      <c r="F145" s="10">
        <v>22302</v>
      </c>
      <c r="G145" s="12" t="s">
        <v>1379</v>
      </c>
      <c r="H145" s="19">
        <v>1685400</v>
      </c>
      <c r="I145" s="9" t="e">
        <f>+COUNTIF('[5]FUENTES Y USOS (2025)'!$D$5:$D$185,'[5]RENTAS 2025'!B178)</f>
        <v>#VALUE!</v>
      </c>
      <c r="J145" s="4">
        <f t="shared" si="15"/>
        <v>1</v>
      </c>
      <c r="K145" s="4">
        <f t="shared" ref="K145:K172" si="16">+LEN(G145)</f>
        <v>36</v>
      </c>
    </row>
    <row r="146" spans="1:11" ht="15.6" x14ac:dyDescent="0.3">
      <c r="A146" s="4">
        <v>0</v>
      </c>
      <c r="B146" s="4">
        <v>22303</v>
      </c>
      <c r="C146" s="4" t="s">
        <v>1380</v>
      </c>
      <c r="D146" s="10">
        <v>2</v>
      </c>
      <c r="E146" s="11" t="s">
        <v>1371</v>
      </c>
      <c r="F146" s="10">
        <v>22303</v>
      </c>
      <c r="G146" s="12" t="s">
        <v>1380</v>
      </c>
      <c r="H146" s="19">
        <v>106000</v>
      </c>
      <c r="I146" s="9" t="e">
        <f>+COUNTIF('[5]FUENTES Y USOS (2025)'!$D$5:$D$185,'[5]RENTAS 2025'!B179)</f>
        <v>#VALUE!</v>
      </c>
      <c r="J146" s="4">
        <f t="shared" si="15"/>
        <v>1</v>
      </c>
      <c r="K146" s="4">
        <f t="shared" si="16"/>
        <v>26</v>
      </c>
    </row>
    <row r="147" spans="1:11" ht="15.6" x14ac:dyDescent="0.3">
      <c r="A147" s="4">
        <v>0</v>
      </c>
      <c r="B147" s="4">
        <v>22304</v>
      </c>
      <c r="C147" s="4" t="s">
        <v>1381</v>
      </c>
      <c r="D147" s="10">
        <v>2</v>
      </c>
      <c r="E147" s="11" t="s">
        <v>1371</v>
      </c>
      <c r="F147" s="10">
        <v>22304</v>
      </c>
      <c r="G147" s="12" t="s">
        <v>1381</v>
      </c>
      <c r="H147" s="19">
        <v>1526400</v>
      </c>
      <c r="I147" s="9" t="e">
        <f>+COUNTIF('[5]FUENTES Y USOS (2025)'!$D$5:$D$185,'[5]RENTAS 2025'!B180)</f>
        <v>#VALUE!</v>
      </c>
      <c r="J147" s="4">
        <f t="shared" si="15"/>
        <v>1</v>
      </c>
      <c r="K147" s="4">
        <f t="shared" si="16"/>
        <v>43</v>
      </c>
    </row>
    <row r="148" spans="1:11" ht="15.6" x14ac:dyDescent="0.3">
      <c r="A148" s="4">
        <v>0</v>
      </c>
      <c r="B148" s="4">
        <v>22305</v>
      </c>
      <c r="C148" s="4" t="s">
        <v>1382</v>
      </c>
      <c r="D148" s="10">
        <v>2</v>
      </c>
      <c r="E148" s="11" t="s">
        <v>1371</v>
      </c>
      <c r="F148" s="10">
        <v>22305</v>
      </c>
      <c r="G148" s="12" t="s">
        <v>1382</v>
      </c>
      <c r="H148" s="19">
        <v>106000</v>
      </c>
      <c r="I148" s="9" t="e">
        <f>+COUNTIF('[5]FUENTES Y USOS (2025)'!$D$5:$D$185,'[5]RENTAS 2025'!B181)</f>
        <v>#VALUE!</v>
      </c>
      <c r="J148" s="4">
        <f t="shared" si="15"/>
        <v>1</v>
      </c>
      <c r="K148" s="4">
        <f t="shared" si="16"/>
        <v>30</v>
      </c>
    </row>
    <row r="149" spans="1:11" ht="15.6" x14ac:dyDescent="0.3">
      <c r="A149" s="4">
        <v>0</v>
      </c>
      <c r="B149" s="4">
        <v>22306</v>
      </c>
      <c r="C149" s="4" t="s">
        <v>1383</v>
      </c>
      <c r="D149" s="10">
        <v>2</v>
      </c>
      <c r="E149" s="11" t="s">
        <v>1371</v>
      </c>
      <c r="F149" s="10">
        <v>22306</v>
      </c>
      <c r="G149" s="12" t="s">
        <v>1383</v>
      </c>
      <c r="H149" s="19">
        <v>106000</v>
      </c>
      <c r="I149" s="9" t="e">
        <f>+COUNTIF('[5]FUENTES Y USOS (2025)'!$D$5:$D$185,'[5]RENTAS 2025'!B182)</f>
        <v>#VALUE!</v>
      </c>
      <c r="J149" s="4">
        <f t="shared" si="15"/>
        <v>1</v>
      </c>
      <c r="K149" s="4">
        <f t="shared" si="16"/>
        <v>28</v>
      </c>
    </row>
    <row r="150" spans="1:11" ht="15.6" x14ac:dyDescent="0.3">
      <c r="A150" s="4">
        <v>0</v>
      </c>
      <c r="B150" s="4">
        <v>22307</v>
      </c>
      <c r="C150" s="4" t="s">
        <v>1384</v>
      </c>
      <c r="D150" s="10">
        <v>2</v>
      </c>
      <c r="E150" s="11" t="s">
        <v>1371</v>
      </c>
      <c r="F150" s="10">
        <v>22307</v>
      </c>
      <c r="G150" s="12" t="s">
        <v>1384</v>
      </c>
      <c r="H150" s="19">
        <v>4240000</v>
      </c>
      <c r="I150" s="9" t="e">
        <f>+COUNTIF('[5]FUENTES Y USOS (2025)'!$D$5:$D$185,'[5]RENTAS 2025'!B183)</f>
        <v>#VALUE!</v>
      </c>
      <c r="J150" s="4">
        <f t="shared" si="15"/>
        <v>1</v>
      </c>
      <c r="K150" s="4">
        <f t="shared" si="16"/>
        <v>43</v>
      </c>
    </row>
    <row r="151" spans="1:11" ht="15.6" x14ac:dyDescent="0.3">
      <c r="A151" s="4">
        <v>0</v>
      </c>
      <c r="B151" s="4">
        <v>22308</v>
      </c>
      <c r="C151" s="4" t="s">
        <v>1385</v>
      </c>
      <c r="D151" s="10">
        <v>2</v>
      </c>
      <c r="E151" s="11" t="s">
        <v>1371</v>
      </c>
      <c r="F151" s="10">
        <v>22308</v>
      </c>
      <c r="G151" s="12" t="s">
        <v>1385</v>
      </c>
      <c r="H151" s="19">
        <v>1836980</v>
      </c>
      <c r="I151" s="9" t="e">
        <f>+COUNTIF('[5]FUENTES Y USOS (2025)'!$D$5:$D$185,'[5]RENTAS 2025'!B184)</f>
        <v>#VALUE!</v>
      </c>
      <c r="J151" s="4">
        <f t="shared" si="15"/>
        <v>1</v>
      </c>
      <c r="K151" s="4">
        <f t="shared" si="16"/>
        <v>34</v>
      </c>
    </row>
    <row r="152" spans="1:11" ht="15.6" x14ac:dyDescent="0.3">
      <c r="A152" s="4">
        <v>0</v>
      </c>
      <c r="B152" s="4">
        <v>22310</v>
      </c>
      <c r="C152" s="4" t="s">
        <v>1386</v>
      </c>
      <c r="D152" s="10">
        <v>2</v>
      </c>
      <c r="E152" s="11" t="s">
        <v>1371</v>
      </c>
      <c r="F152" s="10">
        <v>22310</v>
      </c>
      <c r="G152" s="12" t="s">
        <v>1386</v>
      </c>
      <c r="H152" s="19">
        <v>155820</v>
      </c>
      <c r="I152" s="9" t="e">
        <f>+COUNTIF('[5]FUENTES Y USOS (2025)'!$D$5:$D$185,'[5]RENTAS 2025'!B185)</f>
        <v>#VALUE!</v>
      </c>
      <c r="J152" s="4">
        <f t="shared" si="15"/>
        <v>1</v>
      </c>
      <c r="K152" s="4">
        <f t="shared" si="16"/>
        <v>44</v>
      </c>
    </row>
    <row r="153" spans="1:11" ht="15.6" x14ac:dyDescent="0.3">
      <c r="A153" s="4">
        <v>0</v>
      </c>
      <c r="B153" s="4">
        <v>22311</v>
      </c>
      <c r="C153" s="4" t="s">
        <v>1387</v>
      </c>
      <c r="D153" s="10">
        <v>2</v>
      </c>
      <c r="E153" s="11" t="s">
        <v>1371</v>
      </c>
      <c r="F153" s="10">
        <v>22311</v>
      </c>
      <c r="G153" s="12" t="s">
        <v>1387</v>
      </c>
      <c r="H153" s="19">
        <v>365700</v>
      </c>
      <c r="I153" s="9" t="e">
        <f>+COUNTIF('[5]FUENTES Y USOS (2025)'!$D$5:$D$185,'[5]RENTAS 2025'!B186)</f>
        <v>#VALUE!</v>
      </c>
      <c r="J153" s="4">
        <f t="shared" si="15"/>
        <v>1</v>
      </c>
      <c r="K153" s="4">
        <f t="shared" si="16"/>
        <v>42</v>
      </c>
    </row>
    <row r="154" spans="1:11" ht="15.6" x14ac:dyDescent="0.3">
      <c r="A154" s="4">
        <v>0</v>
      </c>
      <c r="B154" s="4">
        <v>22312</v>
      </c>
      <c r="C154" s="4" t="s">
        <v>1388</v>
      </c>
      <c r="D154" s="10">
        <v>2</v>
      </c>
      <c r="E154" s="11" t="s">
        <v>1371</v>
      </c>
      <c r="F154" s="10">
        <v>22312</v>
      </c>
      <c r="G154" s="12" t="s">
        <v>1388</v>
      </c>
      <c r="H154" s="19">
        <v>7703020</v>
      </c>
      <c r="I154" s="9" t="e">
        <f>+COUNTIF('[5]FUENTES Y USOS (2025)'!$D$5:$D$185,'[5]RENTAS 2025'!B187)</f>
        <v>#VALUE!</v>
      </c>
      <c r="J154" s="4">
        <f t="shared" si="15"/>
        <v>1</v>
      </c>
      <c r="K154" s="4">
        <f t="shared" si="16"/>
        <v>31</v>
      </c>
    </row>
    <row r="155" spans="1:11" ht="15.6" x14ac:dyDescent="0.3">
      <c r="A155" s="4">
        <v>0</v>
      </c>
      <c r="B155" s="4">
        <v>22314</v>
      </c>
      <c r="C155" s="4" t="s">
        <v>1389</v>
      </c>
      <c r="D155" s="10">
        <v>2</v>
      </c>
      <c r="E155" s="11" t="s">
        <v>1371</v>
      </c>
      <c r="F155" s="10">
        <v>22314</v>
      </c>
      <c r="G155" s="12" t="s">
        <v>1389</v>
      </c>
      <c r="H155" s="19">
        <v>55120000</v>
      </c>
      <c r="I155" s="9" t="e">
        <f>+COUNTIF('[5]FUENTES Y USOS (2025)'!$D$5:$D$185,'[5]RENTAS 2025'!B188)</f>
        <v>#VALUE!</v>
      </c>
      <c r="J155" s="4">
        <f t="shared" si="15"/>
        <v>1</v>
      </c>
      <c r="K155" s="4">
        <f t="shared" si="16"/>
        <v>28</v>
      </c>
    </row>
    <row r="156" spans="1:11" ht="15.6" x14ac:dyDescent="0.3">
      <c r="A156" s="4">
        <v>0</v>
      </c>
      <c r="B156" s="4">
        <v>22316</v>
      </c>
      <c r="C156" s="4" t="s">
        <v>1390</v>
      </c>
      <c r="D156" s="10">
        <v>2</v>
      </c>
      <c r="E156" s="11" t="s">
        <v>1371</v>
      </c>
      <c r="F156" s="10">
        <v>22316</v>
      </c>
      <c r="G156" s="12" t="s">
        <v>1390</v>
      </c>
      <c r="H156" s="19">
        <v>19322740</v>
      </c>
      <c r="I156" s="9" t="e">
        <f>+COUNTIF('[5]FUENTES Y USOS (2025)'!$D$5:$D$185,'[5]RENTAS 2025'!B189)</f>
        <v>#VALUE!</v>
      </c>
      <c r="J156" s="4">
        <f t="shared" si="15"/>
        <v>1</v>
      </c>
      <c r="K156" s="4">
        <f t="shared" si="16"/>
        <v>45</v>
      </c>
    </row>
    <row r="157" spans="1:11" ht="15.6" x14ac:dyDescent="0.3">
      <c r="A157" s="4">
        <v>0</v>
      </c>
      <c r="B157" s="4">
        <v>22317</v>
      </c>
      <c r="C157" s="4" t="s">
        <v>1391</v>
      </c>
      <c r="D157" s="10">
        <v>2</v>
      </c>
      <c r="E157" s="11" t="s">
        <v>1371</v>
      </c>
      <c r="F157" s="10">
        <v>22317</v>
      </c>
      <c r="G157" s="12" t="s">
        <v>1391</v>
      </c>
      <c r="H157" s="19">
        <v>196100</v>
      </c>
      <c r="I157" s="9" t="e">
        <f>+COUNTIF('[5]FUENTES Y USOS (2025)'!$D$5:$D$185,'[5]RENTAS 2025'!B190)</f>
        <v>#VALUE!</v>
      </c>
      <c r="J157" s="4">
        <f t="shared" si="15"/>
        <v>1</v>
      </c>
      <c r="K157" s="4">
        <f t="shared" si="16"/>
        <v>33</v>
      </c>
    </row>
    <row r="158" spans="1:11" ht="15.6" x14ac:dyDescent="0.3">
      <c r="A158" s="4">
        <v>0</v>
      </c>
      <c r="B158" s="4">
        <v>22318</v>
      </c>
      <c r="C158" s="4" t="s">
        <v>1392</v>
      </c>
      <c r="D158" s="10">
        <v>2</v>
      </c>
      <c r="E158" s="11" t="s">
        <v>1371</v>
      </c>
      <c r="F158" s="10">
        <v>22318</v>
      </c>
      <c r="G158" s="12" t="s">
        <v>1392</v>
      </c>
      <c r="H158" s="19">
        <v>47700000</v>
      </c>
      <c r="I158" s="9" t="e">
        <f>+COUNTIF('[5]FUENTES Y USOS (2025)'!$D$5:$D$185,'[5]RENTAS 2025'!B191)</f>
        <v>#VALUE!</v>
      </c>
      <c r="J158" s="4">
        <f t="shared" si="15"/>
        <v>1</v>
      </c>
      <c r="K158" s="4">
        <f t="shared" si="16"/>
        <v>52</v>
      </c>
    </row>
    <row r="159" spans="1:11" ht="15.6" x14ac:dyDescent="0.3">
      <c r="A159" s="4">
        <v>0</v>
      </c>
      <c r="B159" s="4">
        <v>22319</v>
      </c>
      <c r="C159" s="4" t="s">
        <v>1393</v>
      </c>
      <c r="D159" s="10">
        <v>2</v>
      </c>
      <c r="E159" s="11" t="s">
        <v>1371</v>
      </c>
      <c r="F159" s="10">
        <v>22319</v>
      </c>
      <c r="G159" s="12" t="s">
        <v>1393</v>
      </c>
      <c r="H159" s="19">
        <v>10320160</v>
      </c>
      <c r="I159" s="9" t="e">
        <f>+COUNTIF('[5]FUENTES Y USOS (2025)'!$D$5:$D$185,'[5]RENTAS 2025'!B192)</f>
        <v>#VALUE!</v>
      </c>
      <c r="J159" s="4">
        <f t="shared" si="15"/>
        <v>1</v>
      </c>
      <c r="K159" s="4">
        <f t="shared" si="16"/>
        <v>50</v>
      </c>
    </row>
    <row r="160" spans="1:11" ht="15.6" x14ac:dyDescent="0.3">
      <c r="A160" s="4">
        <v>0</v>
      </c>
      <c r="B160" s="4">
        <v>22320</v>
      </c>
      <c r="C160" s="4" t="s">
        <v>1394</v>
      </c>
      <c r="D160" s="10">
        <v>2</v>
      </c>
      <c r="E160" s="11" t="s">
        <v>1371</v>
      </c>
      <c r="F160" s="10">
        <v>22320</v>
      </c>
      <c r="G160" s="12" t="s">
        <v>1394</v>
      </c>
      <c r="H160" s="19">
        <v>17127480</v>
      </c>
      <c r="I160" s="9" t="e">
        <f>+COUNTIF('[5]FUENTES Y USOS (2025)'!$D$5:$D$185,'[5]RENTAS 2025'!B193)</f>
        <v>#VALUE!</v>
      </c>
      <c r="J160" s="4">
        <f t="shared" si="15"/>
        <v>1</v>
      </c>
      <c r="K160" s="4">
        <f t="shared" si="16"/>
        <v>42</v>
      </c>
    </row>
    <row r="161" spans="1:11" ht="15.6" x14ac:dyDescent="0.3">
      <c r="A161" s="4">
        <v>0</v>
      </c>
      <c r="B161" s="4">
        <v>22321</v>
      </c>
      <c r="C161" s="4" t="s">
        <v>1395</v>
      </c>
      <c r="D161" s="10">
        <v>2</v>
      </c>
      <c r="E161" s="11" t="s">
        <v>1371</v>
      </c>
      <c r="F161" s="10">
        <v>22321</v>
      </c>
      <c r="G161" s="12" t="s">
        <v>1395</v>
      </c>
      <c r="H161" s="19">
        <v>87980000</v>
      </c>
      <c r="I161" s="9" t="e">
        <f>+COUNTIF('[5]FUENTES Y USOS (2025)'!$D$5:$D$185,'[5]RENTAS 2025'!B194)</f>
        <v>#VALUE!</v>
      </c>
      <c r="J161" s="4">
        <f t="shared" si="15"/>
        <v>1</v>
      </c>
      <c r="K161" s="4">
        <f t="shared" si="16"/>
        <v>20</v>
      </c>
    </row>
    <row r="162" spans="1:11" ht="15.6" x14ac:dyDescent="0.3">
      <c r="A162" s="4">
        <v>0</v>
      </c>
      <c r="B162" s="4">
        <v>22322</v>
      </c>
      <c r="C162" s="4" t="s">
        <v>1396</v>
      </c>
      <c r="D162" s="10">
        <v>2</v>
      </c>
      <c r="E162" s="11" t="s">
        <v>1371</v>
      </c>
      <c r="F162" s="10">
        <v>22322</v>
      </c>
      <c r="G162" s="12" t="s">
        <v>1396</v>
      </c>
      <c r="H162" s="19">
        <v>26230760</v>
      </c>
      <c r="I162" s="9" t="e">
        <f>+COUNTIF('[5]FUENTES Y USOS (2025)'!$D$5:$D$185,'[5]RENTAS 2025'!B195)</f>
        <v>#VALUE!</v>
      </c>
      <c r="J162" s="4">
        <f t="shared" si="15"/>
        <v>1</v>
      </c>
      <c r="K162" s="4">
        <f t="shared" si="16"/>
        <v>43</v>
      </c>
    </row>
    <row r="163" spans="1:11" ht="15.6" x14ac:dyDescent="0.3">
      <c r="A163" s="4">
        <v>0</v>
      </c>
      <c r="B163" s="4">
        <v>22323</v>
      </c>
      <c r="C163" s="4" t="s">
        <v>1397</v>
      </c>
      <c r="D163" s="10">
        <v>2</v>
      </c>
      <c r="E163" s="11" t="s">
        <v>1371</v>
      </c>
      <c r="F163" s="10">
        <v>22323</v>
      </c>
      <c r="G163" s="12" t="s">
        <v>1397</v>
      </c>
      <c r="H163" s="19">
        <v>11660000</v>
      </c>
      <c r="I163" s="9" t="e">
        <f>+COUNTIF('[5]FUENTES Y USOS (2025)'!$D$5:$D$185,'[5]RENTAS 2025'!B196)</f>
        <v>#VALUE!</v>
      </c>
      <c r="J163" s="4">
        <f t="shared" si="15"/>
        <v>1</v>
      </c>
      <c r="K163" s="4">
        <f t="shared" si="16"/>
        <v>21</v>
      </c>
    </row>
    <row r="164" spans="1:11" ht="15.6" x14ac:dyDescent="0.3">
      <c r="A164" s="4">
        <v>0</v>
      </c>
      <c r="B164" s="4">
        <v>22324</v>
      </c>
      <c r="C164" s="4" t="s">
        <v>1398</v>
      </c>
      <c r="D164" s="10">
        <v>2</v>
      </c>
      <c r="E164" s="11" t="s">
        <v>1371</v>
      </c>
      <c r="F164" s="10">
        <v>22324</v>
      </c>
      <c r="G164" s="12" t="s">
        <v>1398</v>
      </c>
      <c r="H164" s="19">
        <v>12720000</v>
      </c>
      <c r="I164" s="9" t="e">
        <f>+COUNTIF('[5]FUENTES Y USOS (2025)'!$D$5:$D$185,'[5]RENTAS 2025'!B197)</f>
        <v>#VALUE!</v>
      </c>
      <c r="J164" s="4">
        <f t="shared" si="15"/>
        <v>1</v>
      </c>
      <c r="K164" s="4">
        <f t="shared" si="16"/>
        <v>27</v>
      </c>
    </row>
    <row r="165" spans="1:11" ht="15.6" x14ac:dyDescent="0.3">
      <c r="A165" s="4">
        <v>0</v>
      </c>
      <c r="B165" s="4">
        <v>22327</v>
      </c>
      <c r="C165" s="4" t="s">
        <v>1399</v>
      </c>
      <c r="D165" s="10">
        <v>2</v>
      </c>
      <c r="E165" s="11" t="s">
        <v>1371</v>
      </c>
      <c r="F165" s="10">
        <v>22327</v>
      </c>
      <c r="G165" s="12" t="s">
        <v>1399</v>
      </c>
      <c r="H165" s="19">
        <v>15900000</v>
      </c>
      <c r="I165" s="9" t="e">
        <f>+COUNTIF('[5]FUENTES Y USOS (2025)'!$D$5:$D$185,'[5]RENTAS 2025'!B198)</f>
        <v>#VALUE!</v>
      </c>
      <c r="J165" s="4">
        <f t="shared" ref="J165:J196" si="17">+COUNTIF($B$5:$B$201,B165)</f>
        <v>1</v>
      </c>
      <c r="K165" s="4">
        <f t="shared" si="16"/>
        <v>30</v>
      </c>
    </row>
    <row r="166" spans="1:11" ht="15.6" x14ac:dyDescent="0.3">
      <c r="A166" s="4">
        <v>0</v>
      </c>
      <c r="B166" s="4">
        <v>22328</v>
      </c>
      <c r="C166" s="4" t="s">
        <v>1400</v>
      </c>
      <c r="D166" s="10">
        <v>2</v>
      </c>
      <c r="E166" s="11" t="s">
        <v>1371</v>
      </c>
      <c r="F166" s="10">
        <v>22328</v>
      </c>
      <c r="G166" s="12" t="s">
        <v>1400</v>
      </c>
      <c r="H166" s="19">
        <v>3710000</v>
      </c>
      <c r="I166" s="9" t="e">
        <f>+COUNTIF('[5]FUENTES Y USOS (2025)'!$D$5:$D$185,'[5]RENTAS 2025'!B199)</f>
        <v>#VALUE!</v>
      </c>
      <c r="J166" s="4">
        <f t="shared" si="17"/>
        <v>1</v>
      </c>
      <c r="K166" s="4">
        <f t="shared" si="16"/>
        <v>43</v>
      </c>
    </row>
    <row r="167" spans="1:11" ht="15.6" x14ac:dyDescent="0.3">
      <c r="A167" s="4">
        <v>0</v>
      </c>
      <c r="B167" s="4">
        <v>22329</v>
      </c>
      <c r="C167" s="4" t="s">
        <v>1401</v>
      </c>
      <c r="D167" s="10">
        <v>2</v>
      </c>
      <c r="E167" s="11" t="s">
        <v>1371</v>
      </c>
      <c r="F167" s="10">
        <v>22329</v>
      </c>
      <c r="G167" s="12" t="s">
        <v>1401</v>
      </c>
      <c r="H167" s="19">
        <v>4770000</v>
      </c>
      <c r="I167" s="9" t="e">
        <f>+COUNTIF('[5]FUENTES Y USOS (2025)'!$D$5:$D$185,'[5]RENTAS 2025'!B200)</f>
        <v>#VALUE!</v>
      </c>
      <c r="J167" s="4">
        <f t="shared" si="17"/>
        <v>1</v>
      </c>
      <c r="K167" s="4">
        <f t="shared" si="16"/>
        <v>37</v>
      </c>
    </row>
    <row r="168" spans="1:11" ht="15.6" x14ac:dyDescent="0.3">
      <c r="A168" s="4">
        <v>0</v>
      </c>
      <c r="B168" s="4">
        <v>22330</v>
      </c>
      <c r="C168" s="4" t="s">
        <v>1402</v>
      </c>
      <c r="D168" s="10">
        <v>2</v>
      </c>
      <c r="E168" s="11" t="s">
        <v>1371</v>
      </c>
      <c r="F168" s="10">
        <v>22330</v>
      </c>
      <c r="G168" s="12" t="s">
        <v>1402</v>
      </c>
      <c r="H168" s="19">
        <v>10600</v>
      </c>
      <c r="I168" s="9" t="e">
        <f>+COUNTIF('[5]FUENTES Y USOS (2025)'!$D$5:$D$185,'[5]RENTAS 2025'!B201)</f>
        <v>#VALUE!</v>
      </c>
      <c r="J168" s="4">
        <f t="shared" si="17"/>
        <v>1</v>
      </c>
      <c r="K168" s="4">
        <f t="shared" si="16"/>
        <v>31</v>
      </c>
    </row>
    <row r="169" spans="1:11" ht="15.6" x14ac:dyDescent="0.3">
      <c r="A169" s="4">
        <v>0</v>
      </c>
      <c r="B169" s="4">
        <v>22333</v>
      </c>
      <c r="C169" s="4" t="s">
        <v>1403</v>
      </c>
      <c r="D169" s="10">
        <v>2</v>
      </c>
      <c r="E169" s="11" t="s">
        <v>1371</v>
      </c>
      <c r="F169" s="10">
        <v>22333</v>
      </c>
      <c r="G169" s="12" t="s">
        <v>1403</v>
      </c>
      <c r="H169" s="19">
        <v>8289200</v>
      </c>
      <c r="I169" s="9" t="e">
        <f>+COUNTIF('[5]FUENTES Y USOS (2025)'!$D$5:$D$185,'[5]RENTAS 2025'!B202)</f>
        <v>#VALUE!</v>
      </c>
      <c r="J169" s="4">
        <f t="shared" si="17"/>
        <v>1</v>
      </c>
      <c r="K169" s="4">
        <f t="shared" si="16"/>
        <v>33</v>
      </c>
    </row>
    <row r="170" spans="1:11" ht="15.6" x14ac:dyDescent="0.3">
      <c r="A170" s="4">
        <v>0</v>
      </c>
      <c r="B170" s="4">
        <v>22335</v>
      </c>
      <c r="C170" s="4" t="s">
        <v>1404</v>
      </c>
      <c r="D170" s="10">
        <v>2</v>
      </c>
      <c r="E170" s="11" t="s">
        <v>1371</v>
      </c>
      <c r="F170" s="10">
        <v>22335</v>
      </c>
      <c r="G170" s="12" t="s">
        <v>1404</v>
      </c>
      <c r="H170" s="19">
        <v>6738420</v>
      </c>
      <c r="I170" s="9" t="e">
        <f>+COUNTIF('[5]FUENTES Y USOS (2025)'!$D$5:$D$185,'[5]RENTAS 2025'!B203)</f>
        <v>#VALUE!</v>
      </c>
      <c r="J170" s="4">
        <f t="shared" si="17"/>
        <v>1</v>
      </c>
      <c r="K170" s="4">
        <f t="shared" si="16"/>
        <v>22</v>
      </c>
    </row>
    <row r="171" spans="1:11" ht="15.6" x14ac:dyDescent="0.3">
      <c r="A171" s="4">
        <v>0</v>
      </c>
      <c r="B171" s="4">
        <v>22336</v>
      </c>
      <c r="C171" s="4" t="s">
        <v>1405</v>
      </c>
      <c r="D171" s="10">
        <v>2</v>
      </c>
      <c r="E171" s="11" t="s">
        <v>1371</v>
      </c>
      <c r="F171" s="10">
        <v>22336</v>
      </c>
      <c r="G171" s="12" t="s">
        <v>1405</v>
      </c>
      <c r="H171" s="19">
        <v>1696000</v>
      </c>
      <c r="I171" s="9" t="e">
        <f>+COUNTIF('[5]FUENTES Y USOS (2025)'!$D$5:$D$185,'[5]RENTAS 2025'!B204)</f>
        <v>#VALUE!</v>
      </c>
      <c r="J171" s="4">
        <f t="shared" si="17"/>
        <v>1</v>
      </c>
      <c r="K171" s="4">
        <f t="shared" si="16"/>
        <v>25</v>
      </c>
    </row>
    <row r="172" spans="1:11" ht="15.6" x14ac:dyDescent="0.3">
      <c r="A172" s="4">
        <v>0</v>
      </c>
      <c r="B172" s="4">
        <v>22337</v>
      </c>
      <c r="C172" s="4" t="s">
        <v>1406</v>
      </c>
      <c r="D172" s="10">
        <v>2</v>
      </c>
      <c r="E172" s="11" t="s">
        <v>1371</v>
      </c>
      <c r="F172" s="10">
        <v>22337</v>
      </c>
      <c r="G172" s="12" t="s">
        <v>1406</v>
      </c>
      <c r="H172" s="19">
        <v>13397340</v>
      </c>
      <c r="I172" s="9" t="e">
        <f>+COUNTIF('[5]FUENTES Y USOS (2025)'!$D$5:$D$185,'[5]RENTAS 2025'!B205)</f>
        <v>#VALUE!</v>
      </c>
      <c r="J172" s="4">
        <f t="shared" si="17"/>
        <v>1</v>
      </c>
      <c r="K172" s="4">
        <f t="shared" si="16"/>
        <v>49</v>
      </c>
    </row>
    <row r="173" spans="1:11" ht="15.6" x14ac:dyDescent="0.3">
      <c r="A173" s="4">
        <v>0</v>
      </c>
      <c r="B173" s="4">
        <v>21101</v>
      </c>
      <c r="C173" s="4" t="s">
        <v>1370</v>
      </c>
      <c r="D173" s="10">
        <v>1</v>
      </c>
      <c r="E173" s="11" t="s">
        <v>1407</v>
      </c>
      <c r="F173" s="10">
        <v>23102</v>
      </c>
      <c r="G173" s="12" t="s">
        <v>1408</v>
      </c>
      <c r="H173" s="19">
        <v>145889540</v>
      </c>
      <c r="I173" s="9" t="e">
        <f>+COUNTIF('[5]FUENTES Y USOS (2025)'!$D$5:$D$185,'[5]RENTAS 2025'!B208)</f>
        <v>#VALUE!</v>
      </c>
      <c r="J173" s="4">
        <f t="shared" si="17"/>
        <v>9</v>
      </c>
      <c r="K173" s="4">
        <f t="shared" ref="K173:K181" si="18">+LEN(G173)</f>
        <v>16</v>
      </c>
    </row>
    <row r="174" spans="1:11" ht="15.6" x14ac:dyDescent="0.3">
      <c r="A174" s="4">
        <v>0</v>
      </c>
      <c r="B174" s="4">
        <v>21101</v>
      </c>
      <c r="C174" s="4" t="s">
        <v>1370</v>
      </c>
      <c r="D174" s="10">
        <v>1</v>
      </c>
      <c r="E174" s="11" t="s">
        <v>1407</v>
      </c>
      <c r="F174" s="10">
        <v>23103</v>
      </c>
      <c r="G174" s="12" t="s">
        <v>1409</v>
      </c>
      <c r="H174" s="19">
        <v>95072002</v>
      </c>
      <c r="I174" s="9" t="e">
        <f>+COUNTIF('[5]FUENTES Y USOS (2025)'!$D$5:$D$185,'[5]RENTAS 2025'!B209)</f>
        <v>#VALUE!</v>
      </c>
      <c r="J174" s="4">
        <f t="shared" si="17"/>
        <v>9</v>
      </c>
      <c r="K174" s="4">
        <f t="shared" si="18"/>
        <v>26</v>
      </c>
    </row>
    <row r="175" spans="1:11" ht="15.6" x14ac:dyDescent="0.3">
      <c r="A175" s="4">
        <v>0</v>
      </c>
      <c r="B175" s="4">
        <v>23106</v>
      </c>
      <c r="C175" s="4" t="s">
        <v>1410</v>
      </c>
      <c r="D175" s="10">
        <v>2</v>
      </c>
      <c r="E175" s="13" t="s">
        <v>1411</v>
      </c>
      <c r="F175" s="10">
        <v>23106</v>
      </c>
      <c r="G175" s="12" t="s">
        <v>1410</v>
      </c>
      <c r="H175" s="19">
        <v>1100000000</v>
      </c>
      <c r="I175" s="9" t="e">
        <f>+COUNTIF('[5]FUENTES Y USOS (2025)'!$D$5:$D$185,'[5]RENTAS 2025'!B210)</f>
        <v>#VALUE!</v>
      </c>
      <c r="J175" s="4">
        <f t="shared" si="17"/>
        <v>1</v>
      </c>
      <c r="K175" s="4">
        <f t="shared" si="18"/>
        <v>33</v>
      </c>
    </row>
    <row r="176" spans="1:11" ht="15.6" x14ac:dyDescent="0.3">
      <c r="A176" s="4">
        <v>0</v>
      </c>
      <c r="B176" s="4">
        <v>21101</v>
      </c>
      <c r="C176" s="4" t="s">
        <v>1370</v>
      </c>
      <c r="D176" s="10">
        <v>1</v>
      </c>
      <c r="E176" s="11" t="s">
        <v>1412</v>
      </c>
      <c r="F176" s="10">
        <v>23107</v>
      </c>
      <c r="G176" s="12" t="s">
        <v>1413</v>
      </c>
      <c r="H176" s="19">
        <v>7000000000</v>
      </c>
      <c r="I176" s="9" t="e">
        <f>+COUNTIF('[5]FUENTES Y USOS (2025)'!$D$5:$D$185,'[5]RENTAS 2025'!B211)</f>
        <v>#VALUE!</v>
      </c>
      <c r="J176" s="4">
        <f t="shared" si="17"/>
        <v>9</v>
      </c>
      <c r="K176" s="4">
        <f t="shared" si="18"/>
        <v>31</v>
      </c>
    </row>
    <row r="177" spans="1:12" ht="15.6" x14ac:dyDescent="0.3">
      <c r="A177" s="4">
        <v>0</v>
      </c>
      <c r="B177" s="4">
        <v>21101</v>
      </c>
      <c r="C177" s="4" t="s">
        <v>1370</v>
      </c>
      <c r="D177" s="10">
        <v>1</v>
      </c>
      <c r="E177" s="11" t="s">
        <v>1414</v>
      </c>
      <c r="F177" s="10">
        <v>23109</v>
      </c>
      <c r="G177" s="12" t="s">
        <v>1415</v>
      </c>
      <c r="H177" s="19">
        <v>124837072</v>
      </c>
      <c r="I177" s="9" t="e">
        <f>+COUNTIF('[5]FUENTES Y USOS (2025)'!$D$5:$D$185,'[5]RENTAS 2025'!B212)</f>
        <v>#VALUE!</v>
      </c>
      <c r="J177" s="4">
        <f t="shared" si="17"/>
        <v>9</v>
      </c>
      <c r="K177" s="4">
        <f t="shared" si="18"/>
        <v>33</v>
      </c>
    </row>
    <row r="178" spans="1:12" ht="15.6" x14ac:dyDescent="0.3">
      <c r="A178" s="4">
        <v>0</v>
      </c>
      <c r="B178" s="4">
        <v>21101</v>
      </c>
      <c r="C178" s="4" t="s">
        <v>1370</v>
      </c>
      <c r="D178" s="10">
        <v>1</v>
      </c>
      <c r="E178" s="11" t="s">
        <v>1414</v>
      </c>
      <c r="F178" s="10">
        <v>23112</v>
      </c>
      <c r="G178" s="12" t="s">
        <v>1416</v>
      </c>
      <c r="H178" s="19">
        <v>38164631</v>
      </c>
      <c r="I178" s="9" t="e">
        <f>+COUNTIF('[5]FUENTES Y USOS (2025)'!$D$5:$D$185,'[5]RENTAS 2025'!B213)</f>
        <v>#VALUE!</v>
      </c>
      <c r="J178" s="4">
        <f t="shared" si="17"/>
        <v>9</v>
      </c>
      <c r="K178" s="4">
        <f t="shared" si="18"/>
        <v>23</v>
      </c>
    </row>
    <row r="179" spans="1:12" ht="15.6" x14ac:dyDescent="0.3">
      <c r="A179" s="4">
        <v>0</v>
      </c>
      <c r="B179" s="4">
        <v>23114</v>
      </c>
      <c r="C179" s="4" t="s">
        <v>1417</v>
      </c>
      <c r="D179" s="10">
        <v>2</v>
      </c>
      <c r="E179" s="11" t="s">
        <v>1418</v>
      </c>
      <c r="F179" s="10">
        <v>23114</v>
      </c>
      <c r="G179" s="12" t="s">
        <v>1417</v>
      </c>
      <c r="H179" s="19">
        <v>2000000000</v>
      </c>
      <c r="I179" s="9" t="e">
        <f>+COUNTIF('[5]FUENTES Y USOS (2025)'!$D$5:$D$185,'[5]RENTAS 2025'!B214)</f>
        <v>#VALUE!</v>
      </c>
      <c r="J179" s="4">
        <f t="shared" si="17"/>
        <v>1</v>
      </c>
      <c r="K179" s="4">
        <f t="shared" si="18"/>
        <v>42</v>
      </c>
    </row>
    <row r="180" spans="1:12" ht="15.6" x14ac:dyDescent="0.3">
      <c r="A180" s="4">
        <v>0</v>
      </c>
      <c r="B180" s="4">
        <v>23118</v>
      </c>
      <c r="C180" s="4" t="s">
        <v>1419</v>
      </c>
      <c r="D180" s="10">
        <v>2</v>
      </c>
      <c r="E180" s="11" t="s">
        <v>1420</v>
      </c>
      <c r="F180" s="10">
        <v>23118</v>
      </c>
      <c r="G180" s="12" t="s">
        <v>1419</v>
      </c>
      <c r="H180" s="19">
        <v>5967030332</v>
      </c>
      <c r="I180" s="9" t="e">
        <f>+COUNTIF('[5]FUENTES Y USOS (2025)'!$D$5:$D$185,'[5]RENTAS 2025'!B215)</f>
        <v>#VALUE!</v>
      </c>
      <c r="J180" s="4">
        <f t="shared" si="17"/>
        <v>1</v>
      </c>
      <c r="K180" s="4">
        <f t="shared" si="18"/>
        <v>24</v>
      </c>
    </row>
    <row r="181" spans="1:12" ht="15.6" x14ac:dyDescent="0.3">
      <c r="A181" s="4">
        <v>0</v>
      </c>
      <c r="B181" s="4">
        <v>23123</v>
      </c>
      <c r="C181" s="4" t="s">
        <v>1421</v>
      </c>
      <c r="D181" s="10">
        <v>2</v>
      </c>
      <c r="E181" s="11" t="s">
        <v>1418</v>
      </c>
      <c r="F181" s="10">
        <v>23123</v>
      </c>
      <c r="G181" s="12" t="s">
        <v>1421</v>
      </c>
      <c r="H181" s="19">
        <v>1000000000</v>
      </c>
      <c r="I181" s="9" t="e">
        <f>+COUNTIF('[5]FUENTES Y USOS (2025)'!$D$5:$D$185,'[5]RENTAS 2025'!B216)</f>
        <v>#VALUE!</v>
      </c>
      <c r="J181" s="4">
        <f t="shared" si="17"/>
        <v>1</v>
      </c>
      <c r="K181" s="4">
        <f t="shared" si="18"/>
        <v>40</v>
      </c>
    </row>
    <row r="182" spans="1:12" ht="15.6" x14ac:dyDescent="0.3">
      <c r="A182" s="4">
        <v>0</v>
      </c>
      <c r="B182" s="4">
        <v>21101</v>
      </c>
      <c r="C182" s="4" t="s">
        <v>1370</v>
      </c>
      <c r="D182" s="10">
        <v>1</v>
      </c>
      <c r="E182" s="11" t="s">
        <v>1422</v>
      </c>
      <c r="F182" s="10">
        <v>24101</v>
      </c>
      <c r="G182" s="12" t="s">
        <v>1423</v>
      </c>
      <c r="H182" s="19">
        <v>7000000000</v>
      </c>
      <c r="I182" s="9" t="e">
        <f>+COUNTIF('[5]FUENTES Y USOS (2025)'!$D$5:$D$185,'[5]RENTAS 2025'!B219)</f>
        <v>#VALUE!</v>
      </c>
      <c r="J182" s="4">
        <f t="shared" si="17"/>
        <v>9</v>
      </c>
      <c r="K182" s="4">
        <f t="shared" ref="K182:K202" si="19">+LEN(G182)</f>
        <v>32</v>
      </c>
    </row>
    <row r="183" spans="1:12" ht="15.6" x14ac:dyDescent="0.3">
      <c r="A183" s="4">
        <v>0</v>
      </c>
      <c r="B183" s="4">
        <v>25101</v>
      </c>
      <c r="C183" s="4" t="s">
        <v>1424</v>
      </c>
      <c r="D183" s="10">
        <v>1</v>
      </c>
      <c r="E183" s="11" t="s">
        <v>1425</v>
      </c>
      <c r="F183" s="10">
        <v>25101</v>
      </c>
      <c r="G183" s="12" t="s">
        <v>1424</v>
      </c>
      <c r="H183" s="19">
        <v>82808952069</v>
      </c>
      <c r="I183" s="9" t="e">
        <f>+COUNTIF('[5]FUENTES Y USOS (2025)'!$D$5:$D$185,'[5]RENTAS 2025'!B222)</f>
        <v>#VALUE!</v>
      </c>
      <c r="J183" s="4">
        <f t="shared" si="17"/>
        <v>1</v>
      </c>
      <c r="K183" s="4">
        <f t="shared" si="19"/>
        <v>22</v>
      </c>
    </row>
    <row r="184" spans="1:12" ht="15.6" x14ac:dyDescent="0.3">
      <c r="A184" s="4">
        <v>0</v>
      </c>
      <c r="B184" s="4">
        <v>25203</v>
      </c>
      <c r="C184" s="4" t="s">
        <v>1426</v>
      </c>
      <c r="D184" s="15">
        <v>3</v>
      </c>
      <c r="E184" s="11" t="s">
        <v>1425</v>
      </c>
      <c r="F184" s="15">
        <v>25203</v>
      </c>
      <c r="G184" s="16" t="s">
        <v>1426</v>
      </c>
      <c r="H184" s="19">
        <v>400000000</v>
      </c>
      <c r="I184" s="9" t="e">
        <f>+COUNTIF('[5]FUENTES Y USOS (2025)'!$D$5:$D$185,'[5]RENTAS 2025'!B224)</f>
        <v>#VALUE!</v>
      </c>
      <c r="J184" s="4">
        <f t="shared" si="17"/>
        <v>1</v>
      </c>
      <c r="K184" s="4">
        <f t="shared" si="19"/>
        <v>41</v>
      </c>
    </row>
    <row r="185" spans="1:12" ht="15.6" x14ac:dyDescent="0.3">
      <c r="A185" s="4">
        <v>0</v>
      </c>
      <c r="B185" s="4">
        <v>25240</v>
      </c>
      <c r="C185" s="4" t="s">
        <v>1427</v>
      </c>
      <c r="D185" s="15">
        <v>3</v>
      </c>
      <c r="E185" s="11" t="s">
        <v>1425</v>
      </c>
      <c r="F185" s="15">
        <v>25240</v>
      </c>
      <c r="G185" s="12" t="s">
        <v>1427</v>
      </c>
      <c r="H185" s="19">
        <v>2632522299</v>
      </c>
      <c r="I185" s="9" t="e">
        <f>+COUNTIF('[5]FUENTES Y USOS (2025)'!$D$5:$D$185,'[5]RENTAS 2025'!B225)</f>
        <v>#VALUE!</v>
      </c>
      <c r="J185" s="4">
        <f t="shared" si="17"/>
        <v>1</v>
      </c>
      <c r="K185" s="4">
        <f t="shared" si="19"/>
        <v>30</v>
      </c>
    </row>
    <row r="186" spans="1:12" ht="15.6" x14ac:dyDescent="0.3">
      <c r="A186" s="4">
        <v>0</v>
      </c>
      <c r="B186" s="4">
        <v>25358</v>
      </c>
      <c r="C186" s="4" t="s">
        <v>1428</v>
      </c>
      <c r="D186" s="10">
        <v>2</v>
      </c>
      <c r="E186" s="11" t="s">
        <v>1425</v>
      </c>
      <c r="F186" s="10">
        <v>25358</v>
      </c>
      <c r="G186" s="12" t="s">
        <v>1428</v>
      </c>
      <c r="H186" s="19">
        <v>48000000</v>
      </c>
      <c r="I186" s="9" t="e">
        <f>+COUNTIF('[5]FUENTES Y USOS (2025)'!$D$5:$D$185,'[5]RENTAS 2025'!B227)</f>
        <v>#VALUE!</v>
      </c>
      <c r="J186" s="4">
        <f t="shared" si="17"/>
        <v>1</v>
      </c>
      <c r="K186" s="4">
        <f t="shared" si="19"/>
        <v>60</v>
      </c>
    </row>
    <row r="187" spans="1:12" ht="15.6" x14ac:dyDescent="0.3">
      <c r="A187" s="4">
        <v>0</v>
      </c>
      <c r="B187" s="4">
        <v>25379</v>
      </c>
      <c r="C187" s="4" t="s">
        <v>1429</v>
      </c>
      <c r="D187" s="10">
        <v>2</v>
      </c>
      <c r="E187" s="11" t="s">
        <v>1425</v>
      </c>
      <c r="F187" s="10">
        <v>25379</v>
      </c>
      <c r="G187" s="12" t="s">
        <v>1429</v>
      </c>
      <c r="H187" s="19">
        <v>1500000000</v>
      </c>
      <c r="I187" s="9" t="e">
        <f>+COUNTIF('[5]FUENTES Y USOS (2025)'!$D$5:$D$185,'[5]RENTAS 2025'!B228)</f>
        <v>#VALUE!</v>
      </c>
      <c r="J187" s="4">
        <f t="shared" si="17"/>
        <v>1</v>
      </c>
      <c r="K187" s="4">
        <f t="shared" si="19"/>
        <v>31</v>
      </c>
    </row>
    <row r="188" spans="1:12" ht="15.6" x14ac:dyDescent="0.3">
      <c r="A188" s="4">
        <v>0</v>
      </c>
      <c r="B188" s="4">
        <v>26101</v>
      </c>
      <c r="C188" s="4" t="s">
        <v>1430</v>
      </c>
      <c r="D188" s="10">
        <v>5</v>
      </c>
      <c r="E188" s="13" t="s">
        <v>1431</v>
      </c>
      <c r="F188" s="10">
        <v>26101</v>
      </c>
      <c r="G188" s="21" t="s">
        <v>1430</v>
      </c>
      <c r="H188" s="19">
        <v>20000000000</v>
      </c>
      <c r="I188" s="9" t="e">
        <f>+COUNTIF('[5]FUENTES Y USOS (2025)'!$D$5:$D$185,'[5]RENTAS 2025'!B231)</f>
        <v>#VALUE!</v>
      </c>
      <c r="J188" s="4">
        <f t="shared" si="17"/>
        <v>1</v>
      </c>
      <c r="K188" s="4">
        <f t="shared" si="19"/>
        <v>39</v>
      </c>
    </row>
    <row r="189" spans="1:12" ht="15.6" x14ac:dyDescent="0.3">
      <c r="A189" s="4">
        <v>0</v>
      </c>
      <c r="B189" s="4">
        <v>26102</v>
      </c>
      <c r="C189" s="4" t="str">
        <f>+G189</f>
        <v>Recursos del Credito (Vivienda)</v>
      </c>
      <c r="D189" s="10">
        <v>5</v>
      </c>
      <c r="E189" s="13" t="s">
        <v>1431</v>
      </c>
      <c r="F189" s="10">
        <v>26102</v>
      </c>
      <c r="G189" s="21" t="s">
        <v>1432</v>
      </c>
      <c r="H189" s="19">
        <v>8000000000</v>
      </c>
      <c r="I189" s="9" t="e">
        <f>+COUNTIF('[5]FUENTES Y USOS (2025)'!$D$5:$D$185,'[5]RENTAS 2025'!B232)</f>
        <v>#VALUE!</v>
      </c>
      <c r="J189" s="4">
        <f t="shared" si="17"/>
        <v>1</v>
      </c>
      <c r="K189" s="4">
        <f t="shared" si="19"/>
        <v>31</v>
      </c>
    </row>
    <row r="190" spans="1:12" ht="15.6" x14ac:dyDescent="0.3">
      <c r="A190" s="4">
        <v>0</v>
      </c>
      <c r="B190" s="4">
        <v>26103</v>
      </c>
      <c r="C190" s="4" t="str">
        <f>+G190</f>
        <v>Recursos del Credito (Escenario Multiproposito)</v>
      </c>
      <c r="D190" s="10">
        <v>5</v>
      </c>
      <c r="E190" s="13" t="s">
        <v>1433</v>
      </c>
      <c r="F190" s="10">
        <v>26103</v>
      </c>
      <c r="G190" s="21" t="s">
        <v>1434</v>
      </c>
      <c r="H190" s="19">
        <v>2000000000</v>
      </c>
      <c r="I190" s="9" t="e">
        <f>+COUNTIF('[5]FUENTES Y USOS (2025)'!$D$5:$D$185,'[5]RENTAS 2025'!B233)</f>
        <v>#VALUE!</v>
      </c>
      <c r="J190" s="4">
        <f t="shared" si="17"/>
        <v>1</v>
      </c>
      <c r="K190" s="4">
        <f t="shared" si="19"/>
        <v>47</v>
      </c>
    </row>
    <row r="191" spans="1:12" ht="15.6" x14ac:dyDescent="0.3">
      <c r="A191" s="4">
        <v>0</v>
      </c>
      <c r="B191" s="4">
        <v>26104</v>
      </c>
      <c r="C191" s="4" t="s">
        <v>1435</v>
      </c>
      <c r="D191" s="10">
        <v>5</v>
      </c>
      <c r="E191" s="13" t="s">
        <v>1433</v>
      </c>
      <c r="F191" s="10">
        <v>26104</v>
      </c>
      <c r="G191" s="21" t="s">
        <v>1435</v>
      </c>
      <c r="H191" s="19">
        <v>40000000000</v>
      </c>
      <c r="I191" s="9" t="e">
        <f>+COUNTIF('[5]FUENTES Y USOS (2025)'!$D$5:$D$185,'[5]RENTAS 2025'!B234)</f>
        <v>#VALUE!</v>
      </c>
      <c r="J191" s="4">
        <f t="shared" si="17"/>
        <v>1</v>
      </c>
      <c r="K191" s="4">
        <f t="shared" si="19"/>
        <v>41</v>
      </c>
    </row>
    <row r="192" spans="1:12" ht="15.6" x14ac:dyDescent="0.3">
      <c r="A192" s="4">
        <v>0</v>
      </c>
      <c r="B192" s="4">
        <f t="shared" ref="B192:B202" si="20">+F192</f>
        <v>41180</v>
      </c>
      <c r="C192" s="4" t="s">
        <v>1436</v>
      </c>
      <c r="D192" s="10">
        <v>2</v>
      </c>
      <c r="E192" s="11" t="s">
        <v>1371</v>
      </c>
      <c r="F192" s="10">
        <v>41180</v>
      </c>
      <c r="G192" s="21" t="s">
        <v>1436</v>
      </c>
      <c r="H192" s="19">
        <v>12954240</v>
      </c>
      <c r="I192" s="9" t="e">
        <f>+COUNTIF('[5]FUENTES Y USOS (2025)'!$D$5:$D$185,'[5]RENTAS 2025'!B238)</f>
        <v>#VALUE!</v>
      </c>
      <c r="J192" s="4">
        <f t="shared" si="17"/>
        <v>1</v>
      </c>
      <c r="K192" s="4">
        <f t="shared" si="19"/>
        <v>23</v>
      </c>
      <c r="L192" s="4">
        <v>41227</v>
      </c>
    </row>
    <row r="193" spans="1:12" ht="15.6" x14ac:dyDescent="0.3">
      <c r="A193" s="4">
        <v>0</v>
      </c>
      <c r="B193" s="4">
        <f t="shared" si="20"/>
        <v>41181</v>
      </c>
      <c r="C193" s="4" t="s">
        <v>1437</v>
      </c>
      <c r="D193" s="10">
        <v>2</v>
      </c>
      <c r="E193" s="11" t="s">
        <v>1371</v>
      </c>
      <c r="F193" s="10">
        <v>41181</v>
      </c>
      <c r="G193" s="21" t="s">
        <v>1437</v>
      </c>
      <c r="H193" s="19">
        <v>34263951</v>
      </c>
      <c r="I193" s="9" t="e">
        <f>+COUNTIF('[5]FUENTES Y USOS (2025)'!$D$5:$D$185,'[5]RENTAS 2025'!B239)</f>
        <v>#VALUE!</v>
      </c>
      <c r="J193" s="4">
        <f t="shared" si="17"/>
        <v>1</v>
      </c>
      <c r="K193" s="4">
        <f t="shared" si="19"/>
        <v>35</v>
      </c>
      <c r="L193" s="4">
        <v>41228</v>
      </c>
    </row>
    <row r="194" spans="1:12" ht="15.6" x14ac:dyDescent="0.3">
      <c r="A194" s="4">
        <v>0</v>
      </c>
      <c r="B194" s="4">
        <f t="shared" si="20"/>
        <v>41182</v>
      </c>
      <c r="C194" s="4" t="s">
        <v>1438</v>
      </c>
      <c r="D194" s="10">
        <v>2</v>
      </c>
      <c r="E194" s="11" t="s">
        <v>1371</v>
      </c>
      <c r="F194" s="10">
        <v>41182</v>
      </c>
      <c r="G194" s="21" t="s">
        <v>1438</v>
      </c>
      <c r="H194" s="19">
        <v>5973613</v>
      </c>
      <c r="I194" s="9" t="e">
        <f>+COUNTIF('[5]FUENTES Y USOS (2025)'!$D$5:$D$185,'[5]RENTAS 2025'!B240)</f>
        <v>#VALUE!</v>
      </c>
      <c r="J194" s="4">
        <f t="shared" si="17"/>
        <v>1</v>
      </c>
      <c r="K194" s="4">
        <f t="shared" si="19"/>
        <v>46</v>
      </c>
      <c r="L194" s="4">
        <v>41229</v>
      </c>
    </row>
    <row r="195" spans="1:12" ht="15.6" x14ac:dyDescent="0.3">
      <c r="A195" s="4">
        <v>0</v>
      </c>
      <c r="B195" s="4">
        <f t="shared" si="20"/>
        <v>41183</v>
      </c>
      <c r="C195" s="4" t="s">
        <v>1439</v>
      </c>
      <c r="D195" s="10">
        <v>2</v>
      </c>
      <c r="E195" s="11" t="s">
        <v>1425</v>
      </c>
      <c r="F195" s="10">
        <v>41183</v>
      </c>
      <c r="G195" s="21" t="s">
        <v>1439</v>
      </c>
      <c r="H195" s="19">
        <v>765511031</v>
      </c>
      <c r="I195" s="9" t="e">
        <f>+COUNTIF('[5]FUENTES Y USOS (2025)'!$D$5:$D$185,'[5]RENTAS 2025'!B241)</f>
        <v>#VALUE!</v>
      </c>
      <c r="J195" s="4">
        <f t="shared" si="17"/>
        <v>1</v>
      </c>
      <c r="K195" s="4">
        <f t="shared" si="19"/>
        <v>43</v>
      </c>
      <c r="L195" s="4">
        <v>41266</v>
      </c>
    </row>
    <row r="196" spans="1:12" ht="15.6" x14ac:dyDescent="0.3">
      <c r="A196" s="4">
        <v>0</v>
      </c>
      <c r="B196" s="4">
        <f t="shared" si="20"/>
        <v>41184</v>
      </c>
      <c r="C196" s="4" t="s">
        <v>1440</v>
      </c>
      <c r="D196" s="10">
        <v>2</v>
      </c>
      <c r="E196" s="11" t="s">
        <v>1425</v>
      </c>
      <c r="F196" s="10">
        <v>41184</v>
      </c>
      <c r="G196" s="12" t="s">
        <v>1440</v>
      </c>
      <c r="H196" s="19">
        <v>440662761</v>
      </c>
      <c r="I196" s="9" t="e">
        <f>+COUNTIF('[5]FUENTES Y USOS (2025)'!$D$5:$D$185,'[5]RENTAS 2025'!B242)</f>
        <v>#VALUE!</v>
      </c>
      <c r="J196" s="4">
        <f t="shared" si="17"/>
        <v>1</v>
      </c>
      <c r="K196" s="4">
        <f t="shared" si="19"/>
        <v>60</v>
      </c>
      <c r="L196" s="4">
        <v>41267</v>
      </c>
    </row>
    <row r="197" spans="1:12" ht="15.6" x14ac:dyDescent="0.3">
      <c r="A197" s="4">
        <v>0</v>
      </c>
      <c r="B197" s="4">
        <f t="shared" si="20"/>
        <v>41280</v>
      </c>
      <c r="C197" s="4" t="s">
        <v>1441</v>
      </c>
      <c r="D197" s="10">
        <v>3</v>
      </c>
      <c r="E197" s="11" t="s">
        <v>1371</v>
      </c>
      <c r="F197" s="10">
        <v>41280</v>
      </c>
      <c r="G197" s="12" t="s">
        <v>1441</v>
      </c>
      <c r="H197" s="19">
        <v>36553040</v>
      </c>
      <c r="I197" s="9" t="e">
        <f>+COUNTIF('[5]FUENTES Y USOS (2025)'!$D$5:$D$185,'[5]RENTAS 2025'!B244)</f>
        <v>#VALUE!</v>
      </c>
      <c r="J197" s="4">
        <f t="shared" ref="J197:J202" si="21">+COUNTIF($B$5:$B$201,B197)</f>
        <v>1</v>
      </c>
      <c r="K197" s="4">
        <f t="shared" si="19"/>
        <v>22</v>
      </c>
      <c r="L197" s="4">
        <v>42220</v>
      </c>
    </row>
    <row r="198" spans="1:12" ht="15.6" x14ac:dyDescent="0.3">
      <c r="A198" s="4">
        <v>0</v>
      </c>
      <c r="B198" s="4">
        <f t="shared" si="20"/>
        <v>41380</v>
      </c>
      <c r="C198" s="4" t="s">
        <v>1442</v>
      </c>
      <c r="D198" s="10">
        <v>2</v>
      </c>
      <c r="E198" s="11" t="s">
        <v>1371</v>
      </c>
      <c r="F198" s="10">
        <v>41380</v>
      </c>
      <c r="G198" s="12" t="s">
        <v>1442</v>
      </c>
      <c r="H198" s="19">
        <v>73140</v>
      </c>
      <c r="I198" s="9" t="e">
        <f>+COUNTIF('[5]FUENTES Y USOS (2025)'!$D$5:$D$185,'[5]RENTAS 2025'!B246)</f>
        <v>#VALUE!</v>
      </c>
      <c r="J198" s="4">
        <f t="shared" si="21"/>
        <v>1</v>
      </c>
      <c r="K198" s="4">
        <f t="shared" si="19"/>
        <v>33</v>
      </c>
      <c r="L198" s="4">
        <v>43219</v>
      </c>
    </row>
    <row r="199" spans="1:12" ht="15.6" x14ac:dyDescent="0.3">
      <c r="A199" s="4">
        <v>0</v>
      </c>
      <c r="B199" s="4">
        <f t="shared" si="20"/>
        <v>41480</v>
      </c>
      <c r="C199" s="4" t="s">
        <v>1443</v>
      </c>
      <c r="D199" s="10">
        <v>2</v>
      </c>
      <c r="E199" s="11" t="s">
        <v>1371</v>
      </c>
      <c r="F199" s="10">
        <v>41480</v>
      </c>
      <c r="G199" s="12" t="s">
        <v>1443</v>
      </c>
      <c r="H199" s="19">
        <v>10600000</v>
      </c>
      <c r="I199" s="9" t="e">
        <f>+COUNTIF('[5]FUENTES Y USOS (2025)'!$D$5:$D$185,'[5]RENTAS 2025'!B248)</f>
        <v>#VALUE!</v>
      </c>
      <c r="J199" s="4">
        <f t="shared" si="21"/>
        <v>1</v>
      </c>
      <c r="K199" s="4">
        <f t="shared" si="19"/>
        <v>17</v>
      </c>
      <c r="L199" s="4">
        <v>44219</v>
      </c>
    </row>
    <row r="200" spans="1:12" ht="15.6" x14ac:dyDescent="0.3">
      <c r="A200" s="4">
        <v>0</v>
      </c>
      <c r="B200" s="4">
        <f t="shared" si="20"/>
        <v>41481</v>
      </c>
      <c r="C200" s="4" t="s">
        <v>1444</v>
      </c>
      <c r="D200" s="10">
        <v>2</v>
      </c>
      <c r="E200" s="11" t="s">
        <v>1422</v>
      </c>
      <c r="F200" s="10">
        <v>41481</v>
      </c>
      <c r="G200" s="12" t="s">
        <v>1444</v>
      </c>
      <c r="H200" s="19">
        <v>530000000</v>
      </c>
      <c r="I200" s="9" t="e">
        <f>+COUNTIF('[5]FUENTES Y USOS (2025)'!$D$5:$D$185,'[5]RENTAS 2025'!B249)</f>
        <v>#VALUE!</v>
      </c>
      <c r="J200" s="4">
        <f t="shared" si="21"/>
        <v>1</v>
      </c>
      <c r="K200" s="4">
        <f t="shared" si="19"/>
        <v>29</v>
      </c>
      <c r="L200" s="4">
        <v>44220</v>
      </c>
    </row>
    <row r="201" spans="1:12" ht="15.6" x14ac:dyDescent="0.3">
      <c r="A201" s="4">
        <v>0</v>
      </c>
      <c r="B201" s="4">
        <f t="shared" si="20"/>
        <v>41482</v>
      </c>
      <c r="C201" s="4" t="s">
        <v>1445</v>
      </c>
      <c r="D201" s="10">
        <v>2</v>
      </c>
      <c r="E201" s="11" t="s">
        <v>1371</v>
      </c>
      <c r="F201" s="10">
        <v>41482</v>
      </c>
      <c r="G201" s="12" t="s">
        <v>1445</v>
      </c>
      <c r="H201" s="19">
        <v>27052809</v>
      </c>
      <c r="I201" s="9" t="e">
        <f>+COUNTIF('[5]FUENTES Y USOS (2025)'!$D$5:$D$185,'[5]RENTAS 2025'!B250)</f>
        <v>#VALUE!</v>
      </c>
      <c r="J201" s="4">
        <f t="shared" si="21"/>
        <v>1</v>
      </c>
      <c r="K201" s="4">
        <f t="shared" si="19"/>
        <v>29</v>
      </c>
      <c r="L201" s="4">
        <v>44226</v>
      </c>
    </row>
    <row r="202" spans="1:12" ht="15.6" x14ac:dyDescent="0.3">
      <c r="A202" s="4">
        <v>0</v>
      </c>
      <c r="B202" s="4">
        <f t="shared" si="20"/>
        <v>42101</v>
      </c>
      <c r="C202" s="4" t="str">
        <f>+G202</f>
        <v>Fondo para el Fomento y Promoción de Ciudad Rec Propios</v>
      </c>
      <c r="D202" s="10">
        <v>1</v>
      </c>
      <c r="E202" s="13" t="s">
        <v>1364</v>
      </c>
      <c r="F202" s="10">
        <v>42101</v>
      </c>
      <c r="G202" s="12" t="s">
        <v>1446</v>
      </c>
      <c r="H202" s="19">
        <v>14990842899</v>
      </c>
      <c r="I202" s="9" t="e">
        <f>+COUNTIF('[5]FUENTES Y USOS (2025)'!$D$5:$D$185,'[5]RENTAS 2025'!B253)</f>
        <v>#VALUE!</v>
      </c>
      <c r="J202" s="4">
        <f t="shared" si="21"/>
        <v>0</v>
      </c>
      <c r="K202" s="4">
        <f t="shared" si="19"/>
        <v>55</v>
      </c>
    </row>
  </sheetData>
  <autoFilter ref="A4:L202" xr:uid="{00000000-0009-0000-0000-000002000000}"/>
  <mergeCells count="3">
    <mergeCell ref="D1:H1"/>
    <mergeCell ref="D2:H2"/>
    <mergeCell ref="D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3"/>
  <sheetViews>
    <sheetView showGridLines="0" zoomScale="85" zoomScaleNormal="85" workbookViewId="0">
      <pane xSplit="2" ySplit="3" topLeftCell="C64" activePane="bottomRight" state="frozen"/>
      <selection sqref="A1:A3"/>
      <selection pane="topRight" sqref="A1:A3"/>
      <selection pane="bottomLeft" sqref="A1:A3"/>
      <selection pane="bottomRight" activeCell="D45" sqref="D45"/>
    </sheetView>
  </sheetViews>
  <sheetFormatPr baseColWidth="10" defaultRowHeight="14.4" outlineLevelCol="1" x14ac:dyDescent="0.3"/>
  <cols>
    <col min="1" max="1" width="11.44140625" customWidth="1"/>
    <col min="2" max="2" width="35.44140625" customWidth="1"/>
    <col min="3" max="7" width="18.44140625" customWidth="1" outlineLevel="1"/>
    <col min="8" max="8" width="20.5546875" customWidth="1"/>
  </cols>
  <sheetData>
    <row r="1" spans="1:8" x14ac:dyDescent="0.3">
      <c r="B1" s="230" t="s">
        <v>1919</v>
      </c>
      <c r="C1" s="230"/>
      <c r="D1" s="230"/>
      <c r="E1" s="230"/>
      <c r="F1" s="230"/>
      <c r="G1" s="230"/>
      <c r="H1" s="230"/>
    </row>
    <row r="2" spans="1:8" ht="6.75" customHeight="1" thickBot="1" x14ac:dyDescent="0.35"/>
    <row r="3" spans="1:8" s="47" customFormat="1" ht="32.25" customHeight="1" thickBot="1" x14ac:dyDescent="0.35">
      <c r="A3" s="41"/>
      <c r="B3" s="42" t="s">
        <v>1497</v>
      </c>
      <c r="C3" s="43" t="s">
        <v>14</v>
      </c>
      <c r="D3" s="44" t="s">
        <v>1498</v>
      </c>
      <c r="E3" s="44" t="s">
        <v>15</v>
      </c>
      <c r="F3" s="44" t="s">
        <v>1499</v>
      </c>
      <c r="G3" s="45" t="s">
        <v>16</v>
      </c>
      <c r="H3" s="46" t="s">
        <v>1500</v>
      </c>
    </row>
    <row r="4" spans="1:8" x14ac:dyDescent="0.3">
      <c r="A4" s="48">
        <v>14</v>
      </c>
      <c r="B4" s="123" t="s">
        <v>147</v>
      </c>
      <c r="C4" s="114">
        <f>SUMPRODUCT(('GASTOS 2025'!$H$2:$H$856=$A4)*('GASTOS 2025'!$C$2:$C$856="1")*('GASTOS 2025'!$J$2:$J$856=3)*('GASTOS 2025'!$S$2:$S$856))</f>
        <v>16472567860</v>
      </c>
      <c r="D4" s="115">
        <f>SUMPRODUCT(('GASTOS 2025'!$H$2:$H$856=$A4)*('GASTOS 2025'!$C$2:$C$856="2")*('GASTOS 2025'!$J$2:$J$856=3)*('GASTOS 2025'!$S$2:$S$856))</f>
        <v>4613140095</v>
      </c>
      <c r="E4" s="115">
        <f>SUMPRODUCT(('GASTOS 2025'!$H$2:$H$856=$A4)*('GASTOS 2025'!$C$2:$C$856="4")*('GASTOS 2025'!$J$2:$J$856=3)*('GASTOS 2025'!$S$2:$S$856))</f>
        <v>2249682899</v>
      </c>
      <c r="F4" s="115">
        <f>SUMPRODUCT(('GASTOS 2025'!$H$2:$H$856=$A4)*('GASTOS 2025'!$C$2:$C$856="5")*('GASTOS 2025'!$J$2:$J$856=3)*('GASTOS 2025'!$S$2:$S$856))</f>
        <v>0</v>
      </c>
      <c r="G4" s="116">
        <f>SUMPRODUCT(('GASTOS 2025'!$H$2:$H$856=$A4)*('GASTOS 2025'!$C$2:$C$856="3")*('GASTOS 2025'!$J$2:$J$856=3)*('GASTOS 2025'!$S$2:$S$856))</f>
        <v>0</v>
      </c>
      <c r="H4" s="124">
        <f>SUM(C4:G4)</f>
        <v>23335390854</v>
      </c>
    </row>
    <row r="5" spans="1:8" x14ac:dyDescent="0.3">
      <c r="A5" s="48">
        <v>16</v>
      </c>
      <c r="B5" s="125" t="s">
        <v>1501</v>
      </c>
      <c r="C5" s="117">
        <f>SUMPRODUCT(('GASTOS 2025'!$H$2:$H$856=$A5)*('GASTOS 2025'!$C$2:$C$856="1")*('GASTOS 2025'!$J$2:$J$856=3)*('GASTOS 2025'!$S$2:$S$856))</f>
        <v>17076701059</v>
      </c>
      <c r="D5" s="118">
        <f>SUMPRODUCT(('GASTOS 2025'!$H$2:$H$856=$A5)*('GASTOS 2025'!$C$2:$C$856="2")*('GASTOS 2025'!$J$2:$J$856=3)*('GASTOS 2025'!$S$2:$S$856))</f>
        <v>11420134485</v>
      </c>
      <c r="E5" s="118">
        <f>SUMPRODUCT(('GASTOS 2025'!$H$2:$H$856=$A5)*('GASTOS 2025'!$C$2:$C$856="4")*('GASTOS 2025'!$J$2:$J$856=3)*('GASTOS 2025'!$S$2:$S$856))</f>
        <v>10200000000</v>
      </c>
      <c r="F5" s="118">
        <f>SUMPRODUCT(('GASTOS 2025'!$H$2:$H$856=$A5)*('GASTOS 2025'!$C$2:$C$856="5")*('GASTOS 2025'!$J$2:$J$856=3)*('GASTOS 2025'!$S$2:$S$856))</f>
        <v>0</v>
      </c>
      <c r="G5" s="119">
        <f>SUMPRODUCT(('GASTOS 2025'!$H$2:$H$856=$A5)*('GASTOS 2025'!$C$2:$C$856="3")*('GASTOS 2025'!$J$2:$J$856=3)*('GASTOS 2025'!$S$2:$S$856))</f>
        <v>1662797081</v>
      </c>
      <c r="H5" s="126">
        <f t="shared" ref="H5:H20" si="0">SUM(C5:G5)</f>
        <v>40359632625</v>
      </c>
    </row>
    <row r="6" spans="1:8" x14ac:dyDescent="0.3">
      <c r="A6" s="48">
        <v>20</v>
      </c>
      <c r="B6" s="125" t="s">
        <v>278</v>
      </c>
      <c r="C6" s="117">
        <f>SUMPRODUCT(('GASTOS 2025'!$H$2:$H$856=$A6)*('GASTOS 2025'!$C$2:$C$856="1")*('GASTOS 2025'!$J$2:$J$856=3)*('GASTOS 2025'!$S$2:$S$856))</f>
        <v>7374962090</v>
      </c>
      <c r="D6" s="118">
        <f>SUMPRODUCT(('GASTOS 2025'!$H$2:$H$856=$A6)*('GASTOS 2025'!$C$2:$C$856="2")*('GASTOS 2025'!$J$2:$J$856=3)*('GASTOS 2025'!$S$2:$S$856))</f>
        <v>50146965</v>
      </c>
      <c r="E6" s="118">
        <f>SUMPRODUCT(('GASTOS 2025'!$H$2:$H$856=$A6)*('GASTOS 2025'!$C$2:$C$856="4")*('GASTOS 2025'!$J$2:$J$856=3)*('GASTOS 2025'!$S$2:$S$856))</f>
        <v>0</v>
      </c>
      <c r="F6" s="118">
        <f>SUMPRODUCT(('GASTOS 2025'!$H$2:$H$856=$A6)*('GASTOS 2025'!$C$2:$C$856="5")*('GASTOS 2025'!$J$2:$J$856=3)*('GASTOS 2025'!$S$2:$S$856))</f>
        <v>0</v>
      </c>
      <c r="G6" s="119">
        <f>SUMPRODUCT(('GASTOS 2025'!$H$2:$H$856=$A6)*('GASTOS 2025'!$C$2:$C$856="3")*('GASTOS 2025'!$J$2:$J$856=3)*('GASTOS 2025'!$S$2:$S$856))</f>
        <v>0</v>
      </c>
      <c r="H6" s="126">
        <f t="shared" si="0"/>
        <v>7425109055</v>
      </c>
    </row>
    <row r="7" spans="1:8" x14ac:dyDescent="0.3">
      <c r="A7" s="48">
        <v>21</v>
      </c>
      <c r="B7" s="125" t="s">
        <v>322</v>
      </c>
      <c r="C7" s="117">
        <f>SUMPRODUCT(('GASTOS 2025'!$H$2:$H$856=$A7)*('GASTOS 2025'!$C$2:$C$856="1")*('GASTOS 2025'!$J$2:$J$856=3)*('GASTOS 2025'!$S$2:$S$856))</f>
        <v>3187539331</v>
      </c>
      <c r="D7" s="118">
        <f>SUMPRODUCT(('GASTOS 2025'!$H$2:$H$856=$A7)*('GASTOS 2025'!$C$2:$C$856="2")*('GASTOS 2025'!$J$2:$J$856=3)*('GASTOS 2025'!$S$2:$S$856))</f>
        <v>314171320</v>
      </c>
      <c r="E7" s="118">
        <f>SUMPRODUCT(('GASTOS 2025'!$H$2:$H$856=$A7)*('GASTOS 2025'!$C$2:$C$856="4")*('GASTOS 2025'!$J$2:$J$856=3)*('GASTOS 2025'!$S$2:$S$856))</f>
        <v>0</v>
      </c>
      <c r="F7" s="118">
        <f>SUMPRODUCT(('GASTOS 2025'!$H$2:$H$856=$A7)*('GASTOS 2025'!$C$2:$C$856="5")*('GASTOS 2025'!$J$2:$J$856=3)*('GASTOS 2025'!$S$2:$S$856))</f>
        <v>0</v>
      </c>
      <c r="G7" s="119">
        <f>SUMPRODUCT(('GASTOS 2025'!$H$2:$H$856=$A7)*('GASTOS 2025'!$C$2:$C$856="3")*('GASTOS 2025'!$J$2:$J$856=3)*('GASTOS 2025'!$S$2:$S$856))</f>
        <v>0</v>
      </c>
      <c r="H7" s="126">
        <f t="shared" si="0"/>
        <v>3501710651</v>
      </c>
    </row>
    <row r="8" spans="1:8" x14ac:dyDescent="0.3">
      <c r="A8" s="48">
        <v>22</v>
      </c>
      <c r="B8" s="125" t="s">
        <v>450</v>
      </c>
      <c r="C8" s="117">
        <f>SUMPRODUCT(('GASTOS 2025'!$H$2:$H$856=$A8)*('GASTOS 2025'!$C$2:$C$856="1")*('GASTOS 2025'!$J$2:$J$856=3)*('GASTOS 2025'!$S$2:$S$856))</f>
        <v>5071834431</v>
      </c>
      <c r="D8" s="118">
        <f>SUMPRODUCT(('GASTOS 2025'!$H$2:$H$856=$A8)*('GASTOS 2025'!$C$2:$C$856="2")*('GASTOS 2025'!$J$2:$J$856=3)*('GASTOS 2025'!$S$2:$S$856))</f>
        <v>133316035</v>
      </c>
      <c r="E8" s="118">
        <f>SUMPRODUCT(('GASTOS 2025'!$H$2:$H$856=$A8)*('GASTOS 2025'!$C$2:$C$856="4")*('GASTOS 2025'!$J$2:$J$856=3)*('GASTOS 2025'!$S$2:$S$856))</f>
        <v>0</v>
      </c>
      <c r="F8" s="118">
        <f>SUMPRODUCT(('GASTOS 2025'!$H$2:$H$856=$A8)*('GASTOS 2025'!$C$2:$C$856="5")*('GASTOS 2025'!$J$2:$J$856=3)*('GASTOS 2025'!$S$2:$S$856))</f>
        <v>0</v>
      </c>
      <c r="G8" s="119">
        <f>SUMPRODUCT(('GASTOS 2025'!$H$2:$H$856=$A8)*('GASTOS 2025'!$C$2:$C$856="3")*('GASTOS 2025'!$J$2:$J$856=3)*('GASTOS 2025'!$S$2:$S$856))</f>
        <v>0</v>
      </c>
      <c r="H8" s="126">
        <f t="shared" si="0"/>
        <v>5205150466</v>
      </c>
    </row>
    <row r="9" spans="1:8" x14ac:dyDescent="0.3">
      <c r="A9" s="48">
        <v>23</v>
      </c>
      <c r="B9" s="125" t="s">
        <v>1502</v>
      </c>
      <c r="C9" s="117">
        <f>SUMPRODUCT(('GASTOS 2025'!$H$2:$H$856=$A9)*('GASTOS 2025'!$C$2:$C$856="1")*('GASTOS 2025'!$J$2:$J$856=3)*('GASTOS 2025'!$S$2:$S$856))</f>
        <v>55679766012</v>
      </c>
      <c r="D9" s="118">
        <f>SUMPRODUCT(('GASTOS 2025'!$H$2:$H$856=$A9)*('GASTOS 2025'!$C$2:$C$856="2")*('GASTOS 2025'!$J$2:$J$856=3)*('GASTOS 2025'!$S$2:$S$856))</f>
        <v>5366399994</v>
      </c>
      <c r="E9" s="118">
        <f>SUMPRODUCT(('GASTOS 2025'!$H$2:$H$856=$A9)*('GASTOS 2025'!$C$2:$C$856="4")*('GASTOS 2025'!$J$2:$J$856=3)*('GASTOS 2025'!$S$2:$S$856))</f>
        <v>0</v>
      </c>
      <c r="F9" s="118">
        <f>SUMPRODUCT(('GASTOS 2025'!$H$2:$H$856=$A9)*('GASTOS 2025'!$C$2:$C$856="5")*('GASTOS 2025'!$J$2:$J$856=3)*('GASTOS 2025'!$S$2:$S$856))</f>
        <v>0</v>
      </c>
      <c r="G9" s="119">
        <f>SUMPRODUCT(('GASTOS 2025'!$H$2:$H$856=$A9)*('GASTOS 2025'!$C$2:$C$856="3")*('GASTOS 2025'!$J$2:$J$856=3)*('GASTOS 2025'!$S$2:$S$856))</f>
        <v>0</v>
      </c>
      <c r="H9" s="126">
        <f t="shared" si="0"/>
        <v>61046166006</v>
      </c>
    </row>
    <row r="10" spans="1:8" x14ac:dyDescent="0.3">
      <c r="A10" s="48">
        <v>24</v>
      </c>
      <c r="B10" s="125" t="s">
        <v>530</v>
      </c>
      <c r="C10" s="117">
        <f>SUMPRODUCT(('GASTOS 2025'!$H$2:$H$856=$A10)*('GASTOS 2025'!$C$2:$C$856="1")*('GASTOS 2025'!$J$2:$J$856=3)*('GASTOS 2025'!$S$2:$S$856))</f>
        <v>6018061912</v>
      </c>
      <c r="D10" s="118">
        <f>SUMPRODUCT(('GASTOS 2025'!$H$2:$H$856=$A10)*('GASTOS 2025'!$C$2:$C$856="2")*('GASTOS 2025'!$J$2:$J$856=3)*('GASTOS 2025'!$S$2:$S$856))</f>
        <v>12861147289</v>
      </c>
      <c r="E10" s="118">
        <f>SUMPRODUCT(('GASTOS 2025'!$H$2:$H$856=$A10)*('GASTOS 2025'!$C$2:$C$856="4")*('GASTOS 2025'!$J$2:$J$856=3)*('GASTOS 2025'!$S$2:$S$856))</f>
        <v>0</v>
      </c>
      <c r="F10" s="118">
        <f>SUMPRODUCT(('GASTOS 2025'!$H$2:$H$856=$A10)*('GASTOS 2025'!$C$2:$C$856="5")*('GASTOS 2025'!$J$2:$J$856=3)*('GASTOS 2025'!$S$2:$S$856))</f>
        <v>0</v>
      </c>
      <c r="G10" s="119">
        <f>SUMPRODUCT(('GASTOS 2025'!$H$2:$H$856=$A10)*('GASTOS 2025'!$C$2:$C$856="3")*('GASTOS 2025'!$J$2:$J$856=3)*('GASTOS 2025'!$S$2:$S$856))</f>
        <v>0</v>
      </c>
      <c r="H10" s="126">
        <f t="shared" si="0"/>
        <v>18879209201</v>
      </c>
    </row>
    <row r="11" spans="1:8" x14ac:dyDescent="0.3">
      <c r="A11" s="48">
        <v>25</v>
      </c>
      <c r="B11" s="125" t="s">
        <v>600</v>
      </c>
      <c r="C11" s="117">
        <f>SUMPRODUCT(('GASTOS 2025'!$H$2:$H$856=$A11)*('GASTOS 2025'!$C$2:$C$856="1")*('GASTOS 2025'!$J$2:$J$856=3)*('GASTOS 2025'!$S$2:$S$856))</f>
        <v>12057145977</v>
      </c>
      <c r="D11" s="118">
        <f>SUMPRODUCT(('GASTOS 2025'!$H$2:$H$856=$A11)*('GASTOS 2025'!$C$2:$C$856="2")*('GASTOS 2025'!$J$2:$J$856=3)*('GASTOS 2025'!$S$2:$S$856))</f>
        <v>0</v>
      </c>
      <c r="E11" s="118">
        <f>SUMPRODUCT(('GASTOS 2025'!$H$2:$H$856=$A11)*('GASTOS 2025'!$C$2:$C$856="4")*('GASTOS 2025'!$J$2:$J$856=3)*('GASTOS 2025'!$S$2:$S$856))</f>
        <v>0</v>
      </c>
      <c r="F11" s="118">
        <f>SUMPRODUCT(('GASTOS 2025'!$H$2:$H$856=$A11)*('GASTOS 2025'!$C$2:$C$856="5")*('GASTOS 2025'!$J$2:$J$856=3)*('GASTOS 2025'!$S$2:$S$856))</f>
        <v>0</v>
      </c>
      <c r="G11" s="119">
        <f>SUMPRODUCT(('GASTOS 2025'!$H$2:$H$856=$A11)*('GASTOS 2025'!$C$2:$C$856="3")*('GASTOS 2025'!$J$2:$J$856=3)*('GASTOS 2025'!$S$2:$S$856))</f>
        <v>0</v>
      </c>
      <c r="H11" s="126">
        <f t="shared" si="0"/>
        <v>12057145977</v>
      </c>
    </row>
    <row r="12" spans="1:8" x14ac:dyDescent="0.3">
      <c r="A12" s="48">
        <v>26</v>
      </c>
      <c r="B12" s="125" t="s">
        <v>676</v>
      </c>
      <c r="C12" s="117">
        <f>SUMPRODUCT(('GASTOS 2025'!$H$2:$H$856=$A12)*('GASTOS 2025'!$C$2:$C$856="1")*('GASTOS 2025'!$J$2:$J$856=3)*('GASTOS 2025'!$S$2:$S$856))</f>
        <v>83093174288</v>
      </c>
      <c r="D12" s="118">
        <f>SUMPRODUCT(('GASTOS 2025'!$H$2:$H$856=$A12)*('GASTOS 2025'!$C$2:$C$856="2")*('GASTOS 2025'!$J$2:$J$856=3)*('GASTOS 2025'!$S$2:$S$856))</f>
        <v>1024474564</v>
      </c>
      <c r="E12" s="118">
        <f>SUMPRODUCT(('GASTOS 2025'!$H$2:$H$856=$A12)*('GASTOS 2025'!$C$2:$C$856="4")*('GASTOS 2025'!$J$2:$J$856=3)*('GASTOS 2025'!$S$2:$S$856))</f>
        <v>0</v>
      </c>
      <c r="F12" s="118">
        <f>SUMPRODUCT(('GASTOS 2025'!$H$2:$H$856=$A12)*('GASTOS 2025'!$C$2:$C$856="5")*('GASTOS 2025'!$J$2:$J$856=3)*('GASTOS 2025'!$S$2:$S$856))</f>
        <v>48000000000</v>
      </c>
      <c r="G12" s="119">
        <f>SUMPRODUCT(('GASTOS 2025'!$H$2:$H$856=$A12)*('GASTOS 2025'!$C$2:$C$856="3")*('GASTOS 2025'!$J$2:$J$856=3)*('GASTOS 2025'!$S$2:$S$856))</f>
        <v>5811763137</v>
      </c>
      <c r="H12" s="126">
        <f t="shared" si="0"/>
        <v>137929411989</v>
      </c>
    </row>
    <row r="13" spans="1:8" x14ac:dyDescent="0.3">
      <c r="A13" s="48">
        <v>27</v>
      </c>
      <c r="B13" s="125" t="s">
        <v>730</v>
      </c>
      <c r="C13" s="117">
        <f>SUMPRODUCT(('GASTOS 2025'!$H$2:$H$856=$A13)*('GASTOS 2025'!$C$2:$C$856="1")*('GASTOS 2025'!$J$2:$J$856=3)*('GASTOS 2025'!$S$2:$S$856))</f>
        <v>3591481200</v>
      </c>
      <c r="D13" s="118">
        <f>SUMPRODUCT(('GASTOS 2025'!$H$2:$H$856=$A13)*('GASTOS 2025'!$C$2:$C$856="2")*('GASTOS 2025'!$J$2:$J$856=3)*('GASTOS 2025'!$S$2:$S$856))</f>
        <v>0</v>
      </c>
      <c r="E13" s="118">
        <f>SUMPRODUCT(('GASTOS 2025'!$H$2:$H$856=$A13)*('GASTOS 2025'!$C$2:$C$856="4")*('GASTOS 2025'!$J$2:$J$856=3)*('GASTOS 2025'!$S$2:$S$856))</f>
        <v>0</v>
      </c>
      <c r="F13" s="118">
        <f>SUMPRODUCT(('GASTOS 2025'!$H$2:$H$856=$A13)*('GASTOS 2025'!$C$2:$C$856="5")*('GASTOS 2025'!$J$2:$J$856=3)*('GASTOS 2025'!$S$2:$S$856))</f>
        <v>0</v>
      </c>
      <c r="G13" s="119">
        <f>SUMPRODUCT(('GASTOS 2025'!$H$2:$H$856=$A13)*('GASTOS 2025'!$C$2:$C$856="3")*('GASTOS 2025'!$J$2:$J$856=3)*('GASTOS 2025'!$S$2:$S$856))</f>
        <v>0</v>
      </c>
      <c r="H13" s="126">
        <f t="shared" si="0"/>
        <v>3591481200</v>
      </c>
    </row>
    <row r="14" spans="1:8" x14ac:dyDescent="0.3">
      <c r="A14" s="48">
        <v>28</v>
      </c>
      <c r="B14" s="125" t="s">
        <v>754</v>
      </c>
      <c r="C14" s="117">
        <f>SUMPRODUCT(('GASTOS 2025'!$H$2:$H$856=$A14)*('GASTOS 2025'!$C$2:$C$856="1")*('GASTOS 2025'!$J$2:$J$856=3)*('GASTOS 2025'!$S$2:$S$856))</f>
        <v>32058810181</v>
      </c>
      <c r="D14" s="118">
        <f>SUMPRODUCT(('GASTOS 2025'!$H$2:$H$856=$A14)*('GASTOS 2025'!$C$2:$C$856="2")*('GASTOS 2025'!$J$2:$J$856=3)*('GASTOS 2025'!$S$2:$S$856))</f>
        <v>13761861120</v>
      </c>
      <c r="E14" s="118">
        <f>SUMPRODUCT(('GASTOS 2025'!$H$2:$H$856=$A14)*('GASTOS 2025'!$C$2:$C$856="4")*('GASTOS 2025'!$J$2:$J$856=3)*('GASTOS 2025'!$S$2:$S$856))</f>
        <v>0</v>
      </c>
      <c r="F14" s="118">
        <f>SUMPRODUCT(('GASTOS 2025'!$H$2:$H$856=$A14)*('GASTOS 2025'!$C$2:$C$856="5")*('GASTOS 2025'!$J$2:$J$856=3)*('GASTOS 2025'!$S$2:$S$856))</f>
        <v>0</v>
      </c>
      <c r="G14" s="119">
        <f>SUMPRODUCT(('GASTOS 2025'!$H$2:$H$856=$A14)*('GASTOS 2025'!$C$2:$C$856="3")*('GASTOS 2025'!$J$2:$J$856=3)*('GASTOS 2025'!$S$2:$S$856))</f>
        <v>260343553399</v>
      </c>
      <c r="H14" s="126">
        <f t="shared" si="0"/>
        <v>306164224700</v>
      </c>
    </row>
    <row r="15" spans="1:8" x14ac:dyDescent="0.3">
      <c r="A15" s="48">
        <v>29</v>
      </c>
      <c r="B15" s="125" t="s">
        <v>879</v>
      </c>
      <c r="C15" s="117">
        <f>SUMPRODUCT(('GASTOS 2025'!$H$2:$H$856=$A15)*('GASTOS 2025'!$C$2:$C$856="1")*('GASTOS 2025'!$J$2:$J$856=3)*('GASTOS 2025'!$S$2:$S$856))</f>
        <v>11768844393</v>
      </c>
      <c r="D15" s="118">
        <f>SUMPRODUCT(('GASTOS 2025'!$H$2:$H$856=$A15)*('GASTOS 2025'!$C$2:$C$856="2")*('GASTOS 2025'!$J$2:$J$856=3)*('GASTOS 2025'!$S$2:$S$856))</f>
        <v>8249790478</v>
      </c>
      <c r="E15" s="118">
        <f>SUMPRODUCT(('GASTOS 2025'!$H$2:$H$856=$A15)*('GASTOS 2025'!$C$2:$C$856="4")*('GASTOS 2025'!$J$2:$J$856=3)*('GASTOS 2025'!$S$2:$S$856))</f>
        <v>0</v>
      </c>
      <c r="F15" s="118">
        <f>SUMPRODUCT(('GASTOS 2025'!$H$2:$H$856=$A15)*('GASTOS 2025'!$C$2:$C$856="5")*('GASTOS 2025'!$J$2:$J$856=3)*('GASTOS 2025'!$S$2:$S$856))</f>
        <v>0</v>
      </c>
      <c r="G15" s="119">
        <f>SUMPRODUCT(('GASTOS 2025'!$H$2:$H$856=$A15)*('GASTOS 2025'!$C$2:$C$856="3")*('GASTOS 2025'!$J$2:$J$856=3)*('GASTOS 2025'!$S$2:$S$856))</f>
        <v>3578963300</v>
      </c>
      <c r="H15" s="126">
        <f t="shared" si="0"/>
        <v>23597598171</v>
      </c>
    </row>
    <row r="16" spans="1:8" x14ac:dyDescent="0.3">
      <c r="A16" s="48">
        <v>30</v>
      </c>
      <c r="B16" s="125" t="s">
        <v>925</v>
      </c>
      <c r="C16" s="117">
        <f>SUMPRODUCT(('GASTOS 2025'!$H$2:$H$856=$A16)*('GASTOS 2025'!$C$2:$C$856="1")*('GASTOS 2025'!$J$2:$J$856=3)*('GASTOS 2025'!$S$2:$S$856))</f>
        <v>4121903727</v>
      </c>
      <c r="D16" s="118">
        <f>SUMPRODUCT(('GASTOS 2025'!$H$2:$H$856=$A16)*('GASTOS 2025'!$C$2:$C$856="2")*('GASTOS 2025'!$J$2:$J$856=3)*('GASTOS 2025'!$S$2:$S$856))</f>
        <v>0</v>
      </c>
      <c r="E16" s="118">
        <f>SUMPRODUCT(('GASTOS 2025'!$H$2:$H$856=$A16)*('GASTOS 2025'!$C$2:$C$856="4")*('GASTOS 2025'!$J$2:$J$856=3)*('GASTOS 2025'!$S$2:$S$856))</f>
        <v>0</v>
      </c>
      <c r="F16" s="118">
        <f>SUMPRODUCT(('GASTOS 2025'!$H$2:$H$856=$A16)*('GASTOS 2025'!$C$2:$C$856="5")*('GASTOS 2025'!$J$2:$J$856=3)*('GASTOS 2025'!$S$2:$S$856))</f>
        <v>0</v>
      </c>
      <c r="G16" s="119">
        <f>SUMPRODUCT(('GASTOS 2025'!$H$2:$H$856=$A16)*('GASTOS 2025'!$C$2:$C$856="3")*('GASTOS 2025'!$J$2:$J$856=3)*('GASTOS 2025'!$S$2:$S$856))</f>
        <v>0</v>
      </c>
      <c r="H16" s="126">
        <f t="shared" si="0"/>
        <v>4121903727</v>
      </c>
    </row>
    <row r="17" spans="1:8" x14ac:dyDescent="0.3">
      <c r="A17" s="48">
        <v>33</v>
      </c>
      <c r="B17" s="125" t="s">
        <v>1503</v>
      </c>
      <c r="C17" s="117">
        <f>SUMPRODUCT(('GASTOS 2025'!$H$2:$H$856=$A17)*('GASTOS 2025'!$C$2:$C$856="1")*('GASTOS 2025'!$J$2:$J$856=3)*('GASTOS 2025'!$S$2:$S$856))</f>
        <v>6541638000</v>
      </c>
      <c r="D17" s="118">
        <f>SUMPRODUCT(('GASTOS 2025'!$H$2:$H$856=$A17)*('GASTOS 2025'!$C$2:$C$856="2")*('GASTOS 2025'!$J$2:$J$856=3)*('GASTOS 2025'!$S$2:$S$856))</f>
        <v>6684198110</v>
      </c>
      <c r="E17" s="118">
        <f>SUMPRODUCT(('GASTOS 2025'!$H$2:$H$856=$A17)*('GASTOS 2025'!$C$2:$C$856="4")*('GASTOS 2025'!$J$2:$J$856=3)*('GASTOS 2025'!$S$2:$S$856))</f>
        <v>0</v>
      </c>
      <c r="F17" s="118">
        <f>SUMPRODUCT(('GASTOS 2025'!$H$2:$H$856=$A17)*('GASTOS 2025'!$C$2:$C$856="5")*('GASTOS 2025'!$J$2:$J$856=3)*('GASTOS 2025'!$S$2:$S$856))</f>
        <v>0</v>
      </c>
      <c r="G17" s="119">
        <f>SUMPRODUCT(('GASTOS 2025'!$H$2:$H$856=$A17)*('GASTOS 2025'!$C$2:$C$856="3")*('GASTOS 2025'!$J$2:$J$856=3)*('GASTOS 2025'!$S$2:$S$856))</f>
        <v>0</v>
      </c>
      <c r="H17" s="126">
        <f t="shared" si="0"/>
        <v>13225836110</v>
      </c>
    </row>
    <row r="18" spans="1:8" x14ac:dyDescent="0.3">
      <c r="A18" s="48">
        <v>35</v>
      </c>
      <c r="B18" s="125" t="s">
        <v>981</v>
      </c>
      <c r="C18" s="117">
        <f>SUMPRODUCT(('GASTOS 2025'!$H$2:$H$856=$A18)*('GASTOS 2025'!$C$2:$C$856="1")*('GASTOS 2025'!$J$2:$J$856=3)*('GASTOS 2025'!$S$2:$S$856))</f>
        <v>9707800000</v>
      </c>
      <c r="D18" s="118">
        <f>SUMPRODUCT(('GASTOS 2025'!$H$2:$H$856=$A18)*('GASTOS 2025'!$C$2:$C$856="2")*('GASTOS 2025'!$J$2:$J$856=3)*('GASTOS 2025'!$S$2:$S$856))</f>
        <v>0</v>
      </c>
      <c r="E18" s="118">
        <f>SUMPRODUCT(('GASTOS 2025'!$H$2:$H$856=$A18)*('GASTOS 2025'!$C$2:$C$856="4")*('GASTOS 2025'!$J$2:$J$856=3)*('GASTOS 2025'!$S$2:$S$856))</f>
        <v>7191160000</v>
      </c>
      <c r="F18" s="118">
        <f>SUMPRODUCT(('GASTOS 2025'!$H$2:$H$856=$A18)*('GASTOS 2025'!$C$2:$C$856="5")*('GASTOS 2025'!$J$2:$J$856=3)*('GASTOS 2025'!$S$2:$S$856))</f>
        <v>22000000000</v>
      </c>
      <c r="G18" s="119">
        <f>SUMPRODUCT(('GASTOS 2025'!$H$2:$H$856=$A18)*('GASTOS 2025'!$C$2:$C$856="3")*('GASTOS 2025'!$J$2:$J$856=3)*('GASTOS 2025'!$S$2:$S$856))</f>
        <v>0</v>
      </c>
      <c r="H18" s="126">
        <f t="shared" si="0"/>
        <v>38898960000</v>
      </c>
    </row>
    <row r="19" spans="1:8" x14ac:dyDescent="0.3">
      <c r="A19" s="48">
        <v>36</v>
      </c>
      <c r="B19" s="125" t="s">
        <v>1045</v>
      </c>
      <c r="C19" s="117">
        <f>SUMPRODUCT(('GASTOS 2025'!$H$2:$H$856=$A19)*('GASTOS 2025'!$C$2:$C$856="1")*('GASTOS 2025'!$J$2:$J$856=3)*('GASTOS 2025'!$S$2:$S$856))</f>
        <v>19064768906</v>
      </c>
      <c r="D19" s="118">
        <f>SUMPRODUCT(('GASTOS 2025'!$H$2:$H$856=$A19)*('GASTOS 2025'!$C$2:$C$856="2")*('GASTOS 2025'!$J$2:$J$856=3)*('GASTOS 2025'!$S$2:$S$856))</f>
        <v>3462196874</v>
      </c>
      <c r="E19" s="118">
        <f>SUMPRODUCT(('GASTOS 2025'!$H$2:$H$856=$A19)*('GASTOS 2025'!$C$2:$C$856="4")*('GASTOS 2025'!$J$2:$J$856=3)*('GASTOS 2025'!$S$2:$S$856))</f>
        <v>0</v>
      </c>
      <c r="F19" s="118">
        <f>SUMPRODUCT(('GASTOS 2025'!$H$2:$H$856=$A19)*('GASTOS 2025'!$C$2:$C$856="5")*('GASTOS 2025'!$J$2:$J$856=3)*('GASTOS 2025'!$S$2:$S$856))</f>
        <v>0</v>
      </c>
      <c r="G19" s="119">
        <f>SUMPRODUCT(('GASTOS 2025'!$H$2:$H$856=$A19)*('GASTOS 2025'!$C$2:$C$856="3")*('GASTOS 2025'!$J$2:$J$856=3)*('GASTOS 2025'!$S$2:$S$856))</f>
        <v>1811571321</v>
      </c>
      <c r="H19" s="126">
        <f t="shared" si="0"/>
        <v>24338537101</v>
      </c>
    </row>
    <row r="20" spans="1:8" ht="15" thickBot="1" x14ac:dyDescent="0.35">
      <c r="A20" s="48">
        <v>40</v>
      </c>
      <c r="B20" s="127" t="s">
        <v>1071</v>
      </c>
      <c r="C20" s="120">
        <f>SUMPRODUCT(('GASTOS 2025'!$H$2:$H$856=$A20)*('GASTOS 2025'!$C$2:$C$856="1")*('GASTOS 2025'!$J$2:$J$856=3)*('GASTOS 2025'!$S$2:$S$856))</f>
        <v>10707356425</v>
      </c>
      <c r="D20" s="121">
        <f>SUMPRODUCT(('GASTOS 2025'!$H$2:$H$856=$A20)*('GASTOS 2025'!$C$2:$C$856="2")*('GASTOS 2025'!$J$2:$J$856=3)*('GASTOS 2025'!$S$2:$S$856))</f>
        <v>147757542599</v>
      </c>
      <c r="E20" s="121">
        <f>SUMPRODUCT(('GASTOS 2025'!$H$2:$H$856=$A20)*('GASTOS 2025'!$C$2:$C$856="4")*('GASTOS 2025'!$J$2:$J$856=3)*('GASTOS 2025'!$S$2:$S$856))</f>
        <v>0</v>
      </c>
      <c r="F20" s="121">
        <f>SUMPRODUCT(('GASTOS 2025'!$H$2:$H$856=$A20)*('GASTOS 2025'!$C$2:$C$856="5")*('GASTOS 2025'!$J$2:$J$856=3)*('GASTOS 2025'!$S$2:$S$856))</f>
        <v>0</v>
      </c>
      <c r="G20" s="122">
        <f>SUMPRODUCT(('GASTOS 2025'!$H$2:$H$856=$A20)*('GASTOS 2025'!$C$2:$C$856="3")*('GASTOS 2025'!$J$2:$J$856=3)*('GASTOS 2025'!$S$2:$S$856))</f>
        <v>65167930282</v>
      </c>
      <c r="H20" s="128">
        <f t="shared" si="0"/>
        <v>223632829306</v>
      </c>
    </row>
    <row r="21" spans="1:8" s="1" customFormat="1" ht="15" thickBot="1" x14ac:dyDescent="0.35">
      <c r="A21" s="49"/>
      <c r="B21" s="129" t="s">
        <v>1504</v>
      </c>
      <c r="C21" s="130">
        <f t="shared" ref="C21:H21" si="1">SUM(C4:C20)</f>
        <v>303594355792</v>
      </c>
      <c r="D21" s="131">
        <f t="shared" si="1"/>
        <v>215698519928</v>
      </c>
      <c r="E21" s="131">
        <f t="shared" si="1"/>
        <v>19640842899</v>
      </c>
      <c r="F21" s="131">
        <f t="shared" ref="F21:G21" si="2">SUM(F4:F20)</f>
        <v>70000000000</v>
      </c>
      <c r="G21" s="132">
        <f t="shared" si="2"/>
        <v>338376578520</v>
      </c>
      <c r="H21" s="133">
        <f t="shared" si="1"/>
        <v>947310297139</v>
      </c>
    </row>
    <row r="22" spans="1:8" x14ac:dyDescent="0.3">
      <c r="A22" s="50"/>
      <c r="B22" s="134" t="s">
        <v>1505</v>
      </c>
      <c r="C22" s="114">
        <f>SUMPRODUCT(('GASTOS 2025'!$C$2:$C$856="1")*('GASTOS 2025'!$J$2:$J$856=1)*('GASTOS 2025'!$S$2:$S$856))</f>
        <v>118957763060</v>
      </c>
      <c r="D22" s="115">
        <f>SUMPRODUCT(('GASTOS 2025'!$C$2:$C$856="2")*('GASTOS 2025'!$J$2:$J$856=1)*('GASTOS 2025'!$S$2:$S$856))</f>
        <v>73293705316</v>
      </c>
      <c r="E22" s="115">
        <f>SUMPRODUCT(('GASTOS 2025'!$C$2:$C$856="4")*('GASTOS 2025'!$J$2:$J$856=1)*('GASTOS 2025'!$S$2:$S$856))</f>
        <v>0</v>
      </c>
      <c r="F22" s="115">
        <f>SUMPRODUCT(('GASTOS 2025'!$C$2:$C$856="5")*('GASTOS 2025'!$J$2:$J$856=1)*('GASTOS 2025'!$S$2:$S$856))</f>
        <v>0</v>
      </c>
      <c r="G22" s="116">
        <f>SUMPRODUCT(('GASTOS 2025'!$C$2:$C$856="3")*('GASTOS 2025'!$J$2:$J$856=1)*('GASTOS 2025'!$S$2:$S$856))</f>
        <v>1704148825</v>
      </c>
      <c r="H22" s="135">
        <f t="shared" ref="H22:H23" si="3">SUM(C22:G22)</f>
        <v>193955617201</v>
      </c>
    </row>
    <row r="23" spans="1:8" ht="15" thickBot="1" x14ac:dyDescent="0.35">
      <c r="A23" s="50"/>
      <c r="B23" s="136" t="s">
        <v>1506</v>
      </c>
      <c r="C23" s="114">
        <f>SUMPRODUCT(('GASTOS 2025'!$C$2:$C$856="1")*('GASTOS 2025'!$J$2:$J$856=2)*('GASTOS 2025'!$S$2:$S$856))</f>
        <v>23960605464</v>
      </c>
      <c r="D23" s="115">
        <f>SUMPRODUCT(('GASTOS 2025'!$C$2:$C$856="2")*('GASTOS 2025'!$J$2:$J$856=2)*('GASTOS 2025'!$S$2:$S$856))</f>
        <v>10852604797</v>
      </c>
      <c r="E23" s="115">
        <f>SUMPRODUCT(('GASTOS 2025'!$C$2:$C$856="4")*('GASTOS 2025'!$J$2:$J$856=2)*('GASTOS 2025'!$S$2:$S$856))</f>
        <v>0</v>
      </c>
      <c r="F23" s="115">
        <f>SUMPRODUCT(('GASTOS 2025'!$C$2:$C$856="5")*('GASTOS 2025'!$J$2:$J$856=2)*('GASTOS 2025'!$S$2:$S$856))</f>
        <v>0</v>
      </c>
      <c r="G23" s="116">
        <f>SUMPRODUCT(('GASTOS 2025'!$C$2:$C$856="3")*('GASTOS 2025'!$J$2:$J$856=2)*('GASTOS 2025'!$S$2:$S$856))</f>
        <v>8547114322</v>
      </c>
      <c r="H23" s="137">
        <f t="shared" si="3"/>
        <v>43360324583</v>
      </c>
    </row>
    <row r="24" spans="1:8" ht="15" thickBot="1" x14ac:dyDescent="0.35">
      <c r="A24" s="51"/>
      <c r="B24" s="138" t="s">
        <v>1507</v>
      </c>
      <c r="C24" s="138">
        <f t="shared" ref="C24:H24" si="4">+C21+C22+C23</f>
        <v>446512724316</v>
      </c>
      <c r="D24" s="139">
        <f t="shared" si="4"/>
        <v>299844830041</v>
      </c>
      <c r="E24" s="139">
        <f t="shared" si="4"/>
        <v>19640842899</v>
      </c>
      <c r="F24" s="139">
        <f t="shared" ref="F24:G24" si="5">+F21+F22+F23</f>
        <v>70000000000</v>
      </c>
      <c r="G24" s="140">
        <f t="shared" si="5"/>
        <v>348627841667</v>
      </c>
      <c r="H24" s="141">
        <f t="shared" si="4"/>
        <v>1184626238923</v>
      </c>
    </row>
    <row r="25" spans="1:8" x14ac:dyDescent="0.3">
      <c r="B25" s="142"/>
      <c r="C25" s="142"/>
      <c r="D25" s="142"/>
      <c r="E25" s="142"/>
      <c r="F25" s="142"/>
      <c r="G25" s="142"/>
      <c r="H25" s="142"/>
    </row>
    <row r="26" spans="1:8" x14ac:dyDescent="0.3">
      <c r="B26" s="230" t="s">
        <v>1920</v>
      </c>
      <c r="C26" s="230"/>
      <c r="D26" s="230"/>
      <c r="E26" s="230"/>
      <c r="F26" s="230"/>
      <c r="G26" s="230"/>
      <c r="H26" s="230"/>
    </row>
    <row r="27" spans="1:8" ht="6.75" customHeight="1" thickBot="1" x14ac:dyDescent="0.35"/>
    <row r="28" spans="1:8" s="47" customFormat="1" ht="32.25" customHeight="1" thickBot="1" x14ac:dyDescent="0.35">
      <c r="A28" s="41"/>
      <c r="B28" s="42" t="s">
        <v>1497</v>
      </c>
      <c r="C28" s="43" t="s">
        <v>14</v>
      </c>
      <c r="D28" s="44" t="s">
        <v>1498</v>
      </c>
      <c r="E28" s="44" t="s">
        <v>15</v>
      </c>
      <c r="F28" s="44" t="s">
        <v>1499</v>
      </c>
      <c r="G28" s="45" t="s">
        <v>16</v>
      </c>
      <c r="H28" s="46" t="s">
        <v>1500</v>
      </c>
    </row>
    <row r="29" spans="1:8" x14ac:dyDescent="0.3">
      <c r="A29" s="48">
        <v>14</v>
      </c>
      <c r="B29" s="123" t="s">
        <v>147</v>
      </c>
      <c r="C29" s="114">
        <f>SUMPRODUCT(('GASTOS 2025'!$H$2:$H$856=$A29)*('GASTOS 2025'!$C$2:$C$856="1")*('GASTOS 2025'!$J$2:$J$856=3)*('GASTOS 2025'!$S$2:$S$856))</f>
        <v>16472567860</v>
      </c>
      <c r="D29" s="115">
        <f>SUMPRODUCT(('GASTOS 2025'!$H$2:$H$856=$A29)*('GASTOS 2025'!$C$2:$C$856="2")*('GASTOS 2025'!$J$2:$J$856=3)*('GASTOS 2025'!$S$2:$S$856))</f>
        <v>4613140095</v>
      </c>
      <c r="E29" s="115">
        <f>SUMPRODUCT(('GASTOS 2025'!$H$2:$H$856=$A29)*('GASTOS 2025'!$C$2:$C$856="4")*('GASTOS 2025'!$J$2:$J$856=3)*('GASTOS 2025'!$S$2:$S$856))</f>
        <v>2249682899</v>
      </c>
      <c r="F29" s="115">
        <f>SUMPRODUCT(('GASTOS 2025'!$H$2:$H$856=$A29)*('GASTOS 2025'!$C$2:$C$856="5")*('GASTOS 2025'!$J$2:$J$856=3)*('GASTOS 2025'!$S$2:$S$856))</f>
        <v>0</v>
      </c>
      <c r="G29" s="116">
        <f>SUMPRODUCT(('GASTOS 2025'!$H$2:$H$856=$A29)*('GASTOS 2025'!$C$2:$C$856="3")*('GASTOS 2025'!$J$2:$J$856=3)*('GASTOS 2025'!$S$2:$S$856))</f>
        <v>0</v>
      </c>
      <c r="H29" s="124">
        <f>SUM(C29:G29)</f>
        <v>23335390854</v>
      </c>
    </row>
    <row r="30" spans="1:8" x14ac:dyDescent="0.3">
      <c r="A30" s="48">
        <v>16</v>
      </c>
      <c r="B30" s="125" t="s">
        <v>1501</v>
      </c>
      <c r="C30" s="117">
        <f>SUMPRODUCT(('GASTOS 2025'!$H$2:$H$856=$A30)*('GASTOS 2025'!$C$2:$C$856="1")*('GASTOS 2025'!$J$2:$J$856=3)*('GASTOS 2025'!$S$2:$S$856))-11000000000</f>
        <v>6076701059</v>
      </c>
      <c r="D30" s="118">
        <f>SUMPRODUCT(('GASTOS 2025'!$H$2:$H$856=$A30)*('GASTOS 2025'!$C$2:$C$856="2")*('GASTOS 2025'!$J$2:$J$856=3)*('GASTOS 2025'!$S$2:$S$856))-7166666667</f>
        <v>4253467818</v>
      </c>
      <c r="E30" s="118">
        <f>SUMPRODUCT(('GASTOS 2025'!$H$2:$H$856=$A30)*('GASTOS 2025'!$C$2:$C$856="4")*('GASTOS 2025'!$J$2:$J$856=3)*('GASTOS 2025'!$S$2:$S$856))</f>
        <v>10200000000</v>
      </c>
      <c r="F30" s="118">
        <f>SUMPRODUCT(('GASTOS 2025'!$H$2:$H$856=$A30)*('GASTOS 2025'!$C$2:$C$856="5")*('GASTOS 2025'!$J$2:$J$856=3)*('GASTOS 2025'!$S$2:$S$856))</f>
        <v>0</v>
      </c>
      <c r="G30" s="119">
        <f>SUMPRODUCT(('GASTOS 2025'!$H$2:$H$856=$A30)*('GASTOS 2025'!$C$2:$C$856="3")*('GASTOS 2025'!$J$2:$J$856=3)*('GASTOS 2025'!$S$2:$S$856))</f>
        <v>1662797081</v>
      </c>
      <c r="H30" s="126">
        <f t="shared" ref="H30:H45" si="6">SUM(C30:G30)</f>
        <v>22192965958</v>
      </c>
    </row>
    <row r="31" spans="1:8" x14ac:dyDescent="0.3">
      <c r="A31" s="48">
        <v>20</v>
      </c>
      <c r="B31" s="125" t="s">
        <v>278</v>
      </c>
      <c r="C31" s="117">
        <f>SUMPRODUCT(('GASTOS 2025'!$H$2:$H$856=$A31)*('GASTOS 2025'!$C$2:$C$856="1")*('GASTOS 2025'!$J$2:$J$856=3)*('GASTOS 2025'!$S$2:$S$856))</f>
        <v>7374962090</v>
      </c>
      <c r="D31" s="118">
        <f>SUMPRODUCT(('GASTOS 2025'!$H$2:$H$856=$A31)*('GASTOS 2025'!$C$2:$C$856="2")*('GASTOS 2025'!$J$2:$J$856=3)*('GASTOS 2025'!$S$2:$S$856))</f>
        <v>50146965</v>
      </c>
      <c r="E31" s="118">
        <f>SUMPRODUCT(('GASTOS 2025'!$H$2:$H$856=$A31)*('GASTOS 2025'!$C$2:$C$856="4")*('GASTOS 2025'!$J$2:$J$856=3)*('GASTOS 2025'!$S$2:$S$856))</f>
        <v>0</v>
      </c>
      <c r="F31" s="118">
        <f>SUMPRODUCT(('GASTOS 2025'!$H$2:$H$856=$A31)*('GASTOS 2025'!$C$2:$C$856="5")*('GASTOS 2025'!$J$2:$J$856=3)*('GASTOS 2025'!$S$2:$S$856))</f>
        <v>0</v>
      </c>
      <c r="G31" s="119">
        <f>SUMPRODUCT(('GASTOS 2025'!$H$2:$H$856=$A31)*('GASTOS 2025'!$C$2:$C$856="3")*('GASTOS 2025'!$J$2:$J$856=3)*('GASTOS 2025'!$S$2:$S$856))</f>
        <v>0</v>
      </c>
      <c r="H31" s="126">
        <f t="shared" si="6"/>
        <v>7425109055</v>
      </c>
    </row>
    <row r="32" spans="1:8" x14ac:dyDescent="0.3">
      <c r="A32" s="48">
        <v>21</v>
      </c>
      <c r="B32" s="125" t="s">
        <v>322</v>
      </c>
      <c r="C32" s="117">
        <f>SUMPRODUCT(('GASTOS 2025'!$H$2:$H$856=$A32)*('GASTOS 2025'!$C$2:$C$856="1")*('GASTOS 2025'!$J$2:$J$856=3)*('GASTOS 2025'!$S$2:$S$856))</f>
        <v>3187539331</v>
      </c>
      <c r="D32" s="118">
        <f>SUMPRODUCT(('GASTOS 2025'!$H$2:$H$856=$A32)*('GASTOS 2025'!$C$2:$C$856="2")*('GASTOS 2025'!$J$2:$J$856=3)*('GASTOS 2025'!$S$2:$S$856))</f>
        <v>314171320</v>
      </c>
      <c r="E32" s="118">
        <f>SUMPRODUCT(('GASTOS 2025'!$H$2:$H$856=$A32)*('GASTOS 2025'!$C$2:$C$856="4")*('GASTOS 2025'!$J$2:$J$856=3)*('GASTOS 2025'!$S$2:$S$856))</f>
        <v>0</v>
      </c>
      <c r="F32" s="118">
        <f>SUMPRODUCT(('GASTOS 2025'!$H$2:$H$856=$A32)*('GASTOS 2025'!$C$2:$C$856="5")*('GASTOS 2025'!$J$2:$J$856=3)*('GASTOS 2025'!$S$2:$S$856))</f>
        <v>0</v>
      </c>
      <c r="G32" s="119">
        <f>SUMPRODUCT(('GASTOS 2025'!$H$2:$H$856=$A32)*('GASTOS 2025'!$C$2:$C$856="3")*('GASTOS 2025'!$J$2:$J$856=3)*('GASTOS 2025'!$S$2:$S$856))</f>
        <v>0</v>
      </c>
      <c r="H32" s="126">
        <f t="shared" si="6"/>
        <v>3501710651</v>
      </c>
    </row>
    <row r="33" spans="1:8" x14ac:dyDescent="0.3">
      <c r="A33" s="48">
        <v>22</v>
      </c>
      <c r="B33" s="125" t="s">
        <v>450</v>
      </c>
      <c r="C33" s="117">
        <f>SUMPRODUCT(('GASTOS 2025'!$H$2:$H$856=$A33)*('GASTOS 2025'!$C$2:$C$856="1")*('GASTOS 2025'!$J$2:$J$856=3)*('GASTOS 2025'!$S$2:$S$856))</f>
        <v>5071834431</v>
      </c>
      <c r="D33" s="118">
        <f>SUMPRODUCT(('GASTOS 2025'!$H$2:$H$856=$A33)*('GASTOS 2025'!$C$2:$C$856="2")*('GASTOS 2025'!$J$2:$J$856=3)*('GASTOS 2025'!$S$2:$S$856))</f>
        <v>133316035</v>
      </c>
      <c r="E33" s="118">
        <f>SUMPRODUCT(('GASTOS 2025'!$H$2:$H$856=$A33)*('GASTOS 2025'!$C$2:$C$856="4")*('GASTOS 2025'!$J$2:$J$856=3)*('GASTOS 2025'!$S$2:$S$856))</f>
        <v>0</v>
      </c>
      <c r="F33" s="118">
        <f>SUMPRODUCT(('GASTOS 2025'!$H$2:$H$856=$A33)*('GASTOS 2025'!$C$2:$C$856="5")*('GASTOS 2025'!$J$2:$J$856=3)*('GASTOS 2025'!$S$2:$S$856))</f>
        <v>0</v>
      </c>
      <c r="G33" s="119">
        <f>SUMPRODUCT(('GASTOS 2025'!$H$2:$H$856=$A33)*('GASTOS 2025'!$C$2:$C$856="3")*('GASTOS 2025'!$J$2:$J$856=3)*('GASTOS 2025'!$S$2:$S$856))</f>
        <v>0</v>
      </c>
      <c r="H33" s="126">
        <f t="shared" si="6"/>
        <v>5205150466</v>
      </c>
    </row>
    <row r="34" spans="1:8" x14ac:dyDescent="0.3">
      <c r="A34" s="48">
        <v>23</v>
      </c>
      <c r="B34" s="125" t="s">
        <v>1502</v>
      </c>
      <c r="C34" s="117">
        <f>SUMPRODUCT(('GASTOS 2025'!$H$2:$H$856=$A34)*('GASTOS 2025'!$C$2:$C$856="1")*('GASTOS 2025'!$J$2:$J$856=3)*('GASTOS 2025'!$S$2:$S$856))</f>
        <v>55679766012</v>
      </c>
      <c r="D34" s="118">
        <f>SUMPRODUCT(('GASTOS 2025'!$H$2:$H$856=$A34)*('GASTOS 2025'!$C$2:$C$856="2")*('GASTOS 2025'!$J$2:$J$856=3)*('GASTOS 2025'!$S$2:$S$856))</f>
        <v>5366399994</v>
      </c>
      <c r="E34" s="118">
        <f>SUMPRODUCT(('GASTOS 2025'!$H$2:$H$856=$A34)*('GASTOS 2025'!$C$2:$C$856="4")*('GASTOS 2025'!$J$2:$J$856=3)*('GASTOS 2025'!$S$2:$S$856))</f>
        <v>0</v>
      </c>
      <c r="F34" s="118">
        <f>SUMPRODUCT(('GASTOS 2025'!$H$2:$H$856=$A34)*('GASTOS 2025'!$C$2:$C$856="5")*('GASTOS 2025'!$J$2:$J$856=3)*('GASTOS 2025'!$S$2:$S$856))</f>
        <v>0</v>
      </c>
      <c r="G34" s="119">
        <f>SUMPRODUCT(('GASTOS 2025'!$H$2:$H$856=$A34)*('GASTOS 2025'!$C$2:$C$856="3")*('GASTOS 2025'!$J$2:$J$856=3)*('GASTOS 2025'!$S$2:$S$856))</f>
        <v>0</v>
      </c>
      <c r="H34" s="126">
        <f t="shared" si="6"/>
        <v>61046166006</v>
      </c>
    </row>
    <row r="35" spans="1:8" x14ac:dyDescent="0.3">
      <c r="A35" s="48">
        <v>24</v>
      </c>
      <c r="B35" s="125" t="s">
        <v>530</v>
      </c>
      <c r="C35" s="117">
        <f>SUMPRODUCT(('GASTOS 2025'!$H$2:$H$856=$A35)*('GASTOS 2025'!$C$2:$C$856="1")*('GASTOS 2025'!$J$2:$J$856=3)*('GASTOS 2025'!$S$2:$S$856))</f>
        <v>6018061912</v>
      </c>
      <c r="D35" s="118">
        <f>SUMPRODUCT(('GASTOS 2025'!$H$2:$H$856=$A35)*('GASTOS 2025'!$C$2:$C$856="2")*('GASTOS 2025'!$J$2:$J$856=3)*('GASTOS 2025'!$S$2:$S$856))</f>
        <v>12861147289</v>
      </c>
      <c r="E35" s="118">
        <f>SUMPRODUCT(('GASTOS 2025'!$H$2:$H$856=$A35)*('GASTOS 2025'!$C$2:$C$856="4")*('GASTOS 2025'!$J$2:$J$856=3)*('GASTOS 2025'!$S$2:$S$856))</f>
        <v>0</v>
      </c>
      <c r="F35" s="118">
        <f>SUMPRODUCT(('GASTOS 2025'!$H$2:$H$856=$A35)*('GASTOS 2025'!$C$2:$C$856="5")*('GASTOS 2025'!$J$2:$J$856=3)*('GASTOS 2025'!$S$2:$S$856))</f>
        <v>0</v>
      </c>
      <c r="G35" s="119">
        <f>SUMPRODUCT(('GASTOS 2025'!$H$2:$H$856=$A35)*('GASTOS 2025'!$C$2:$C$856="3")*('GASTOS 2025'!$J$2:$J$856=3)*('GASTOS 2025'!$S$2:$S$856))</f>
        <v>0</v>
      </c>
      <c r="H35" s="126">
        <f t="shared" si="6"/>
        <v>18879209201</v>
      </c>
    </row>
    <row r="36" spans="1:8" x14ac:dyDescent="0.3">
      <c r="A36" s="48">
        <v>25</v>
      </c>
      <c r="B36" s="125" t="s">
        <v>600</v>
      </c>
      <c r="C36" s="117">
        <f>SUMPRODUCT(('GASTOS 2025'!$H$2:$H$856=$A36)*('GASTOS 2025'!$C$2:$C$856="1")*('GASTOS 2025'!$J$2:$J$856=3)*('GASTOS 2025'!$S$2:$S$856))</f>
        <v>12057145977</v>
      </c>
      <c r="D36" s="118">
        <f>SUMPRODUCT(('GASTOS 2025'!$H$2:$H$856=$A36)*('GASTOS 2025'!$C$2:$C$856="2")*('GASTOS 2025'!$J$2:$J$856=3)*('GASTOS 2025'!$S$2:$S$856))</f>
        <v>0</v>
      </c>
      <c r="E36" s="118">
        <f>SUMPRODUCT(('GASTOS 2025'!$H$2:$H$856=$A36)*('GASTOS 2025'!$C$2:$C$856="4")*('GASTOS 2025'!$J$2:$J$856=3)*('GASTOS 2025'!$S$2:$S$856))</f>
        <v>0</v>
      </c>
      <c r="F36" s="118">
        <f>SUMPRODUCT(('GASTOS 2025'!$H$2:$H$856=$A36)*('GASTOS 2025'!$C$2:$C$856="5")*('GASTOS 2025'!$J$2:$J$856=3)*('GASTOS 2025'!$S$2:$S$856))</f>
        <v>0</v>
      </c>
      <c r="G36" s="119">
        <f>SUMPRODUCT(('GASTOS 2025'!$H$2:$H$856=$A36)*('GASTOS 2025'!$C$2:$C$856="3")*('GASTOS 2025'!$J$2:$J$856=3)*('GASTOS 2025'!$S$2:$S$856))</f>
        <v>0</v>
      </c>
      <c r="H36" s="126">
        <f t="shared" si="6"/>
        <v>12057145977</v>
      </c>
    </row>
    <row r="37" spans="1:8" x14ac:dyDescent="0.3">
      <c r="A37" s="48">
        <v>26</v>
      </c>
      <c r="B37" s="125" t="s">
        <v>676</v>
      </c>
      <c r="C37" s="117" cm="1">
        <f t="array" ref="C37">SUMPRODUCT(('GASTOS 2025'!$H$2:$H$856=$A37)*('GASTOS 2025'!$C$2:$C$856="1")*('GASTOS 2025'!$J$2:$J$856=3)*('GASTOS 2025'!$S$2:$S$856))+11000000000</f>
        <v>94093174288</v>
      </c>
      <c r="D37" s="118" cm="1">
        <f t="array" ref="D37">SUMPRODUCT(('GASTOS 2025'!$H$2:$H$856=$A37)*('GASTOS 2025'!$C$2:$C$856="2")*('GASTOS 2025'!$J$2:$J$856=3)*('GASTOS 2025'!$S$2:$S$856))+7166666667</f>
        <v>8191141231</v>
      </c>
      <c r="E37" s="118">
        <f>SUMPRODUCT(('GASTOS 2025'!$H$2:$H$856=$A37)*('GASTOS 2025'!$C$2:$C$856="4")*('GASTOS 2025'!$J$2:$J$856=3)*('GASTOS 2025'!$S$2:$S$856))</f>
        <v>0</v>
      </c>
      <c r="F37" s="118">
        <f>SUMPRODUCT(('GASTOS 2025'!$H$2:$H$856=$A37)*('GASTOS 2025'!$C$2:$C$856="5")*('GASTOS 2025'!$J$2:$J$856=3)*('GASTOS 2025'!$S$2:$S$856))</f>
        <v>48000000000</v>
      </c>
      <c r="G37" s="119">
        <f>SUMPRODUCT(('GASTOS 2025'!$H$2:$H$856=$A37)*('GASTOS 2025'!$C$2:$C$856="3")*('GASTOS 2025'!$J$2:$J$856=3)*('GASTOS 2025'!$S$2:$S$856))</f>
        <v>5811763137</v>
      </c>
      <c r="H37" s="126">
        <f t="shared" si="6"/>
        <v>156096078656</v>
      </c>
    </row>
    <row r="38" spans="1:8" x14ac:dyDescent="0.3">
      <c r="A38" s="48">
        <v>27</v>
      </c>
      <c r="B38" s="125" t="s">
        <v>730</v>
      </c>
      <c r="C38" s="117">
        <f>SUMPRODUCT(('GASTOS 2025'!$H$2:$H$856=$A38)*('GASTOS 2025'!$C$2:$C$856="1")*('GASTOS 2025'!$J$2:$J$856=3)*('GASTOS 2025'!$S$2:$S$856))</f>
        <v>3591481200</v>
      </c>
      <c r="D38" s="118">
        <f>SUMPRODUCT(('GASTOS 2025'!$H$2:$H$856=$A38)*('GASTOS 2025'!$C$2:$C$856="2")*('GASTOS 2025'!$J$2:$J$856=3)*('GASTOS 2025'!$S$2:$S$856))</f>
        <v>0</v>
      </c>
      <c r="E38" s="118">
        <f>SUMPRODUCT(('GASTOS 2025'!$H$2:$H$856=$A38)*('GASTOS 2025'!$C$2:$C$856="4")*('GASTOS 2025'!$J$2:$J$856=3)*('GASTOS 2025'!$S$2:$S$856))</f>
        <v>0</v>
      </c>
      <c r="F38" s="118">
        <f>SUMPRODUCT(('GASTOS 2025'!$H$2:$H$856=$A38)*('GASTOS 2025'!$C$2:$C$856="5")*('GASTOS 2025'!$J$2:$J$856=3)*('GASTOS 2025'!$S$2:$S$856))</f>
        <v>0</v>
      </c>
      <c r="G38" s="119">
        <f>SUMPRODUCT(('GASTOS 2025'!$H$2:$H$856=$A38)*('GASTOS 2025'!$C$2:$C$856="3")*('GASTOS 2025'!$J$2:$J$856=3)*('GASTOS 2025'!$S$2:$S$856))</f>
        <v>0</v>
      </c>
      <c r="H38" s="126">
        <f t="shared" si="6"/>
        <v>3591481200</v>
      </c>
    </row>
    <row r="39" spans="1:8" x14ac:dyDescent="0.3">
      <c r="A39" s="48">
        <v>28</v>
      </c>
      <c r="B39" s="125" t="s">
        <v>754</v>
      </c>
      <c r="C39" s="117">
        <f>SUMPRODUCT(('GASTOS 2025'!$H$2:$H$856=$A39)*('GASTOS 2025'!$C$2:$C$856="1")*('GASTOS 2025'!$J$2:$J$856=3)*('GASTOS 2025'!$S$2:$S$856))</f>
        <v>32058810181</v>
      </c>
      <c r="D39" s="118">
        <f>SUMPRODUCT(('GASTOS 2025'!$H$2:$H$856=$A39)*('GASTOS 2025'!$C$2:$C$856="2")*('GASTOS 2025'!$J$2:$J$856=3)*('GASTOS 2025'!$S$2:$S$856))</f>
        <v>13761861120</v>
      </c>
      <c r="E39" s="118">
        <f>SUMPRODUCT(('GASTOS 2025'!$H$2:$H$856=$A39)*('GASTOS 2025'!$C$2:$C$856="4")*('GASTOS 2025'!$J$2:$J$856=3)*('GASTOS 2025'!$S$2:$S$856))</f>
        <v>0</v>
      </c>
      <c r="F39" s="118">
        <f>SUMPRODUCT(('GASTOS 2025'!$H$2:$H$856=$A39)*('GASTOS 2025'!$C$2:$C$856="5")*('GASTOS 2025'!$J$2:$J$856=3)*('GASTOS 2025'!$S$2:$S$856))</f>
        <v>0</v>
      </c>
      <c r="G39" s="119">
        <f>SUMPRODUCT(('GASTOS 2025'!$H$2:$H$856=$A39)*('GASTOS 2025'!$C$2:$C$856="3")*('GASTOS 2025'!$J$2:$J$856=3)*('GASTOS 2025'!$S$2:$S$856))</f>
        <v>260343553399</v>
      </c>
      <c r="H39" s="126">
        <f t="shared" si="6"/>
        <v>306164224700</v>
      </c>
    </row>
    <row r="40" spans="1:8" x14ac:dyDescent="0.3">
      <c r="A40" s="48">
        <v>29</v>
      </c>
      <c r="B40" s="125" t="s">
        <v>879</v>
      </c>
      <c r="C40" s="117">
        <f>SUMPRODUCT(('GASTOS 2025'!$H$2:$H$856=$A40)*('GASTOS 2025'!$C$2:$C$856="1")*('GASTOS 2025'!$J$2:$J$856=3)*('GASTOS 2025'!$S$2:$S$856))</f>
        <v>11768844393</v>
      </c>
      <c r="D40" s="118">
        <f>SUMPRODUCT(('GASTOS 2025'!$H$2:$H$856=$A40)*('GASTOS 2025'!$C$2:$C$856="2")*('GASTOS 2025'!$J$2:$J$856=3)*('GASTOS 2025'!$S$2:$S$856))</f>
        <v>8249790478</v>
      </c>
      <c r="E40" s="118">
        <f>SUMPRODUCT(('GASTOS 2025'!$H$2:$H$856=$A40)*('GASTOS 2025'!$C$2:$C$856="4")*('GASTOS 2025'!$J$2:$J$856=3)*('GASTOS 2025'!$S$2:$S$856))</f>
        <v>0</v>
      </c>
      <c r="F40" s="118">
        <f>SUMPRODUCT(('GASTOS 2025'!$H$2:$H$856=$A40)*('GASTOS 2025'!$C$2:$C$856="5")*('GASTOS 2025'!$J$2:$J$856=3)*('GASTOS 2025'!$S$2:$S$856))</f>
        <v>0</v>
      </c>
      <c r="G40" s="119">
        <f>SUMPRODUCT(('GASTOS 2025'!$H$2:$H$856=$A40)*('GASTOS 2025'!$C$2:$C$856="3")*('GASTOS 2025'!$J$2:$J$856=3)*('GASTOS 2025'!$S$2:$S$856))</f>
        <v>3578963300</v>
      </c>
      <c r="H40" s="126">
        <f t="shared" si="6"/>
        <v>23597598171</v>
      </c>
    </row>
    <row r="41" spans="1:8" x14ac:dyDescent="0.3">
      <c r="A41" s="48">
        <v>30</v>
      </c>
      <c r="B41" s="125" t="s">
        <v>925</v>
      </c>
      <c r="C41" s="117">
        <f>SUMPRODUCT(('GASTOS 2025'!$H$2:$H$856=$A41)*('GASTOS 2025'!$C$2:$C$856="1")*('GASTOS 2025'!$J$2:$J$856=3)*('GASTOS 2025'!$S$2:$S$856))</f>
        <v>4121903727</v>
      </c>
      <c r="D41" s="118">
        <f>SUMPRODUCT(('GASTOS 2025'!$H$2:$H$856=$A41)*('GASTOS 2025'!$C$2:$C$856="2")*('GASTOS 2025'!$J$2:$J$856=3)*('GASTOS 2025'!$S$2:$S$856))</f>
        <v>0</v>
      </c>
      <c r="E41" s="118">
        <f>SUMPRODUCT(('GASTOS 2025'!$H$2:$H$856=$A41)*('GASTOS 2025'!$C$2:$C$856="4")*('GASTOS 2025'!$J$2:$J$856=3)*('GASTOS 2025'!$S$2:$S$856))</f>
        <v>0</v>
      </c>
      <c r="F41" s="118">
        <f>SUMPRODUCT(('GASTOS 2025'!$H$2:$H$856=$A41)*('GASTOS 2025'!$C$2:$C$856="5")*('GASTOS 2025'!$J$2:$J$856=3)*('GASTOS 2025'!$S$2:$S$856))</f>
        <v>0</v>
      </c>
      <c r="G41" s="119">
        <f>SUMPRODUCT(('GASTOS 2025'!$H$2:$H$856=$A41)*('GASTOS 2025'!$C$2:$C$856="3")*('GASTOS 2025'!$J$2:$J$856=3)*('GASTOS 2025'!$S$2:$S$856))</f>
        <v>0</v>
      </c>
      <c r="H41" s="126">
        <f t="shared" si="6"/>
        <v>4121903727</v>
      </c>
    </row>
    <row r="42" spans="1:8" x14ac:dyDescent="0.3">
      <c r="A42" s="48">
        <v>33</v>
      </c>
      <c r="B42" s="125" t="s">
        <v>1503</v>
      </c>
      <c r="C42" s="117">
        <f>SUMPRODUCT(('GASTOS 2025'!$H$2:$H$856=$A42)*('GASTOS 2025'!$C$2:$C$856="1")*('GASTOS 2025'!$J$2:$J$856=3)*('GASTOS 2025'!$S$2:$S$856))</f>
        <v>6541638000</v>
      </c>
      <c r="D42" s="118">
        <f>SUMPRODUCT(('GASTOS 2025'!$H$2:$H$856=$A42)*('GASTOS 2025'!$C$2:$C$856="2")*('GASTOS 2025'!$J$2:$J$856=3)*('GASTOS 2025'!$S$2:$S$856))</f>
        <v>6684198110</v>
      </c>
      <c r="E42" s="118">
        <f>SUMPRODUCT(('GASTOS 2025'!$H$2:$H$856=$A42)*('GASTOS 2025'!$C$2:$C$856="4")*('GASTOS 2025'!$J$2:$J$856=3)*('GASTOS 2025'!$S$2:$S$856))</f>
        <v>0</v>
      </c>
      <c r="F42" s="118">
        <f>SUMPRODUCT(('GASTOS 2025'!$H$2:$H$856=$A42)*('GASTOS 2025'!$C$2:$C$856="5")*('GASTOS 2025'!$J$2:$J$856=3)*('GASTOS 2025'!$S$2:$S$856))</f>
        <v>0</v>
      </c>
      <c r="G42" s="119">
        <f>SUMPRODUCT(('GASTOS 2025'!$H$2:$H$856=$A42)*('GASTOS 2025'!$C$2:$C$856="3")*('GASTOS 2025'!$J$2:$J$856=3)*('GASTOS 2025'!$S$2:$S$856))</f>
        <v>0</v>
      </c>
      <c r="H42" s="126">
        <f t="shared" si="6"/>
        <v>13225836110</v>
      </c>
    </row>
    <row r="43" spans="1:8" x14ac:dyDescent="0.3">
      <c r="A43" s="48">
        <v>35</v>
      </c>
      <c r="B43" s="125" t="s">
        <v>981</v>
      </c>
      <c r="C43" s="117">
        <f>SUMPRODUCT(('GASTOS 2025'!$H$2:$H$856=$A43)*('GASTOS 2025'!$C$2:$C$856="1")*('GASTOS 2025'!$J$2:$J$856=3)*('GASTOS 2025'!$S$2:$S$856))</f>
        <v>9707800000</v>
      </c>
      <c r="D43" s="118">
        <f>SUMPRODUCT(('GASTOS 2025'!$H$2:$H$856=$A43)*('GASTOS 2025'!$C$2:$C$856="2")*('GASTOS 2025'!$J$2:$J$856=3)*('GASTOS 2025'!$S$2:$S$856))</f>
        <v>0</v>
      </c>
      <c r="E43" s="118">
        <f>SUMPRODUCT(('GASTOS 2025'!$H$2:$H$856=$A43)*('GASTOS 2025'!$C$2:$C$856="4")*('GASTOS 2025'!$J$2:$J$856=3)*('GASTOS 2025'!$S$2:$S$856))</f>
        <v>7191160000</v>
      </c>
      <c r="F43" s="118">
        <f>SUMPRODUCT(('GASTOS 2025'!$H$2:$H$856=$A43)*('GASTOS 2025'!$C$2:$C$856="5")*('GASTOS 2025'!$J$2:$J$856=3)*('GASTOS 2025'!$S$2:$S$856))</f>
        <v>22000000000</v>
      </c>
      <c r="G43" s="119">
        <f>SUMPRODUCT(('GASTOS 2025'!$H$2:$H$856=$A43)*('GASTOS 2025'!$C$2:$C$856="3")*('GASTOS 2025'!$J$2:$J$856=3)*('GASTOS 2025'!$S$2:$S$856))</f>
        <v>0</v>
      </c>
      <c r="H43" s="126">
        <f t="shared" si="6"/>
        <v>38898960000</v>
      </c>
    </row>
    <row r="44" spans="1:8" x14ac:dyDescent="0.3">
      <c r="A44" s="48">
        <v>36</v>
      </c>
      <c r="B44" s="125" t="s">
        <v>1045</v>
      </c>
      <c r="C44" s="117" cm="1">
        <f t="array" ref="C44">SUMPRODUCT(('GASTOS 2025'!$H$2:$H$856=$A44)*('GASTOS 2025'!$C$2:$C$856="1")*('GASTOS 2025'!$J$2:$J$856=3)*('GASTOS 2025'!$S$2:$S$856))</f>
        <v>19064768906</v>
      </c>
      <c r="D44" s="118" cm="1">
        <f t="array" ref="D44">SUMPRODUCT(('GASTOS 2025'!$H$2:$H$856=$A44)*('GASTOS 2025'!$C$2:$C$856="2")*('GASTOS 2025'!$J$2:$J$856=3)*('GASTOS 2025'!$S$2:$S$856))</f>
        <v>3462196874</v>
      </c>
      <c r="E44" s="118">
        <f>SUMPRODUCT(('GASTOS 2025'!$H$2:$H$856=$A44)*('GASTOS 2025'!$C$2:$C$856="4")*('GASTOS 2025'!$J$2:$J$856=3)*('GASTOS 2025'!$S$2:$S$856))</f>
        <v>0</v>
      </c>
      <c r="F44" s="118">
        <f>SUMPRODUCT(('GASTOS 2025'!$H$2:$H$856=$A44)*('GASTOS 2025'!$C$2:$C$856="5")*('GASTOS 2025'!$J$2:$J$856=3)*('GASTOS 2025'!$S$2:$S$856))</f>
        <v>0</v>
      </c>
      <c r="G44" s="119">
        <f>SUMPRODUCT(('GASTOS 2025'!$H$2:$H$856=$A44)*('GASTOS 2025'!$C$2:$C$856="3")*('GASTOS 2025'!$J$2:$J$856=3)*('GASTOS 2025'!$S$2:$S$856))</f>
        <v>1811571321</v>
      </c>
      <c r="H44" s="126">
        <f t="shared" si="6"/>
        <v>24338537101</v>
      </c>
    </row>
    <row r="45" spans="1:8" ht="15" thickBot="1" x14ac:dyDescent="0.35">
      <c r="A45" s="48">
        <v>40</v>
      </c>
      <c r="B45" s="127" t="s">
        <v>1071</v>
      </c>
      <c r="C45" s="120">
        <f>SUMPRODUCT(('GASTOS 2025'!$H$2:$H$856=$A45)*('GASTOS 2025'!$C$2:$C$856="1")*('GASTOS 2025'!$J$2:$J$856=3)*('GASTOS 2025'!$S$2:$S$856))</f>
        <v>10707356425</v>
      </c>
      <c r="D45" s="121">
        <f>SUMPRODUCT(('GASTOS 2025'!$H$2:$H$856=$A45)*('GASTOS 2025'!$C$2:$C$856="2")*('GASTOS 2025'!$J$2:$J$856=3)*('GASTOS 2025'!$S$2:$S$856))</f>
        <v>147757542599</v>
      </c>
      <c r="E45" s="121">
        <f>SUMPRODUCT(('GASTOS 2025'!$H$2:$H$856=$A45)*('GASTOS 2025'!$C$2:$C$856="4")*('GASTOS 2025'!$J$2:$J$856=3)*('GASTOS 2025'!$S$2:$S$856))</f>
        <v>0</v>
      </c>
      <c r="F45" s="121">
        <f>SUMPRODUCT(('GASTOS 2025'!$H$2:$H$856=$A45)*('GASTOS 2025'!$C$2:$C$856="5")*('GASTOS 2025'!$J$2:$J$856=3)*('GASTOS 2025'!$S$2:$S$856))</f>
        <v>0</v>
      </c>
      <c r="G45" s="122">
        <f>SUMPRODUCT(('GASTOS 2025'!$H$2:$H$856=$A45)*('GASTOS 2025'!$C$2:$C$856="3")*('GASTOS 2025'!$J$2:$J$856=3)*('GASTOS 2025'!$S$2:$S$856))</f>
        <v>65167930282</v>
      </c>
      <c r="H45" s="128">
        <f t="shared" si="6"/>
        <v>223632829306</v>
      </c>
    </row>
    <row r="46" spans="1:8" s="1" customFormat="1" ht="15" thickBot="1" x14ac:dyDescent="0.35">
      <c r="A46" s="49"/>
      <c r="B46" s="129" t="s">
        <v>1504</v>
      </c>
      <c r="C46" s="130">
        <f t="shared" ref="C46:H46" si="7">SUM(C29:C45)</f>
        <v>303594355792</v>
      </c>
      <c r="D46" s="131">
        <f t="shared" si="7"/>
        <v>215698519928</v>
      </c>
      <c r="E46" s="131">
        <f t="shared" si="7"/>
        <v>19640842899</v>
      </c>
      <c r="F46" s="131">
        <f t="shared" si="7"/>
        <v>70000000000</v>
      </c>
      <c r="G46" s="132">
        <f t="shared" si="7"/>
        <v>338376578520</v>
      </c>
      <c r="H46" s="133">
        <f t="shared" si="7"/>
        <v>947310297139</v>
      </c>
    </row>
    <row r="47" spans="1:8" x14ac:dyDescent="0.3">
      <c r="A47" s="50"/>
      <c r="B47" s="134" t="s">
        <v>1505</v>
      </c>
      <c r="C47" s="114">
        <f>SUMPRODUCT(('GASTOS 2025'!$C$2:$C$856="1")*('GASTOS 2025'!$J$2:$J$856=1)*('GASTOS 2025'!$S$2:$S$856))</f>
        <v>118957763060</v>
      </c>
      <c r="D47" s="115">
        <f>SUMPRODUCT(('GASTOS 2025'!$C$2:$C$856="2")*('GASTOS 2025'!$J$2:$J$856=1)*('GASTOS 2025'!$S$2:$S$856))</f>
        <v>73293705316</v>
      </c>
      <c r="E47" s="115">
        <f>SUMPRODUCT(('GASTOS 2025'!$C$2:$C$856="4")*('GASTOS 2025'!$J$2:$J$856=1)*('GASTOS 2025'!$S$2:$S$856))</f>
        <v>0</v>
      </c>
      <c r="F47" s="115">
        <f>SUMPRODUCT(('GASTOS 2025'!$C$2:$C$856="5")*('GASTOS 2025'!$J$2:$J$856=1)*('GASTOS 2025'!$S$2:$S$856))</f>
        <v>0</v>
      </c>
      <c r="G47" s="116">
        <f>SUMPRODUCT(('GASTOS 2025'!$C$2:$C$856="3")*('GASTOS 2025'!$J$2:$J$856=1)*('GASTOS 2025'!$S$2:$S$856))</f>
        <v>1704148825</v>
      </c>
      <c r="H47" s="135">
        <f t="shared" ref="H47:H48" si="8">SUM(C47:G47)</f>
        <v>193955617201</v>
      </c>
    </row>
    <row r="48" spans="1:8" ht="15" thickBot="1" x14ac:dyDescent="0.35">
      <c r="A48" s="50"/>
      <c r="B48" s="136" t="s">
        <v>1506</v>
      </c>
      <c r="C48" s="114">
        <f>SUMPRODUCT(('GASTOS 2025'!$C$2:$C$856="1")*('GASTOS 2025'!$J$2:$J$856=2)*('GASTOS 2025'!$S$2:$S$856))</f>
        <v>23960605464</v>
      </c>
      <c r="D48" s="115">
        <f>SUMPRODUCT(('GASTOS 2025'!$C$2:$C$856="2")*('GASTOS 2025'!$J$2:$J$856=2)*('GASTOS 2025'!$S$2:$S$856))</f>
        <v>10852604797</v>
      </c>
      <c r="E48" s="115">
        <f>SUMPRODUCT(('GASTOS 2025'!$C$2:$C$856="4")*('GASTOS 2025'!$J$2:$J$856=2)*('GASTOS 2025'!$S$2:$S$856))</f>
        <v>0</v>
      </c>
      <c r="F48" s="115">
        <f>SUMPRODUCT(('GASTOS 2025'!$C$2:$C$856="5")*('GASTOS 2025'!$J$2:$J$856=2)*('GASTOS 2025'!$S$2:$S$856))</f>
        <v>0</v>
      </c>
      <c r="G48" s="116">
        <f>SUMPRODUCT(('GASTOS 2025'!$C$2:$C$856="3")*('GASTOS 2025'!$J$2:$J$856=2)*('GASTOS 2025'!$S$2:$S$856))</f>
        <v>8547114322</v>
      </c>
      <c r="H48" s="137">
        <f t="shared" si="8"/>
        <v>43360324583</v>
      </c>
    </row>
    <row r="49" spans="1:8" ht="15" thickBot="1" x14ac:dyDescent="0.35">
      <c r="A49" s="51"/>
      <c r="B49" s="138" t="s">
        <v>1507</v>
      </c>
      <c r="C49" s="138">
        <f t="shared" ref="C49:H49" si="9">+C46+C47+C48</f>
        <v>446512724316</v>
      </c>
      <c r="D49" s="139">
        <f t="shared" si="9"/>
        <v>299844830041</v>
      </c>
      <c r="E49" s="139">
        <f t="shared" si="9"/>
        <v>19640842899</v>
      </c>
      <c r="F49" s="139">
        <f t="shared" si="9"/>
        <v>70000000000</v>
      </c>
      <c r="G49" s="140">
        <f t="shared" si="9"/>
        <v>348627841667</v>
      </c>
      <c r="H49" s="141">
        <f t="shared" si="9"/>
        <v>1184626238923</v>
      </c>
    </row>
    <row r="50" spans="1:8" x14ac:dyDescent="0.3">
      <c r="B50" s="142"/>
      <c r="C50" s="142"/>
      <c r="D50" s="142"/>
      <c r="E50" s="142"/>
      <c r="F50" s="142"/>
      <c r="G50" s="142"/>
      <c r="H50" s="142"/>
    </row>
    <row r="51" spans="1:8" x14ac:dyDescent="0.3">
      <c r="B51" s="231" t="s">
        <v>1917</v>
      </c>
      <c r="C51" s="231"/>
      <c r="D51" s="231"/>
      <c r="E51" s="231"/>
      <c r="F51" s="231"/>
      <c r="G51" s="231"/>
      <c r="H51" s="231"/>
    </row>
    <row r="52" spans="1:8" ht="6" customHeight="1" thickBot="1" x14ac:dyDescent="0.35">
      <c r="B52" s="142"/>
      <c r="C52" s="142"/>
      <c r="D52" s="142"/>
      <c r="E52" s="142"/>
      <c r="F52" s="142"/>
      <c r="G52" s="142"/>
      <c r="H52" s="142"/>
    </row>
    <row r="53" spans="1:8" ht="43.8" thickBot="1" x14ac:dyDescent="0.35">
      <c r="A53" s="41"/>
      <c r="B53" s="143" t="s">
        <v>1497</v>
      </c>
      <c r="C53" s="144" t="s">
        <v>14</v>
      </c>
      <c r="D53" s="226" t="s">
        <v>1921</v>
      </c>
      <c r="E53" s="227"/>
      <c r="F53" s="145" t="s">
        <v>1499</v>
      </c>
      <c r="G53" s="146" t="s">
        <v>16</v>
      </c>
      <c r="H53" s="147" t="s">
        <v>1500</v>
      </c>
    </row>
    <row r="54" spans="1:8" x14ac:dyDescent="0.3">
      <c r="A54" s="48">
        <v>14</v>
      </c>
      <c r="B54" s="123" t="s">
        <v>147</v>
      </c>
      <c r="C54" s="114">
        <f>SUMIF(POAI!$AC$11:$AC$100,$A54,POAI!$K$11:$K$100)+SUMIF(POAI!$AC$11:$AC$100,$A54,POAI!$L$11:$L$100)</f>
        <v>16472567860</v>
      </c>
      <c r="D54" s="228">
        <f>SUMIF(POAI!$AC$11:$AC$100,$A54,POAI!$M$11:$M$100)+SUMIF(POAI!$AC$11:$AC$100,$A54,POAI!$N$11:$N$100)+SUMIF(POAI!$AC$11:$AC$100,$A54,POAI!$X$11:$X$100)+SUMIF(POAI!$AC$11:$AC$100,$A54,POAI!$Y$11:$Y$100)</f>
        <v>6862822994</v>
      </c>
      <c r="E54" s="229"/>
      <c r="F54" s="115">
        <f>SUMIF(POAI!$AC$11:$AC$100,$A54,POAI!$Z$11:$Z$100)</f>
        <v>0</v>
      </c>
      <c r="G54" s="116">
        <f>SUMIF(POAI!$AC$11:$AC$100,$A54,POAI!$O$11:$O$100)+SUMIF(POAI!$AC$11:$AC$100,$A54,POAI!$P$11:$P$100)+SUMIF(POAI!$AC$11:$AC$100,$A54,POAI!$Q$11:$Q$100)+SUMIF(POAI!$AC$11:$AC$100,$A54,POAI!$R$11:$R$100)+SUMIF(POAI!$AC$11:$AC$100,$A54,POAI!$S$11:$S$100)+SUMIF(POAI!$AC$11:$AC$100,$A54,POAI!$T$11:$T$100)+SUMIF(POAI!$AC$11:$AC$100,$A54,POAI!$U$11:$U$100)</f>
        <v>0</v>
      </c>
      <c r="H54" s="124">
        <f>SUM(C54:G54)</f>
        <v>23335390854</v>
      </c>
    </row>
    <row r="55" spans="1:8" x14ac:dyDescent="0.3">
      <c r="A55" s="48">
        <v>16</v>
      </c>
      <c r="B55" s="125" t="s">
        <v>1501</v>
      </c>
      <c r="C55" s="117">
        <f>SUMIF(POAI!$AC$11:$AC$100,$A55,POAI!$K$11:$K$100)+SUMIF(POAI!$AC$11:$AC$100,$A55,POAI!$L$11:$L$100)</f>
        <v>6194061059</v>
      </c>
      <c r="D55" s="222">
        <f>SUMIF(POAI!$AC$11:$AC$100,$A55,POAI!$M$11:$M$100)+SUMIF(POAI!$AC$11:$AC$100,$A55,POAI!$N$11:$N$100)+SUMIF(POAI!$AC$11:$AC$100,$A55,POAI!$X$11:$X$100)+SUMIF(POAI!$AC$11:$AC$100,$A55,POAI!$Y$11:$Y$100)</f>
        <v>14453467818</v>
      </c>
      <c r="E55" s="223"/>
      <c r="F55" s="118">
        <f>SUMIF(POAI!$AC$11:$AC$100,$A55,POAI!$Z$11:$Z$100)</f>
        <v>0</v>
      </c>
      <c r="G55" s="119">
        <f>SUMIF(POAI!$AC$11:$AC$100,$A55,POAI!$O$11:$O$100)+SUMIF(POAI!$AC$11:$AC$100,$A55,POAI!$P$11:$P$100)+SUMIF(POAI!$AC$11:$AC$100,$A55,POAI!$Q$11:$Q$100)+SUMIF(POAI!$AC$11:$AC$100,$A55,POAI!$R$11:$R$100)+SUMIF(POAI!$AC$11:$AC$100,$A55,POAI!$S$11:$S$100)+SUMIF(POAI!$AC$11:$AC$100,$A55,POAI!$T$11:$T$100)+SUMIF(POAI!$AC$11:$AC$100,$A55,POAI!$U$11:$U$100)</f>
        <v>1662797081</v>
      </c>
      <c r="H55" s="126">
        <f t="shared" ref="H55:H70" si="10">SUM(C55:G55)</f>
        <v>22310325958</v>
      </c>
    </row>
    <row r="56" spans="1:8" x14ac:dyDescent="0.3">
      <c r="A56" s="48">
        <v>20</v>
      </c>
      <c r="B56" s="125" t="s">
        <v>278</v>
      </c>
      <c r="C56" s="117">
        <f>SUMIF(POAI!$AC$11:$AC$100,$A56,POAI!$K$11:$K$100)+SUMIF(POAI!$AC$11:$AC$100,$A56,POAI!$L$11:$L$100)</f>
        <v>7374962090</v>
      </c>
      <c r="D56" s="222">
        <f>SUMIF(POAI!$AC$11:$AC$100,$A56,POAI!$M$11:$M$100)+SUMIF(POAI!$AC$11:$AC$100,$A56,POAI!$N$11:$N$100)+SUMIF(POAI!$AC$11:$AC$100,$A56,POAI!$X$11:$X$100)+SUMIF(POAI!$AC$11:$AC$100,$A56,POAI!$Y$11:$Y$100)</f>
        <v>50146965</v>
      </c>
      <c r="E56" s="223"/>
      <c r="F56" s="118">
        <f>SUMIF(POAI!$AC$11:$AC$100,$A56,POAI!$Z$11:$Z$100)</f>
        <v>0</v>
      </c>
      <c r="G56" s="119">
        <f>SUMIF(POAI!$AC$11:$AC$100,$A56,POAI!$O$11:$O$100)+SUMIF(POAI!$AC$11:$AC$100,$A56,POAI!$P$11:$P$100)+SUMIF(POAI!$AC$11:$AC$100,$A56,POAI!$Q$11:$Q$100)+SUMIF(POAI!$AC$11:$AC$100,$A56,POAI!$R$11:$R$100)+SUMIF(POAI!$AC$11:$AC$100,$A56,POAI!$S$11:$S$100)+SUMIF(POAI!$AC$11:$AC$100,$A56,POAI!$T$11:$T$100)+SUMIF(POAI!$AC$11:$AC$100,$A56,POAI!$U$11:$U$100)</f>
        <v>0</v>
      </c>
      <c r="H56" s="126">
        <f t="shared" si="10"/>
        <v>7425109055</v>
      </c>
    </row>
    <row r="57" spans="1:8" x14ac:dyDescent="0.3">
      <c r="A57" s="48">
        <v>21</v>
      </c>
      <c r="B57" s="125" t="s">
        <v>322</v>
      </c>
      <c r="C57" s="117">
        <f>SUMIF(POAI!$AC$11:$AC$100,$A57,POAI!$K$11:$K$100)+SUMIF(POAI!$AC$11:$AC$100,$A57,POAI!$L$11:$L$100)</f>
        <v>3187539331</v>
      </c>
      <c r="D57" s="222">
        <f>SUMIF(POAI!$AC$11:$AC$100,$A57,POAI!$M$11:$M$100)+SUMIF(POAI!$AC$11:$AC$100,$A57,POAI!$N$11:$N$100)+SUMIF(POAI!$AC$11:$AC$100,$A57,POAI!$X$11:$X$100)+SUMIF(POAI!$AC$11:$AC$100,$A57,POAI!$Y$11:$Y$100)</f>
        <v>314171320</v>
      </c>
      <c r="E57" s="223"/>
      <c r="F57" s="118">
        <f>SUMIF(POAI!$AC$11:$AC$100,$A57,POAI!$Z$11:$Z$100)</f>
        <v>0</v>
      </c>
      <c r="G57" s="119">
        <f>SUMIF(POAI!$AC$11:$AC$100,$A57,POAI!$O$11:$O$100)+SUMIF(POAI!$AC$11:$AC$100,$A57,POAI!$P$11:$P$100)+SUMIF(POAI!$AC$11:$AC$100,$A57,POAI!$Q$11:$Q$100)+SUMIF(POAI!$AC$11:$AC$100,$A57,POAI!$R$11:$R$100)+SUMIF(POAI!$AC$11:$AC$100,$A57,POAI!$S$11:$S$100)+SUMIF(POAI!$AC$11:$AC$100,$A57,POAI!$T$11:$T$100)+SUMIF(POAI!$AC$11:$AC$100,$A57,POAI!$U$11:$U$100)</f>
        <v>0</v>
      </c>
      <c r="H57" s="126">
        <f t="shared" si="10"/>
        <v>3501710651</v>
      </c>
    </row>
    <row r="58" spans="1:8" x14ac:dyDescent="0.3">
      <c r="A58" s="48">
        <v>22</v>
      </c>
      <c r="B58" s="125" t="s">
        <v>450</v>
      </c>
      <c r="C58" s="117">
        <f>SUMIF(POAI!$AC$11:$AC$100,$A58,POAI!$K$11:$K$100)+SUMIF(POAI!$AC$11:$AC$100,$A58,POAI!$L$11:$L$100)</f>
        <v>5071834431</v>
      </c>
      <c r="D58" s="222">
        <f>SUMIF(POAI!$AC$11:$AC$100,$A58,POAI!$M$11:$M$100)+SUMIF(POAI!$AC$11:$AC$100,$A58,POAI!$N$11:$N$100)+SUMIF(POAI!$AC$11:$AC$100,$A58,POAI!$X$11:$X$100)+SUMIF(POAI!$AC$11:$AC$100,$A58,POAI!$Y$11:$Y$100)</f>
        <v>133316035</v>
      </c>
      <c r="E58" s="223"/>
      <c r="F58" s="118">
        <f>SUMIF(POAI!$AC$11:$AC$100,$A58,POAI!$Z$11:$Z$100)</f>
        <v>0</v>
      </c>
      <c r="G58" s="119">
        <f>SUMIF(POAI!$AC$11:$AC$100,$A58,POAI!$O$11:$O$100)+SUMIF(POAI!$AC$11:$AC$100,$A58,POAI!$P$11:$P$100)+SUMIF(POAI!$AC$11:$AC$100,$A58,POAI!$Q$11:$Q$100)+SUMIF(POAI!$AC$11:$AC$100,$A58,POAI!$R$11:$R$100)+SUMIF(POAI!$AC$11:$AC$100,$A58,POAI!$S$11:$S$100)+SUMIF(POAI!$AC$11:$AC$100,$A58,POAI!$T$11:$T$100)+SUMIF(POAI!$AC$11:$AC$100,$A58,POAI!$U$11:$U$100)</f>
        <v>0</v>
      </c>
      <c r="H58" s="126">
        <f t="shared" si="10"/>
        <v>5205150466</v>
      </c>
    </row>
    <row r="59" spans="1:8" x14ac:dyDescent="0.3">
      <c r="A59" s="48">
        <v>23</v>
      </c>
      <c r="B59" s="125" t="s">
        <v>1502</v>
      </c>
      <c r="C59" s="117">
        <f>SUMIF(POAI!$AC$11:$AC$100,$A59,POAI!$K$11:$K$100)+SUMIF(POAI!$AC$11:$AC$100,$A59,POAI!$L$11:$L$100)</f>
        <v>55679766012</v>
      </c>
      <c r="D59" s="222">
        <f>SUMIF(POAI!$AC$11:$AC$100,$A59,POAI!$M$11:$M$100)+SUMIF(POAI!$AC$11:$AC$100,$A59,POAI!$N$11:$N$100)+SUMIF(POAI!$AC$11:$AC$100,$A59,POAI!$X$11:$X$100)+SUMIF(POAI!$AC$11:$AC$100,$A59,POAI!$Y$11:$Y$100)</f>
        <v>5366399994</v>
      </c>
      <c r="E59" s="223"/>
      <c r="F59" s="118">
        <f>SUMIF(POAI!$AC$11:$AC$100,$A59,POAI!$Z$11:$Z$100)</f>
        <v>0</v>
      </c>
      <c r="G59" s="119">
        <f>SUMIF(POAI!$AC$11:$AC$100,$A59,POAI!$O$11:$O$100)+SUMIF(POAI!$AC$11:$AC$100,$A59,POAI!$P$11:$P$100)+SUMIF(POAI!$AC$11:$AC$100,$A59,POAI!$Q$11:$Q$100)+SUMIF(POAI!$AC$11:$AC$100,$A59,POAI!$R$11:$R$100)+SUMIF(POAI!$AC$11:$AC$100,$A59,POAI!$S$11:$S$100)+SUMIF(POAI!$AC$11:$AC$100,$A59,POAI!$T$11:$T$100)+SUMIF(POAI!$AC$11:$AC$100,$A59,POAI!$U$11:$U$100)</f>
        <v>0</v>
      </c>
      <c r="H59" s="126">
        <f t="shared" si="10"/>
        <v>61046166006</v>
      </c>
    </row>
    <row r="60" spans="1:8" x14ac:dyDescent="0.3">
      <c r="A60" s="48">
        <v>24</v>
      </c>
      <c r="B60" s="125" t="s">
        <v>530</v>
      </c>
      <c r="C60" s="117">
        <f>SUMIF(POAI!$AC$11:$AC$100,$A60,POAI!$K$11:$K$100)+SUMIF(POAI!$AC$11:$AC$100,$A60,POAI!$L$11:$L$100)</f>
        <v>6018061912</v>
      </c>
      <c r="D60" s="222">
        <f>SUMIF(POAI!$AC$11:$AC$100,$A60,POAI!$M$11:$M$100)+SUMIF(POAI!$AC$11:$AC$100,$A60,POAI!$N$11:$N$100)+SUMIF(POAI!$AC$11:$AC$100,$A60,POAI!$X$11:$X$100)+SUMIF(POAI!$AC$11:$AC$100,$A60,POAI!$Y$11:$Y$100)</f>
        <v>12861147289</v>
      </c>
      <c r="E60" s="223"/>
      <c r="F60" s="118">
        <f>SUMIF(POAI!$AC$11:$AC$100,$A60,POAI!$Z$11:$Z$100)</f>
        <v>0</v>
      </c>
      <c r="G60" s="119">
        <f>SUMIF(POAI!$AC$11:$AC$100,$A60,POAI!$O$11:$O$100)+SUMIF(POAI!$AC$11:$AC$100,$A60,POAI!$P$11:$P$100)+SUMIF(POAI!$AC$11:$AC$100,$A60,POAI!$Q$11:$Q$100)+SUMIF(POAI!$AC$11:$AC$100,$A60,POAI!$R$11:$R$100)+SUMIF(POAI!$AC$11:$AC$100,$A60,POAI!$S$11:$S$100)+SUMIF(POAI!$AC$11:$AC$100,$A60,POAI!$T$11:$T$100)+SUMIF(POAI!$AC$11:$AC$100,$A60,POAI!$U$11:$U$100)</f>
        <v>0</v>
      </c>
      <c r="H60" s="126">
        <f t="shared" si="10"/>
        <v>18879209201</v>
      </c>
    </row>
    <row r="61" spans="1:8" x14ac:dyDescent="0.3">
      <c r="A61" s="48">
        <v>25</v>
      </c>
      <c r="B61" s="125" t="s">
        <v>600</v>
      </c>
      <c r="C61" s="117">
        <f>SUMIF(POAI!$AC$11:$AC$100,$A61,POAI!$K$11:$K$100)+SUMIF(POAI!$AC$11:$AC$100,$A61,POAI!$L$11:$L$100)</f>
        <v>12057145977</v>
      </c>
      <c r="D61" s="222">
        <f>SUMIF(POAI!$AC$11:$AC$100,$A61,POAI!$M$11:$M$100)+SUMIF(POAI!$AC$11:$AC$100,$A61,POAI!$N$11:$N$100)+SUMIF(POAI!$AC$11:$AC$100,$A61,POAI!$X$11:$X$100)+SUMIF(POAI!$AC$11:$AC$100,$A61,POAI!$Y$11:$Y$100)</f>
        <v>0</v>
      </c>
      <c r="E61" s="223"/>
      <c r="F61" s="118">
        <f>SUMIF(POAI!$AC$11:$AC$100,$A61,POAI!$Z$11:$Z$100)</f>
        <v>0</v>
      </c>
      <c r="G61" s="119">
        <f>SUMIF(POAI!$AC$11:$AC$100,$A61,POAI!$O$11:$O$100)+SUMIF(POAI!$AC$11:$AC$100,$A61,POAI!$P$11:$P$100)+SUMIF(POAI!$AC$11:$AC$100,$A61,POAI!$Q$11:$Q$100)+SUMIF(POAI!$AC$11:$AC$100,$A61,POAI!$R$11:$R$100)+SUMIF(POAI!$AC$11:$AC$100,$A61,POAI!$S$11:$S$100)+SUMIF(POAI!$AC$11:$AC$100,$A61,POAI!$T$11:$T$100)+SUMIF(POAI!$AC$11:$AC$100,$A61,POAI!$U$11:$U$100)</f>
        <v>0</v>
      </c>
      <c r="H61" s="126">
        <f t="shared" si="10"/>
        <v>12057145977</v>
      </c>
    </row>
    <row r="62" spans="1:8" x14ac:dyDescent="0.3">
      <c r="A62" s="48">
        <v>26</v>
      </c>
      <c r="B62" s="125" t="s">
        <v>676</v>
      </c>
      <c r="C62" s="117">
        <f>SUMIF(POAI!$AC$11:$AC$100,$A62,POAI!$K$11:$K$100)+SUMIF(POAI!$AC$11:$AC$100,$A62,POAI!$L$11:$L$100)</f>
        <v>94093174288</v>
      </c>
      <c r="D62" s="222">
        <f>SUMIF(POAI!$AC$11:$AC$100,$A62,POAI!$M$11:$M$100)+SUMIF(POAI!$AC$11:$AC$100,$A62,POAI!$N$11:$N$100)+SUMIF(POAI!$AC$11:$AC$100,$A62,POAI!$X$11:$X$100)+SUMIF(POAI!$AC$11:$AC$100,$A62,POAI!$Y$11:$Y$100)</f>
        <v>8191141231</v>
      </c>
      <c r="E62" s="223"/>
      <c r="F62" s="118">
        <f>SUMIF(POAI!$AC$11:$AC$100,$A62,POAI!$Z$11:$Z$100)</f>
        <v>48000000000</v>
      </c>
      <c r="G62" s="119">
        <f>SUMIF(POAI!$AC$11:$AC$100,$A62,POAI!$O$11:$O$100)+SUMIF(POAI!$AC$11:$AC$100,$A62,POAI!$P$11:$P$100)+SUMIF(POAI!$AC$11:$AC$100,$A62,POAI!$Q$11:$Q$100)+SUMIF(POAI!$AC$11:$AC$100,$A62,POAI!$R$11:$R$100)+SUMIF(POAI!$AC$11:$AC$100,$A62,POAI!$S$11:$S$100)+SUMIF(POAI!$AC$11:$AC$100,$A62,POAI!$T$11:$T$100)+SUMIF(POAI!$AC$11:$AC$100,$A62,POAI!$U$11:$U$100)</f>
        <v>5811763137</v>
      </c>
      <c r="H62" s="126">
        <f t="shared" si="10"/>
        <v>156096078656</v>
      </c>
    </row>
    <row r="63" spans="1:8" x14ac:dyDescent="0.3">
      <c r="A63" s="48">
        <v>27</v>
      </c>
      <c r="B63" s="125" t="s">
        <v>730</v>
      </c>
      <c r="C63" s="117">
        <f>SUMIF(POAI!$AC$11:$AC$100,$A63,POAI!$K$11:$K$100)+SUMIF(POAI!$AC$11:$AC$100,$A63,POAI!$L$11:$L$100)</f>
        <v>3591481200</v>
      </c>
      <c r="D63" s="222">
        <f>SUMIF(POAI!$AC$11:$AC$100,$A63,POAI!$M$11:$M$100)+SUMIF(POAI!$AC$11:$AC$100,$A63,POAI!$N$11:$N$100)+SUMIF(POAI!$AC$11:$AC$100,$A63,POAI!$X$11:$X$100)+SUMIF(POAI!$AC$11:$AC$100,$A63,POAI!$Y$11:$Y$100)</f>
        <v>0</v>
      </c>
      <c r="E63" s="223"/>
      <c r="F63" s="118">
        <f>SUMIF(POAI!$AC$11:$AC$100,$A63,POAI!$Z$11:$Z$100)</f>
        <v>0</v>
      </c>
      <c r="G63" s="119">
        <f>SUMIF(POAI!$AC$11:$AC$100,$A63,POAI!$O$11:$O$100)+SUMIF(POAI!$AC$11:$AC$100,$A63,POAI!$P$11:$P$100)+SUMIF(POAI!$AC$11:$AC$100,$A63,POAI!$Q$11:$Q$100)+SUMIF(POAI!$AC$11:$AC$100,$A63,POAI!$R$11:$R$100)+SUMIF(POAI!$AC$11:$AC$100,$A63,POAI!$S$11:$S$100)+SUMIF(POAI!$AC$11:$AC$100,$A63,POAI!$T$11:$T$100)+SUMIF(POAI!$AC$11:$AC$100,$A63,POAI!$U$11:$U$100)</f>
        <v>0</v>
      </c>
      <c r="H63" s="126">
        <f t="shared" si="10"/>
        <v>3591481200</v>
      </c>
    </row>
    <row r="64" spans="1:8" x14ac:dyDescent="0.3">
      <c r="A64" s="48">
        <v>28</v>
      </c>
      <c r="B64" s="125" t="s">
        <v>754</v>
      </c>
      <c r="C64" s="117">
        <f>SUMIF(POAI!$AC$11:$AC$100,$A64,POAI!$K$11:$K$100)+SUMIF(POAI!$AC$11:$AC$100,$A64,POAI!$L$11:$L$100)</f>
        <v>32058810181</v>
      </c>
      <c r="D64" s="222">
        <f>SUMIF(POAI!$AC$11:$AC$100,$A64,POAI!$M$11:$M$100)+SUMIF(POAI!$AC$11:$AC$100,$A64,POAI!$N$11:$N$100)+SUMIF(POAI!$AC$11:$AC$100,$A64,POAI!$X$11:$X$100)+SUMIF(POAI!$AC$11:$AC$100,$A64,POAI!$Y$11:$Y$100)</f>
        <v>13761861120</v>
      </c>
      <c r="E64" s="223"/>
      <c r="F64" s="118">
        <f>SUMIF(POAI!$AC$11:$AC$100,$A64,POAI!$Z$11:$Z$100)</f>
        <v>0</v>
      </c>
      <c r="G64" s="119">
        <f>SUMIF(POAI!$AC$11:$AC$100,$A64,POAI!$O$11:$O$100)+SUMIF(POAI!$AC$11:$AC$100,$A64,POAI!$P$11:$P$100)+SUMIF(POAI!$AC$11:$AC$100,$A64,POAI!$Q$11:$Q$100)+SUMIF(POAI!$AC$11:$AC$100,$A64,POAI!$R$11:$R$100)+SUMIF(POAI!$AC$11:$AC$100,$A64,POAI!$S$11:$S$100)+SUMIF(POAI!$AC$11:$AC$100,$A64,POAI!$T$11:$T$100)+SUMIF(POAI!$AC$11:$AC$100,$A64,POAI!$U$11:$U$100)</f>
        <v>260343553399</v>
      </c>
      <c r="H64" s="126">
        <f t="shared" si="10"/>
        <v>306164224700</v>
      </c>
    </row>
    <row r="65" spans="1:8" x14ac:dyDescent="0.3">
      <c r="A65" s="48">
        <v>29</v>
      </c>
      <c r="B65" s="125" t="s">
        <v>879</v>
      </c>
      <c r="C65" s="117">
        <f>SUMIF(POAI!$AC$11:$AC$100,$A65,POAI!$K$11:$K$100)+SUMIF(POAI!$AC$11:$AC$100,$A65,POAI!$L$11:$L$100)</f>
        <v>11768844393</v>
      </c>
      <c r="D65" s="222">
        <f>SUMIF(POAI!$AC$11:$AC$100,$A65,POAI!$M$11:$M$100)+SUMIF(POAI!$AC$11:$AC$100,$A65,POAI!$N$11:$N$100)+SUMIF(POAI!$AC$11:$AC$100,$A65,POAI!$X$11:$X$100)+SUMIF(POAI!$AC$11:$AC$100,$A65,POAI!$Y$11:$Y$100)</f>
        <v>8249790478</v>
      </c>
      <c r="E65" s="223"/>
      <c r="F65" s="118">
        <f>SUMIF(POAI!$AC$11:$AC$100,$A65,POAI!$Z$11:$Z$100)</f>
        <v>0</v>
      </c>
      <c r="G65" s="119">
        <f>SUMIF(POAI!$AC$11:$AC$100,$A65,POAI!$O$11:$O$100)+SUMIF(POAI!$AC$11:$AC$100,$A65,POAI!$P$11:$P$100)+SUMIF(POAI!$AC$11:$AC$100,$A65,POAI!$Q$11:$Q$100)+SUMIF(POAI!$AC$11:$AC$100,$A65,POAI!$R$11:$R$100)+SUMIF(POAI!$AC$11:$AC$100,$A65,POAI!$S$11:$S$100)+SUMIF(POAI!$AC$11:$AC$100,$A65,POAI!$T$11:$T$100)+SUMIF(POAI!$AC$11:$AC$100,$A65,POAI!$U$11:$U$100)</f>
        <v>3578963300</v>
      </c>
      <c r="H65" s="126">
        <f t="shared" si="10"/>
        <v>23597598171</v>
      </c>
    </row>
    <row r="66" spans="1:8" x14ac:dyDescent="0.3">
      <c r="A66" s="48">
        <v>30</v>
      </c>
      <c r="B66" s="125" t="s">
        <v>925</v>
      </c>
      <c r="C66" s="117">
        <f>SUMIF(POAI!$AC$11:$AC$100,$A66,POAI!$K$11:$K$100)+SUMIF(POAI!$AC$11:$AC$100,$A66,POAI!$L$11:$L$100)</f>
        <v>4121903727</v>
      </c>
      <c r="D66" s="222">
        <f>SUMIF(POAI!$AC$11:$AC$100,$A66,POAI!$M$11:$M$100)+SUMIF(POAI!$AC$11:$AC$100,$A66,POAI!$N$11:$N$100)+SUMIF(POAI!$AC$11:$AC$100,$A66,POAI!$X$11:$X$100)+SUMIF(POAI!$AC$11:$AC$100,$A66,POAI!$Y$11:$Y$100)</f>
        <v>0</v>
      </c>
      <c r="E66" s="223"/>
      <c r="F66" s="118">
        <f>SUMIF(POAI!$AC$11:$AC$100,$A66,POAI!$Z$11:$Z$100)</f>
        <v>0</v>
      </c>
      <c r="G66" s="119">
        <f>SUMIF(POAI!$AC$11:$AC$100,$A66,POAI!$O$11:$O$100)+SUMIF(POAI!$AC$11:$AC$100,$A66,POAI!$P$11:$P$100)+SUMIF(POAI!$AC$11:$AC$100,$A66,POAI!$Q$11:$Q$100)+SUMIF(POAI!$AC$11:$AC$100,$A66,POAI!$R$11:$R$100)+SUMIF(POAI!$AC$11:$AC$100,$A66,POAI!$S$11:$S$100)+SUMIF(POAI!$AC$11:$AC$100,$A66,POAI!$T$11:$T$100)+SUMIF(POAI!$AC$11:$AC$100,$A66,POAI!$U$11:$U$100)</f>
        <v>0</v>
      </c>
      <c r="H66" s="126">
        <f t="shared" si="10"/>
        <v>4121903727</v>
      </c>
    </row>
    <row r="67" spans="1:8" x14ac:dyDescent="0.3">
      <c r="A67" s="48">
        <v>33</v>
      </c>
      <c r="B67" s="125" t="s">
        <v>1503</v>
      </c>
      <c r="C67" s="117">
        <f>SUMIF(POAI!$AC$11:$AC$100,$A67,POAI!$K$11:$K$100)+SUMIF(POAI!$AC$11:$AC$100,$A67,POAI!$L$11:$L$100)</f>
        <v>6541638000</v>
      </c>
      <c r="D67" s="222">
        <f>SUMIF(POAI!$AC$11:$AC$100,$A67,POAI!$M$11:$M$100)+SUMIF(POAI!$AC$11:$AC$100,$A67,POAI!$N$11:$N$100)+SUMIF(POAI!$AC$11:$AC$100,$A67,POAI!$X$11:$X$100)+SUMIF(POAI!$AC$11:$AC$100,$A67,POAI!$Y$11:$Y$100)</f>
        <v>6684198110</v>
      </c>
      <c r="E67" s="223"/>
      <c r="F67" s="118">
        <f>SUMIF(POAI!$AC$11:$AC$100,$A67,POAI!$Z$11:$Z$100)</f>
        <v>0</v>
      </c>
      <c r="G67" s="119">
        <f>SUMIF(POAI!$AC$11:$AC$100,$A67,POAI!$O$11:$O$100)+SUMIF(POAI!$AC$11:$AC$100,$A67,POAI!$P$11:$P$100)+SUMIF(POAI!$AC$11:$AC$100,$A67,POAI!$Q$11:$Q$100)+SUMIF(POAI!$AC$11:$AC$100,$A67,POAI!$R$11:$R$100)+SUMIF(POAI!$AC$11:$AC$100,$A67,POAI!$S$11:$S$100)+SUMIF(POAI!$AC$11:$AC$100,$A67,POAI!$T$11:$T$100)+SUMIF(POAI!$AC$11:$AC$100,$A67,POAI!$U$11:$U$100)</f>
        <v>0</v>
      </c>
      <c r="H67" s="126">
        <f t="shared" si="10"/>
        <v>13225836110</v>
      </c>
    </row>
    <row r="68" spans="1:8" x14ac:dyDescent="0.3">
      <c r="A68" s="48">
        <v>35</v>
      </c>
      <c r="B68" s="125" t="s">
        <v>981</v>
      </c>
      <c r="C68" s="117">
        <f>SUMIF(POAI!$AC$11:$AC$100,$A68,POAI!$K$11:$K$100)+SUMIF(POAI!$AC$11:$AC$100,$A68,POAI!$L$11:$L$100)</f>
        <v>9707800000</v>
      </c>
      <c r="D68" s="222">
        <f>SUMIF(POAI!$AC$11:$AC$100,$A68,POAI!$M$11:$M$100)+SUMIF(POAI!$AC$11:$AC$100,$A68,POAI!$N$11:$N$100)+SUMIF(POAI!$AC$11:$AC$100,$A68,POAI!$X$11:$X$100)+SUMIF(POAI!$AC$11:$AC$100,$A68,POAI!$Y$11:$Y$100)</f>
        <v>7191160000</v>
      </c>
      <c r="E68" s="223"/>
      <c r="F68" s="118">
        <f>SUMIF(POAI!$AC$11:$AC$100,$A68,POAI!$Z$11:$Z$100)</f>
        <v>22000000000</v>
      </c>
      <c r="G68" s="119">
        <f>SUMIF(POAI!$AC$11:$AC$100,$A68,POAI!$O$11:$O$100)+SUMIF(POAI!$AC$11:$AC$100,$A68,POAI!$P$11:$P$100)+SUMIF(POAI!$AC$11:$AC$100,$A68,POAI!$Q$11:$Q$100)+SUMIF(POAI!$AC$11:$AC$100,$A68,POAI!$R$11:$R$100)+SUMIF(POAI!$AC$11:$AC$100,$A68,POAI!$S$11:$S$100)+SUMIF(POAI!$AC$11:$AC$100,$A68,POAI!$T$11:$T$100)+SUMIF(POAI!$AC$11:$AC$100,$A68,POAI!$U$11:$U$100)</f>
        <v>0</v>
      </c>
      <c r="H68" s="126">
        <f t="shared" si="10"/>
        <v>38898960000</v>
      </c>
    </row>
    <row r="69" spans="1:8" x14ac:dyDescent="0.3">
      <c r="A69" s="48">
        <v>36</v>
      </c>
      <c r="B69" s="125" t="s">
        <v>1045</v>
      </c>
      <c r="C69" s="117">
        <f>SUMIF(POAI!$AC$11:$AC$100,$A69,POAI!$K$11:$K$100)+SUMIF(POAI!$AC$11:$AC$100,$A69,POAI!$L$11:$L$100)</f>
        <v>19064768906</v>
      </c>
      <c r="D69" s="222">
        <f>SUMIF(POAI!$AC$11:$AC$100,$A69,POAI!$M$11:$M$100)+SUMIF(POAI!$AC$11:$AC$100,$A69,POAI!$N$11:$N$100)+SUMIF(POAI!$AC$11:$AC$100,$A69,POAI!$X$11:$X$100)+SUMIF(POAI!$AC$11:$AC$100,$A69,POAI!$Y$11:$Y$100)</f>
        <v>3462196874</v>
      </c>
      <c r="E69" s="223"/>
      <c r="F69" s="118">
        <f>SUMIF(POAI!$AC$11:$AC$100,$A69,POAI!$Z$11:$Z$100)</f>
        <v>0</v>
      </c>
      <c r="G69" s="119">
        <f>SUMIF(POAI!$AC$11:$AC$100,$A69,POAI!$O$11:$O$100)+SUMIF(POAI!$AC$11:$AC$100,$A69,POAI!$P$11:$P$100)+SUMIF(POAI!$AC$11:$AC$100,$A69,POAI!$Q$11:$Q$100)+SUMIF(POAI!$AC$11:$AC$100,$A69,POAI!$R$11:$R$100)+SUMIF(POAI!$AC$11:$AC$100,$A69,POAI!$S$11:$S$100)+SUMIF(POAI!$AC$11:$AC$100,$A69,POAI!$T$11:$T$100)+SUMIF(POAI!$AC$11:$AC$100,$A69,POAI!$U$11:$U$100)</f>
        <v>1811571321</v>
      </c>
      <c r="H69" s="126">
        <f t="shared" si="10"/>
        <v>24338537101</v>
      </c>
    </row>
    <row r="70" spans="1:8" ht="15" thickBot="1" x14ac:dyDescent="0.35">
      <c r="A70" s="48">
        <v>40</v>
      </c>
      <c r="B70" s="127" t="s">
        <v>1071</v>
      </c>
      <c r="C70" s="120">
        <f>SUMIF(POAI!$AC$11:$AC$100,$A70,POAI!$K$11:$K$100)+SUMIF(POAI!$AC$11:$AC$100,$A70,POAI!$L$11:$L$100)</f>
        <v>10707356425</v>
      </c>
      <c r="D70" s="222">
        <f>SUMIF(POAI!$AC$11:$AC$100,$A70,POAI!$M$11:$M$100)+SUMIF(POAI!$AC$11:$AC$100,$A70,POAI!$N$11:$N$100)+SUMIF(POAI!$AC$11:$AC$100,$A70,POAI!$X$11:$X$100)+SUMIF(POAI!$AC$11:$AC$100,$A70,POAI!$Y$11:$Y$100)</f>
        <v>147757542599</v>
      </c>
      <c r="E70" s="223"/>
      <c r="F70" s="121">
        <f>SUMIF(POAI!$AC$11:$AC$100,$A70,POAI!$Z$11:$Z$100)</f>
        <v>0</v>
      </c>
      <c r="G70" s="122">
        <f>SUMIF(POAI!$AC$11:$AC$100,$A70,POAI!$O$11:$O$100)+SUMIF(POAI!$AC$11:$AC$100,$A70,POAI!$P$11:$P$100)+SUMIF(POAI!$AC$11:$AC$100,$A70,POAI!$Q$11:$Q$100)+SUMIF(POAI!$AC$11:$AC$100,$A70,POAI!$R$11:$R$100)+SUMIF(POAI!$AC$11:$AC$100,$A70,POAI!$S$11:$S$100)+SUMIF(POAI!$AC$11:$AC$100,$A70,POAI!$T$11:$T$100)+SUMIF(POAI!$AC$11:$AC$100,$A70,POAI!$U$11:$U$100)</f>
        <v>65167930282</v>
      </c>
      <c r="H70" s="128">
        <f t="shared" si="10"/>
        <v>223632829306</v>
      </c>
    </row>
    <row r="71" spans="1:8" ht="15" thickBot="1" x14ac:dyDescent="0.35">
      <c r="A71" s="49"/>
      <c r="B71" s="129" t="s">
        <v>1504</v>
      </c>
      <c r="C71" s="130">
        <f t="shared" ref="C71:H71" si="11">SUM(C54:C70)</f>
        <v>303711715792</v>
      </c>
      <c r="D71" s="224">
        <f t="shared" si="11"/>
        <v>235339362827</v>
      </c>
      <c r="E71" s="225"/>
      <c r="F71" s="131">
        <f t="shared" si="11"/>
        <v>70000000000</v>
      </c>
      <c r="G71" s="132">
        <f t="shared" si="11"/>
        <v>338376578520</v>
      </c>
      <c r="H71" s="133">
        <f t="shared" si="11"/>
        <v>947427657139</v>
      </c>
    </row>
    <row r="72" spans="1:8" x14ac:dyDescent="0.3">
      <c r="B72" s="142"/>
      <c r="C72" s="142"/>
      <c r="D72" s="142"/>
      <c r="E72" s="142"/>
      <c r="F72" s="142"/>
      <c r="G72" s="142"/>
      <c r="H72" s="142"/>
    </row>
    <row r="73" spans="1:8" x14ac:dyDescent="0.3">
      <c r="B73" s="231" t="s">
        <v>1918</v>
      </c>
      <c r="C73" s="231"/>
      <c r="D73" s="231"/>
      <c r="E73" s="231"/>
      <c r="F73" s="231"/>
      <c r="G73" s="231"/>
      <c r="H73" s="231"/>
    </row>
    <row r="74" spans="1:8" ht="6.75" customHeight="1" thickBot="1" x14ac:dyDescent="0.35">
      <c r="B74" s="142"/>
      <c r="C74" s="142"/>
      <c r="D74" s="142"/>
      <c r="E74" s="142"/>
      <c r="F74" s="142"/>
      <c r="G74" s="142"/>
      <c r="H74" s="142"/>
    </row>
    <row r="75" spans="1:8" ht="43.8" thickBot="1" x14ac:dyDescent="0.35">
      <c r="A75" s="41"/>
      <c r="B75" s="143" t="s">
        <v>1497</v>
      </c>
      <c r="C75" s="144" t="s">
        <v>14</v>
      </c>
      <c r="D75" s="226" t="s">
        <v>1921</v>
      </c>
      <c r="E75" s="227"/>
      <c r="F75" s="145" t="s">
        <v>1499</v>
      </c>
      <c r="G75" s="146" t="s">
        <v>16</v>
      </c>
      <c r="H75" s="147" t="s">
        <v>1500</v>
      </c>
    </row>
    <row r="76" spans="1:8" x14ac:dyDescent="0.3">
      <c r="A76" s="48">
        <v>14</v>
      </c>
      <c r="B76" s="123" t="s">
        <v>147</v>
      </c>
      <c r="C76" s="114">
        <f>+C29-C54</f>
        <v>0</v>
      </c>
      <c r="D76" s="228">
        <f>+D29+E29-D54</f>
        <v>0</v>
      </c>
      <c r="E76" s="229"/>
      <c r="F76" s="115">
        <f t="shared" ref="F76:G76" si="12">+F29-F54</f>
        <v>0</v>
      </c>
      <c r="G76" s="116">
        <f t="shared" si="12"/>
        <v>0</v>
      </c>
      <c r="H76" s="124">
        <f>SUM(C76:G76)</f>
        <v>0</v>
      </c>
    </row>
    <row r="77" spans="1:8" x14ac:dyDescent="0.3">
      <c r="A77" s="48">
        <v>16</v>
      </c>
      <c r="B77" s="125" t="s">
        <v>1501</v>
      </c>
      <c r="C77" s="117">
        <f t="shared" ref="C77:G77" si="13">+C30-C55</f>
        <v>-117360000</v>
      </c>
      <c r="D77" s="222">
        <f>+D30+E30-D55</f>
        <v>0</v>
      </c>
      <c r="E77" s="223"/>
      <c r="F77" s="118">
        <f t="shared" si="13"/>
        <v>0</v>
      </c>
      <c r="G77" s="119">
        <f t="shared" si="13"/>
        <v>0</v>
      </c>
      <c r="H77" s="126">
        <f t="shared" ref="H77:H92" si="14">SUM(C77:G77)</f>
        <v>-117360000</v>
      </c>
    </row>
    <row r="78" spans="1:8" x14ac:dyDescent="0.3">
      <c r="A78" s="48">
        <v>20</v>
      </c>
      <c r="B78" s="125" t="s">
        <v>278</v>
      </c>
      <c r="C78" s="117">
        <f t="shared" ref="C78:G78" si="15">+C31-C56</f>
        <v>0</v>
      </c>
      <c r="D78" s="222">
        <f t="shared" ref="D78:D90" si="16">+D31+E31-D56</f>
        <v>0</v>
      </c>
      <c r="E78" s="223"/>
      <c r="F78" s="118">
        <f t="shared" si="15"/>
        <v>0</v>
      </c>
      <c r="G78" s="119">
        <f t="shared" si="15"/>
        <v>0</v>
      </c>
      <c r="H78" s="126">
        <f t="shared" si="14"/>
        <v>0</v>
      </c>
    </row>
    <row r="79" spans="1:8" x14ac:dyDescent="0.3">
      <c r="A79" s="48">
        <v>21</v>
      </c>
      <c r="B79" s="125" t="s">
        <v>322</v>
      </c>
      <c r="C79" s="117">
        <f t="shared" ref="C79:G79" si="17">+C32-C57</f>
        <v>0</v>
      </c>
      <c r="D79" s="222">
        <f t="shared" si="16"/>
        <v>0</v>
      </c>
      <c r="E79" s="223"/>
      <c r="F79" s="118">
        <f t="shared" si="17"/>
        <v>0</v>
      </c>
      <c r="G79" s="119">
        <f t="shared" si="17"/>
        <v>0</v>
      </c>
      <c r="H79" s="126">
        <f t="shared" si="14"/>
        <v>0</v>
      </c>
    </row>
    <row r="80" spans="1:8" x14ac:dyDescent="0.3">
      <c r="A80" s="48">
        <v>22</v>
      </c>
      <c r="B80" s="125" t="s">
        <v>450</v>
      </c>
      <c r="C80" s="117">
        <f t="shared" ref="C80:G80" si="18">+C33-C58</f>
        <v>0</v>
      </c>
      <c r="D80" s="222">
        <f t="shared" si="16"/>
        <v>0</v>
      </c>
      <c r="E80" s="223"/>
      <c r="F80" s="118">
        <f t="shared" si="18"/>
        <v>0</v>
      </c>
      <c r="G80" s="119">
        <f t="shared" si="18"/>
        <v>0</v>
      </c>
      <c r="H80" s="126">
        <f t="shared" si="14"/>
        <v>0</v>
      </c>
    </row>
    <row r="81" spans="1:8" x14ac:dyDescent="0.3">
      <c r="A81" s="48">
        <v>23</v>
      </c>
      <c r="B81" s="125" t="s">
        <v>1502</v>
      </c>
      <c r="C81" s="117">
        <f t="shared" ref="C81:G81" si="19">+C34-C59</f>
        <v>0</v>
      </c>
      <c r="D81" s="222">
        <f t="shared" si="16"/>
        <v>0</v>
      </c>
      <c r="E81" s="223"/>
      <c r="F81" s="118">
        <f t="shared" si="19"/>
        <v>0</v>
      </c>
      <c r="G81" s="119">
        <f t="shared" si="19"/>
        <v>0</v>
      </c>
      <c r="H81" s="126">
        <f t="shared" si="14"/>
        <v>0</v>
      </c>
    </row>
    <row r="82" spans="1:8" x14ac:dyDescent="0.3">
      <c r="A82" s="48">
        <v>24</v>
      </c>
      <c r="B82" s="125" t="s">
        <v>530</v>
      </c>
      <c r="C82" s="117">
        <f t="shared" ref="C82:G82" si="20">+C35-C60</f>
        <v>0</v>
      </c>
      <c r="D82" s="222">
        <f t="shared" si="16"/>
        <v>0</v>
      </c>
      <c r="E82" s="223"/>
      <c r="F82" s="118">
        <f t="shared" si="20"/>
        <v>0</v>
      </c>
      <c r="G82" s="119">
        <f t="shared" si="20"/>
        <v>0</v>
      </c>
      <c r="H82" s="126">
        <f t="shared" si="14"/>
        <v>0</v>
      </c>
    </row>
    <row r="83" spans="1:8" x14ac:dyDescent="0.3">
      <c r="A83" s="48">
        <v>25</v>
      </c>
      <c r="B83" s="125" t="s">
        <v>600</v>
      </c>
      <c r="C83" s="117">
        <f t="shared" ref="C83:G83" si="21">+C36-C61</f>
        <v>0</v>
      </c>
      <c r="D83" s="222">
        <f t="shared" si="16"/>
        <v>0</v>
      </c>
      <c r="E83" s="223"/>
      <c r="F83" s="118">
        <f t="shared" si="21"/>
        <v>0</v>
      </c>
      <c r="G83" s="119">
        <f t="shared" si="21"/>
        <v>0</v>
      </c>
      <c r="H83" s="126">
        <f t="shared" si="14"/>
        <v>0</v>
      </c>
    </row>
    <row r="84" spans="1:8" x14ac:dyDescent="0.3">
      <c r="A84" s="48">
        <v>26</v>
      </c>
      <c r="B84" s="125" t="s">
        <v>676</v>
      </c>
      <c r="C84" s="117">
        <f t="shared" ref="C84:G84" si="22">+C37-C62</f>
        <v>0</v>
      </c>
      <c r="D84" s="222">
        <f t="shared" si="16"/>
        <v>0</v>
      </c>
      <c r="E84" s="223"/>
      <c r="F84" s="118">
        <f t="shared" si="22"/>
        <v>0</v>
      </c>
      <c r="G84" s="119">
        <f t="shared" si="22"/>
        <v>0</v>
      </c>
      <c r="H84" s="126">
        <f t="shared" si="14"/>
        <v>0</v>
      </c>
    </row>
    <row r="85" spans="1:8" x14ac:dyDescent="0.3">
      <c r="A85" s="48">
        <v>27</v>
      </c>
      <c r="B85" s="125" t="s">
        <v>730</v>
      </c>
      <c r="C85" s="117">
        <f t="shared" ref="C85:G85" si="23">+C38-C63</f>
        <v>0</v>
      </c>
      <c r="D85" s="222">
        <f t="shared" si="16"/>
        <v>0</v>
      </c>
      <c r="E85" s="223"/>
      <c r="F85" s="118">
        <f t="shared" si="23"/>
        <v>0</v>
      </c>
      <c r="G85" s="119">
        <f t="shared" si="23"/>
        <v>0</v>
      </c>
      <c r="H85" s="126">
        <f t="shared" si="14"/>
        <v>0</v>
      </c>
    </row>
    <row r="86" spans="1:8" x14ac:dyDescent="0.3">
      <c r="A86" s="48">
        <v>28</v>
      </c>
      <c r="B86" s="125" t="s">
        <v>754</v>
      </c>
      <c r="C86" s="117">
        <f t="shared" ref="C86:G86" si="24">+C39-C64</f>
        <v>0</v>
      </c>
      <c r="D86" s="222">
        <f t="shared" si="16"/>
        <v>0</v>
      </c>
      <c r="E86" s="223"/>
      <c r="F86" s="118">
        <f t="shared" si="24"/>
        <v>0</v>
      </c>
      <c r="G86" s="119">
        <f t="shared" si="24"/>
        <v>0</v>
      </c>
      <c r="H86" s="126">
        <f t="shared" si="14"/>
        <v>0</v>
      </c>
    </row>
    <row r="87" spans="1:8" x14ac:dyDescent="0.3">
      <c r="A87" s="48">
        <v>29</v>
      </c>
      <c r="B87" s="125" t="s">
        <v>879</v>
      </c>
      <c r="C87" s="117">
        <f t="shared" ref="C87:G87" si="25">+C40-C65</f>
        <v>0</v>
      </c>
      <c r="D87" s="222">
        <f t="shared" si="16"/>
        <v>0</v>
      </c>
      <c r="E87" s="223"/>
      <c r="F87" s="118">
        <f t="shared" si="25"/>
        <v>0</v>
      </c>
      <c r="G87" s="119">
        <f t="shared" si="25"/>
        <v>0</v>
      </c>
      <c r="H87" s="126">
        <f t="shared" si="14"/>
        <v>0</v>
      </c>
    </row>
    <row r="88" spans="1:8" x14ac:dyDescent="0.3">
      <c r="A88" s="48">
        <v>30</v>
      </c>
      <c r="B88" s="125" t="s">
        <v>925</v>
      </c>
      <c r="C88" s="117">
        <f t="shared" ref="C88:G88" si="26">+C41-C66</f>
        <v>0</v>
      </c>
      <c r="D88" s="222">
        <f t="shared" si="16"/>
        <v>0</v>
      </c>
      <c r="E88" s="223"/>
      <c r="F88" s="118">
        <f t="shared" si="26"/>
        <v>0</v>
      </c>
      <c r="G88" s="119">
        <f t="shared" si="26"/>
        <v>0</v>
      </c>
      <c r="H88" s="126">
        <f t="shared" si="14"/>
        <v>0</v>
      </c>
    </row>
    <row r="89" spans="1:8" x14ac:dyDescent="0.3">
      <c r="A89" s="48">
        <v>33</v>
      </c>
      <c r="B89" s="125" t="s">
        <v>1503</v>
      </c>
      <c r="C89" s="117">
        <f t="shared" ref="C89:G89" si="27">+C42-C67</f>
        <v>0</v>
      </c>
      <c r="D89" s="222">
        <f t="shared" si="16"/>
        <v>0</v>
      </c>
      <c r="E89" s="223"/>
      <c r="F89" s="118">
        <f t="shared" si="27"/>
        <v>0</v>
      </c>
      <c r="G89" s="119">
        <f t="shared" si="27"/>
        <v>0</v>
      </c>
      <c r="H89" s="126">
        <f t="shared" si="14"/>
        <v>0</v>
      </c>
    </row>
    <row r="90" spans="1:8" x14ac:dyDescent="0.3">
      <c r="A90" s="48">
        <v>35</v>
      </c>
      <c r="B90" s="125" t="s">
        <v>981</v>
      </c>
      <c r="C90" s="117">
        <f t="shared" ref="C90:G90" si="28">+C43-C68</f>
        <v>0</v>
      </c>
      <c r="D90" s="222">
        <f t="shared" si="16"/>
        <v>0</v>
      </c>
      <c r="E90" s="223"/>
      <c r="F90" s="118">
        <f t="shared" si="28"/>
        <v>0</v>
      </c>
      <c r="G90" s="119">
        <f t="shared" si="28"/>
        <v>0</v>
      </c>
      <c r="H90" s="126">
        <f t="shared" si="14"/>
        <v>0</v>
      </c>
    </row>
    <row r="91" spans="1:8" x14ac:dyDescent="0.3">
      <c r="A91" s="48">
        <v>36</v>
      </c>
      <c r="B91" s="125" t="s">
        <v>1045</v>
      </c>
      <c r="C91" s="117">
        <f t="shared" ref="C91:G91" si="29">+C44-C69</f>
        <v>0</v>
      </c>
      <c r="D91" s="222">
        <f>+D44+E44-D69</f>
        <v>0</v>
      </c>
      <c r="E91" s="223"/>
      <c r="F91" s="118">
        <f t="shared" si="29"/>
        <v>0</v>
      </c>
      <c r="G91" s="119">
        <f t="shared" si="29"/>
        <v>0</v>
      </c>
      <c r="H91" s="126">
        <f t="shared" si="14"/>
        <v>0</v>
      </c>
    </row>
    <row r="92" spans="1:8" ht="15" thickBot="1" x14ac:dyDescent="0.35">
      <c r="A92" s="48">
        <v>40</v>
      </c>
      <c r="B92" s="127" t="s">
        <v>1071</v>
      </c>
      <c r="C92" s="120">
        <f t="shared" ref="C92:G92" si="30">+C45-C70</f>
        <v>0</v>
      </c>
      <c r="D92" s="222">
        <f>+D45+E45-D70</f>
        <v>0</v>
      </c>
      <c r="E92" s="223"/>
      <c r="F92" s="121">
        <f t="shared" si="30"/>
        <v>0</v>
      </c>
      <c r="G92" s="122">
        <f t="shared" si="30"/>
        <v>0</v>
      </c>
      <c r="H92" s="128">
        <f t="shared" si="14"/>
        <v>0</v>
      </c>
    </row>
    <row r="93" spans="1:8" ht="15" thickBot="1" x14ac:dyDescent="0.35">
      <c r="A93" s="49"/>
      <c r="B93" s="129" t="s">
        <v>1504</v>
      </c>
      <c r="C93" s="130">
        <f t="shared" ref="C93:H93" si="31">SUM(C76:C92)</f>
        <v>-117360000</v>
      </c>
      <c r="D93" s="224">
        <f t="shared" si="31"/>
        <v>0</v>
      </c>
      <c r="E93" s="225"/>
      <c r="F93" s="131">
        <f t="shared" si="31"/>
        <v>0</v>
      </c>
      <c r="G93" s="132">
        <f t="shared" si="31"/>
        <v>0</v>
      </c>
      <c r="H93" s="133">
        <f t="shared" si="31"/>
        <v>-117360000</v>
      </c>
    </row>
  </sheetData>
  <mergeCells count="42">
    <mergeCell ref="B1:H1"/>
    <mergeCell ref="B51:H51"/>
    <mergeCell ref="B73:H73"/>
    <mergeCell ref="B26:H26"/>
    <mergeCell ref="D53:E53"/>
    <mergeCell ref="D54:E54"/>
    <mergeCell ref="D55:E55"/>
    <mergeCell ref="D56:E56"/>
    <mergeCell ref="D57:E57"/>
    <mergeCell ref="D58:E58"/>
    <mergeCell ref="D70:E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1:E71"/>
    <mergeCell ref="D76:E76"/>
    <mergeCell ref="D77:E77"/>
    <mergeCell ref="D78:E78"/>
    <mergeCell ref="D79:E79"/>
    <mergeCell ref="D93:E93"/>
    <mergeCell ref="D75:E75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80:E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9" sqref="C79"/>
    </sheetView>
  </sheetViews>
  <sheetFormatPr baseColWidth="10" defaultColWidth="11.44140625" defaultRowHeight="13.2" outlineLevelRow="1" outlineLevelCol="1" x14ac:dyDescent="0.3"/>
  <cols>
    <col min="1" max="1" width="3" style="52" customWidth="1"/>
    <col min="2" max="2" width="31.88671875" style="54" customWidth="1"/>
    <col min="3" max="5" width="17.5546875" style="54" customWidth="1" outlineLevel="1"/>
    <col min="6" max="7" width="17.5546875" style="54" customWidth="1"/>
    <col min="8" max="8" width="18.44140625" style="53" customWidth="1"/>
    <col min="9" max="9" width="17.88671875" style="54" customWidth="1"/>
    <col min="10" max="10" width="14.44140625" style="54" customWidth="1"/>
    <col min="11" max="11" width="10" style="54" customWidth="1"/>
    <col min="12" max="12" width="11.44140625" style="54"/>
    <col min="13" max="15" width="10" style="54" customWidth="1"/>
    <col min="16" max="16384" width="11.44140625" style="54"/>
  </cols>
  <sheetData>
    <row r="1" spans="1:10" ht="13.8" x14ac:dyDescent="0.3">
      <c r="B1" s="238" t="s">
        <v>1508</v>
      </c>
      <c r="C1" s="238"/>
      <c r="D1" s="238"/>
      <c r="E1" s="238"/>
      <c r="F1" s="238"/>
      <c r="G1" s="238"/>
    </row>
    <row r="2" spans="1:10" ht="12.75" customHeight="1" thickBot="1" x14ac:dyDescent="0.35"/>
    <row r="3" spans="1:10" ht="24.75" customHeight="1" x14ac:dyDescent="0.3">
      <c r="A3" s="55"/>
      <c r="B3" s="56" t="s">
        <v>1509</v>
      </c>
      <c r="C3" s="57" t="s">
        <v>14</v>
      </c>
      <c r="D3" s="58" t="s">
        <v>1498</v>
      </c>
      <c r="E3" s="58" t="s">
        <v>15</v>
      </c>
      <c r="F3" s="58" t="s">
        <v>1499</v>
      </c>
      <c r="G3" s="59" t="s">
        <v>1510</v>
      </c>
      <c r="H3" s="60" t="s">
        <v>1511</v>
      </c>
      <c r="I3" s="60" t="s">
        <v>1512</v>
      </c>
      <c r="J3" s="61" t="s">
        <v>1513</v>
      </c>
    </row>
    <row r="4" spans="1:10" x14ac:dyDescent="0.3">
      <c r="A4" s="62">
        <v>0</v>
      </c>
      <c r="B4" s="63" t="s">
        <v>39</v>
      </c>
      <c r="C4" s="64">
        <f>+C5+C12+C17+C23</f>
        <v>303594355792</v>
      </c>
      <c r="D4" s="65">
        <f>+D5+D12+D17+D23</f>
        <v>215698519928</v>
      </c>
      <c r="E4" s="65">
        <f>+E5+E12+E17+E23</f>
        <v>19640842899</v>
      </c>
      <c r="F4" s="65">
        <f>+F5+F12+F17+F23</f>
        <v>70000000000</v>
      </c>
      <c r="G4" s="66">
        <f>+G5+G12+G17+G23</f>
        <v>338376578520</v>
      </c>
      <c r="H4" s="67">
        <f>+C4+D4+G4+F4+E4</f>
        <v>947310297139</v>
      </c>
      <c r="I4" s="67">
        <v>947427657139</v>
      </c>
      <c r="J4" s="68">
        <f>+I4-H4</f>
        <v>117360000</v>
      </c>
    </row>
    <row r="5" spans="1:10" collapsed="1" x14ac:dyDescent="0.3">
      <c r="A5" s="62"/>
      <c r="B5" s="69" t="s">
        <v>40</v>
      </c>
      <c r="C5" s="70">
        <f>+C6+C7+C8+C9+C10+C11</f>
        <v>103752104076</v>
      </c>
      <c r="D5" s="71">
        <f>+D6+D7+D8+D9+D10+D11</f>
        <v>197562819810</v>
      </c>
      <c r="E5" s="71">
        <f>+E6+E7+E8+E9+E10+E11</f>
        <v>10200000000</v>
      </c>
      <c r="F5" s="71">
        <f>+F6+F7+F8+F9+F10+F11</f>
        <v>0</v>
      </c>
      <c r="G5" s="72">
        <f>+G6+G7+G8+G9+G10+G11</f>
        <v>332564815383</v>
      </c>
      <c r="H5" s="73">
        <f t="shared" ref="H5:H25" si="0">+C5+D5+G5+F5+E5</f>
        <v>644079739269</v>
      </c>
      <c r="I5" s="73">
        <v>644197099269</v>
      </c>
      <c r="J5" s="74">
        <f t="shared" ref="J5:J25" si="1">+I5-H5</f>
        <v>117360000</v>
      </c>
    </row>
    <row r="6" spans="1:10" outlineLevel="1" x14ac:dyDescent="0.3">
      <c r="A6" s="55" t="s">
        <v>1514</v>
      </c>
      <c r="B6" s="75" t="s">
        <v>1515</v>
      </c>
      <c r="C6" s="76">
        <f>SUMPRODUCT(('GASTOS 2025'!$B$2:$B$856=$A6)*('GASTOS 2025'!$C$2:$C$856="1")*('GASTOS 2025'!$S$2:$S$856))</f>
        <v>32058810181</v>
      </c>
      <c r="D6" s="77">
        <f>SUMPRODUCT(('GASTOS 2025'!$B$2:$B$856=$A6)*('GASTOS 2025'!$C$2:$C$856="2")*('GASTOS 2025'!$S$2:$S$856))</f>
        <v>13761861120</v>
      </c>
      <c r="E6" s="77">
        <f>SUMPRODUCT(('GASTOS 2025'!$B$2:$B$856=$A6)*('GASTOS 2025'!$C$2:$C$856="4")*('GASTOS 2025'!$S$2:$S$856))</f>
        <v>0</v>
      </c>
      <c r="F6" s="77">
        <f>SUMPRODUCT(('GASTOS 2025'!$B$2:$B$856=$A6)*('GASTOS 2025'!$C$2:$C$856="5")*('GASTOS 2025'!$S$2:$S$856))</f>
        <v>0</v>
      </c>
      <c r="G6" s="78">
        <f>SUMPRODUCT(('GASTOS 2025'!$B$2:$B$856=$A6)*('GASTOS 2025'!$C$2:$C$856="3")*('GASTOS 2025'!$S$2:$S$856))</f>
        <v>260343553399</v>
      </c>
      <c r="H6" s="79">
        <f t="shared" si="0"/>
        <v>306164224700</v>
      </c>
      <c r="I6" s="79">
        <v>306164224700</v>
      </c>
      <c r="J6" s="80">
        <f t="shared" si="1"/>
        <v>0</v>
      </c>
    </row>
    <row r="7" spans="1:10" outlineLevel="1" x14ac:dyDescent="0.3">
      <c r="A7" s="55" t="s">
        <v>1516</v>
      </c>
      <c r="B7" s="81" t="s">
        <v>1517</v>
      </c>
      <c r="C7" s="82">
        <f>SUMPRODUCT(('GASTOS 2025'!$B$2:$B$856=$A7)*('GASTOS 2025'!$C$2:$C$856="1")*('GASTOS 2025'!$S$2:$S$856))</f>
        <v>10707356425</v>
      </c>
      <c r="D7" s="83">
        <f>SUMPRODUCT(('GASTOS 2025'!$B$2:$B$856=$A7)*('GASTOS 2025'!$C$2:$C$856="2")*('GASTOS 2025'!$S$2:$S$856))</f>
        <v>147757542599</v>
      </c>
      <c r="E7" s="83">
        <f>SUMPRODUCT(('GASTOS 2025'!$B$2:$B$856=$A7)*('GASTOS 2025'!$C$2:$C$856="4")*('GASTOS 2025'!$S$2:$S$856))</f>
        <v>0</v>
      </c>
      <c r="F7" s="83">
        <f>SUMPRODUCT(('GASTOS 2025'!$B$2:$B$856=$A7)*('GASTOS 2025'!$C$2:$C$856="5")*('GASTOS 2025'!$S$2:$S$856))</f>
        <v>0</v>
      </c>
      <c r="G7" s="84">
        <f>SUMPRODUCT(('GASTOS 2025'!$B$2:$B$856=$A7)*('GASTOS 2025'!$C$2:$C$856="3")*('GASTOS 2025'!$S$2:$S$856))</f>
        <v>65167930282</v>
      </c>
      <c r="H7" s="79">
        <f t="shared" si="0"/>
        <v>223632829306</v>
      </c>
      <c r="I7" s="79">
        <v>223632829306</v>
      </c>
      <c r="J7" s="80">
        <f t="shared" si="1"/>
        <v>0</v>
      </c>
    </row>
    <row r="8" spans="1:10" ht="26.4" outlineLevel="1" x14ac:dyDescent="0.3">
      <c r="A8" s="55" t="s">
        <v>1518</v>
      </c>
      <c r="B8" s="81" t="s">
        <v>1519</v>
      </c>
      <c r="C8" s="82">
        <f>SUMPRODUCT(('GASTOS 2025'!$B$2:$B$856=$A8)*('GASTOS 2025'!$C$2:$C$856="1")*('GASTOS 2025'!$S$2:$S$856))</f>
        <v>18826405593</v>
      </c>
      <c r="D8" s="83">
        <f>SUMPRODUCT(('GASTOS 2025'!$B$2:$B$856=$A8)*('GASTOS 2025'!$C$2:$C$856="2")*('GASTOS 2025'!$S$2:$S$856))</f>
        <v>8299937443</v>
      </c>
      <c r="E8" s="83">
        <f>SUMPRODUCT(('GASTOS 2025'!$B$2:$B$856=$A8)*('GASTOS 2025'!$C$2:$C$856="4")*('GASTOS 2025'!$S$2:$S$856))</f>
        <v>0</v>
      </c>
      <c r="F8" s="83">
        <f>SUMPRODUCT(('GASTOS 2025'!$B$2:$B$856=$A8)*('GASTOS 2025'!$C$2:$C$856="5")*('GASTOS 2025'!$S$2:$S$856))</f>
        <v>0</v>
      </c>
      <c r="G8" s="84">
        <f>SUMPRODUCT(('GASTOS 2025'!$B$2:$B$856=$A8)*('GASTOS 2025'!$C$2:$C$856="3")*('GASTOS 2025'!$S$2:$S$856))</f>
        <v>3578963300</v>
      </c>
      <c r="H8" s="79">
        <f t="shared" si="0"/>
        <v>30705306336</v>
      </c>
      <c r="I8" s="79">
        <f>30705306336</f>
        <v>30705306336</v>
      </c>
      <c r="J8" s="80">
        <f t="shared" si="1"/>
        <v>0</v>
      </c>
    </row>
    <row r="9" spans="1:10" ht="13.5" customHeight="1" outlineLevel="1" x14ac:dyDescent="0.3">
      <c r="A9" s="55" t="s">
        <v>1520</v>
      </c>
      <c r="B9" s="81" t="s">
        <v>1521</v>
      </c>
      <c r="C9" s="82">
        <f>SUMPRODUCT(('GASTOS 2025'!$B$2:$B$856=$A9)*('GASTOS 2025'!$C$2:$C$856="1")*('GASTOS 2025'!$S$2:$S$856))</f>
        <v>19064768906</v>
      </c>
      <c r="D9" s="83">
        <f>SUMPRODUCT(('GASTOS 2025'!$B$2:$B$856=$A9)*('GASTOS 2025'!$C$2:$C$856="2")*('GASTOS 2025'!$S$2:$S$856))</f>
        <v>3462196874</v>
      </c>
      <c r="E9" s="83">
        <f>SUMPRODUCT(('GASTOS 2025'!$B$2:$B$856=$A9)*('GASTOS 2025'!$C$2:$C$856="4")*('GASTOS 2025'!$S$2:$S$856))</f>
        <v>0</v>
      </c>
      <c r="F9" s="83">
        <f>SUMPRODUCT(('GASTOS 2025'!$B$2:$B$856=$A9)*('GASTOS 2025'!$C$2:$C$856="5")*('GASTOS 2025'!$S$2:$S$856))</f>
        <v>0</v>
      </c>
      <c r="G9" s="84">
        <f>SUMPRODUCT(('GASTOS 2025'!$B$2:$B$856=$A9)*('GASTOS 2025'!$C$2:$C$856="3")*('GASTOS 2025'!$S$2:$S$856))</f>
        <v>1811571321</v>
      </c>
      <c r="H9" s="79">
        <f t="shared" si="0"/>
        <v>24338537101</v>
      </c>
      <c r="I9" s="79">
        <v>24338537101</v>
      </c>
      <c r="J9" s="80">
        <f t="shared" si="1"/>
        <v>0</v>
      </c>
    </row>
    <row r="10" spans="1:10" outlineLevel="1" x14ac:dyDescent="0.3">
      <c r="A10" s="55" t="s">
        <v>1522</v>
      </c>
      <c r="B10" s="81" t="s">
        <v>1523</v>
      </c>
      <c r="C10" s="82">
        <f>SUMPRODUCT(('GASTOS 2025'!$B$2:$B$856=$A10)*('GASTOS 2025'!$C$2:$C$856="1")*('GASTOS 2025'!$S$2:$S$856))</f>
        <v>17076701059</v>
      </c>
      <c r="D10" s="83">
        <f>SUMPRODUCT(('GASTOS 2025'!$B$2:$B$856=$A10)*('GASTOS 2025'!$C$2:$C$856="2")*('GASTOS 2025'!$S$2:$S$856))</f>
        <v>11420134485</v>
      </c>
      <c r="E10" s="83">
        <f>SUMPRODUCT(('GASTOS 2025'!$B$2:$B$856=$A10)*('GASTOS 2025'!$C$2:$C$856="4")*('GASTOS 2025'!$S$2:$S$856))</f>
        <v>10200000000</v>
      </c>
      <c r="F10" s="83">
        <f>SUMPRODUCT(('GASTOS 2025'!$B$2:$B$856=$A10)*('GASTOS 2025'!$C$2:$C$856="5")*('GASTOS 2025'!$S$2:$S$856))</f>
        <v>0</v>
      </c>
      <c r="G10" s="84">
        <f>SUMPRODUCT(('GASTOS 2025'!$B$2:$B$856=$A10)*('GASTOS 2025'!$C$2:$C$856="3")*('GASTOS 2025'!$S$2:$S$856))</f>
        <v>1662797081</v>
      </c>
      <c r="H10" s="79">
        <f t="shared" si="0"/>
        <v>40359632625</v>
      </c>
      <c r="I10" s="79">
        <v>40476992625</v>
      </c>
      <c r="J10" s="80">
        <f t="shared" si="1"/>
        <v>117360000</v>
      </c>
    </row>
    <row r="11" spans="1:10" ht="13.5" customHeight="1" outlineLevel="1" x14ac:dyDescent="0.3">
      <c r="A11" s="55" t="s">
        <v>1524</v>
      </c>
      <c r="B11" s="81" t="s">
        <v>1525</v>
      </c>
      <c r="C11" s="85">
        <f>SUMPRODUCT(('GASTOS 2025'!$B$2:$B$856=$A11)*('GASTOS 2025'!$C$2:$C$856="1")*('GASTOS 2025'!$S$2:$S$856))</f>
        <v>6018061912</v>
      </c>
      <c r="D11" s="86">
        <f>SUMPRODUCT(('GASTOS 2025'!$B$2:$B$856=$A11)*('GASTOS 2025'!$C$2:$C$856="2")*('GASTOS 2025'!$S$2:$S$856))</f>
        <v>12861147289</v>
      </c>
      <c r="E11" s="86">
        <f>SUMPRODUCT(('GASTOS 2025'!$B$2:$B$856=$A11)*('GASTOS 2025'!$C$2:$C$856="4")*('GASTOS 2025'!$S$2:$S$856))</f>
        <v>0</v>
      </c>
      <c r="F11" s="86">
        <f>SUMPRODUCT(('GASTOS 2025'!$B$2:$B$856=$A11)*('GASTOS 2025'!$C$2:$C$856="5")*('GASTOS 2025'!$S$2:$S$856))</f>
        <v>0</v>
      </c>
      <c r="G11" s="87">
        <f>SUMPRODUCT(('GASTOS 2025'!$B$2:$B$856=$A11)*('GASTOS 2025'!$C$2:$C$856="3")*('GASTOS 2025'!$S$2:$S$856))</f>
        <v>0</v>
      </c>
      <c r="H11" s="88">
        <f t="shared" si="0"/>
        <v>18879209201</v>
      </c>
      <c r="I11" s="88">
        <v>18879209201</v>
      </c>
      <c r="J11" s="89">
        <f t="shared" si="1"/>
        <v>0</v>
      </c>
    </row>
    <row r="12" spans="1:10" ht="16.5" customHeight="1" x14ac:dyDescent="0.3">
      <c r="A12" s="62"/>
      <c r="B12" s="69" t="s">
        <v>1526</v>
      </c>
      <c r="C12" s="70">
        <f>+C13+C14+C15+C16</f>
        <v>23829703727</v>
      </c>
      <c r="D12" s="71">
        <f>+D13+D14+D15+D16</f>
        <v>244562500</v>
      </c>
      <c r="E12" s="71">
        <f>+E13+E14+E15+E16</f>
        <v>7191160000</v>
      </c>
      <c r="F12" s="71">
        <f>+F13+F14+F15+F16</f>
        <v>22000000000</v>
      </c>
      <c r="G12" s="72">
        <f>+G13+G14+G15+G16</f>
        <v>2000000000</v>
      </c>
      <c r="H12" s="73">
        <f t="shared" si="0"/>
        <v>55265426227</v>
      </c>
      <c r="I12" s="73">
        <v>55265426227</v>
      </c>
      <c r="J12" s="74">
        <f t="shared" si="1"/>
        <v>0</v>
      </c>
    </row>
    <row r="13" spans="1:10" ht="13.5" customHeight="1" outlineLevel="1" x14ac:dyDescent="0.3">
      <c r="A13" s="55" t="s">
        <v>1527</v>
      </c>
      <c r="B13" s="75" t="s">
        <v>1528</v>
      </c>
      <c r="C13" s="76">
        <f>SUMPRODUCT(('GASTOS 2025'!$B$2:$B$856=$A13)*('GASTOS 2025'!$C$2:$C$856="1")*('GASTOS 2025'!$S$2:$S$856))</f>
        <v>5539800000</v>
      </c>
      <c r="D13" s="77">
        <f>SUMPRODUCT(('GASTOS 2025'!$B$2:$B$856=$A13)*('GASTOS 2025'!$C$2:$C$856="2")*('GASTOS 2025'!$S$2:$S$856))</f>
        <v>0</v>
      </c>
      <c r="E13" s="77">
        <f>SUMPRODUCT(('GASTOS 2025'!$B$2:$B$856=$A13)*('GASTOS 2025'!$C$2:$C$856="4")*('GASTOS 2025'!$S$2:$S$856))</f>
        <v>0</v>
      </c>
      <c r="F13" s="77">
        <f>SUMPRODUCT(('GASTOS 2025'!$B$2:$B$856=$A13)*('GASTOS 2025'!$C$2:$C$856="5")*('GASTOS 2025'!$S$2:$S$856))</f>
        <v>22000000000</v>
      </c>
      <c r="G13" s="78">
        <f>SUMPRODUCT(('GASTOS 2025'!$B$2:$B$856=$A13)*('GASTOS 2025'!$C$2:$C$856="3")*('GASTOS 2025'!$S$2:$S$856))</f>
        <v>0</v>
      </c>
      <c r="H13" s="79">
        <f t="shared" si="0"/>
        <v>27539800000</v>
      </c>
      <c r="I13" s="79">
        <v>27539800000</v>
      </c>
      <c r="J13" s="80">
        <f t="shared" si="1"/>
        <v>0</v>
      </c>
    </row>
    <row r="14" spans="1:10" outlineLevel="1" x14ac:dyDescent="0.3">
      <c r="A14" s="55" t="s">
        <v>1529</v>
      </c>
      <c r="B14" s="81" t="s">
        <v>1530</v>
      </c>
      <c r="C14" s="82">
        <f>SUMPRODUCT(('GASTOS 2025'!$B$2:$B$856=$A14)*('GASTOS 2025'!$C$2:$C$856="1")*('GASTOS 2025'!$S$2:$S$856))</f>
        <v>1056000000</v>
      </c>
      <c r="D14" s="83">
        <f>SUMPRODUCT(('GASTOS 2025'!$B$2:$B$856=$A14)*('GASTOS 2025'!$C$2:$C$856="2")*('GASTOS 2025'!$S$2:$S$856))</f>
        <v>0</v>
      </c>
      <c r="E14" s="77">
        <f>SUMPRODUCT(('GASTOS 2025'!$B$2:$B$856=$A14)*('GASTOS 2025'!$C$2:$C$856="4")*('GASTOS 2025'!$S$2:$S$856))</f>
        <v>0</v>
      </c>
      <c r="F14" s="83">
        <f>SUMPRODUCT(('GASTOS 2025'!$B$2:$B$856=$A14)*('GASTOS 2025'!$C$2:$C$856="5")*('GASTOS 2025'!$S$2:$S$856))</f>
        <v>0</v>
      </c>
      <c r="G14" s="84">
        <f>SUMPRODUCT(('GASTOS 2025'!$B$2:$B$856=$A14)*('GASTOS 2025'!$C$2:$C$856="3")*('GASTOS 2025'!$S$2:$S$856))</f>
        <v>0</v>
      </c>
      <c r="H14" s="79">
        <f t="shared" si="0"/>
        <v>1056000000</v>
      </c>
      <c r="I14" s="79">
        <v>1056000000</v>
      </c>
      <c r="J14" s="80">
        <f t="shared" si="1"/>
        <v>0</v>
      </c>
    </row>
    <row r="15" spans="1:10" outlineLevel="1" x14ac:dyDescent="0.3">
      <c r="A15" s="55" t="s">
        <v>1531</v>
      </c>
      <c r="B15" s="81" t="s">
        <v>1532</v>
      </c>
      <c r="C15" s="82">
        <f>SUMPRODUCT(('GASTOS 2025'!$B$2:$B$856=$A15)*('GASTOS 2025'!$C$2:$C$856="1")*('GASTOS 2025'!$S$2:$S$856))</f>
        <v>14121903727</v>
      </c>
      <c r="D15" s="83">
        <f>SUMPRODUCT(('GASTOS 2025'!$B$2:$B$856=$A15)*('GASTOS 2025'!$C$2:$C$856="2")*('GASTOS 2025'!$S$2:$S$856))</f>
        <v>244562500</v>
      </c>
      <c r="E15" s="77">
        <f>SUMPRODUCT(('GASTOS 2025'!$B$2:$B$856=$A15)*('GASTOS 2025'!$C$2:$C$856="4")*('GASTOS 2025'!$S$2:$S$856))</f>
        <v>0</v>
      </c>
      <c r="F15" s="83">
        <f>SUMPRODUCT(('GASTOS 2025'!$B$2:$B$856=$A15)*('GASTOS 2025'!$C$2:$C$856="5")*('GASTOS 2025'!$S$2:$S$856))</f>
        <v>0</v>
      </c>
      <c r="G15" s="84">
        <f>SUMPRODUCT(('GASTOS 2025'!$B$2:$B$856=$A15)*('GASTOS 2025'!$C$2:$C$856="3")*('GASTOS 2025'!$S$2:$S$856))</f>
        <v>2000000000</v>
      </c>
      <c r="H15" s="79">
        <f t="shared" si="0"/>
        <v>16366466227</v>
      </c>
      <c r="I15" s="79">
        <v>16366466227</v>
      </c>
      <c r="J15" s="80">
        <f t="shared" si="1"/>
        <v>0</v>
      </c>
    </row>
    <row r="16" spans="1:10" outlineLevel="1" x14ac:dyDescent="0.3">
      <c r="A16" s="55" t="s">
        <v>1533</v>
      </c>
      <c r="B16" s="81" t="s">
        <v>1534</v>
      </c>
      <c r="C16" s="85">
        <f>SUMPRODUCT(('GASTOS 2025'!$B$2:$B$856=$A16)*('GASTOS 2025'!$C$2:$C$856="1")*('GASTOS 2025'!$S$2:$S$856))</f>
        <v>3112000000</v>
      </c>
      <c r="D16" s="86">
        <f>SUMPRODUCT(('GASTOS 2025'!$B$2:$B$856=$A16)*('GASTOS 2025'!$C$2:$C$856="2")*('GASTOS 2025'!$S$2:$S$856))</f>
        <v>0</v>
      </c>
      <c r="E16" s="77">
        <f>SUMPRODUCT(('GASTOS 2025'!$B$2:$B$856=$A16)*('GASTOS 2025'!$C$2:$C$856="4")*('GASTOS 2025'!$S$2:$S$856))</f>
        <v>7191160000</v>
      </c>
      <c r="F16" s="86">
        <f>SUMPRODUCT(('GASTOS 2025'!$B$2:$B$856=$A16)*('GASTOS 2025'!$C$2:$C$856="5")*('GASTOS 2025'!$S$2:$S$856))</f>
        <v>0</v>
      </c>
      <c r="G16" s="87">
        <f>SUMPRODUCT(('GASTOS 2025'!$B$2:$B$856=$A16)*('GASTOS 2025'!$C$2:$C$856="3")*('GASTOS 2025'!$S$2:$S$856))</f>
        <v>0</v>
      </c>
      <c r="H16" s="88">
        <f t="shared" si="0"/>
        <v>10303160000</v>
      </c>
      <c r="I16" s="88">
        <v>10303160000</v>
      </c>
      <c r="J16" s="89">
        <f t="shared" si="1"/>
        <v>0</v>
      </c>
    </row>
    <row r="17" spans="1:10" ht="16.5" customHeight="1" x14ac:dyDescent="0.3">
      <c r="A17" s="62"/>
      <c r="B17" s="69" t="s">
        <v>1535</v>
      </c>
      <c r="C17" s="70">
        <f>+C18+C19+C20+C21+C22</f>
        <v>141787146160</v>
      </c>
      <c r="D17" s="71">
        <f>+D18+D19+D20+D21+D22</f>
        <v>17443650263</v>
      </c>
      <c r="E17" s="71">
        <f>+E18+E19+E20+E21+E22</f>
        <v>2249682899</v>
      </c>
      <c r="F17" s="71">
        <f>+F18+F19+F20+F21+F22</f>
        <v>48000000000</v>
      </c>
      <c r="G17" s="72">
        <f>+G18+G19+G20+G21+G22</f>
        <v>3811763137</v>
      </c>
      <c r="H17" s="73">
        <f t="shared" si="0"/>
        <v>213292242459</v>
      </c>
      <c r="I17" s="73">
        <v>213292242459</v>
      </c>
      <c r="J17" s="74">
        <f t="shared" si="1"/>
        <v>0</v>
      </c>
    </row>
    <row r="18" spans="1:10" outlineLevel="1" x14ac:dyDescent="0.3">
      <c r="A18" s="55" t="s">
        <v>1536</v>
      </c>
      <c r="B18" s="75" t="s">
        <v>148</v>
      </c>
      <c r="C18" s="76">
        <f>SUMPRODUCT(('GASTOS 2025'!$B$2:$B$856=$A18)*('GASTOS 2025'!$C$2:$C$856="1")*('GASTOS 2025'!$S$2:$S$856))</f>
        <v>16472567860</v>
      </c>
      <c r="D18" s="77">
        <f>SUMPRODUCT(('GASTOS 2025'!$B$2:$B$856=$A18)*('GASTOS 2025'!$C$2:$C$856="2")*('GASTOS 2025'!$S$2:$S$856))</f>
        <v>4613140095</v>
      </c>
      <c r="E18" s="77">
        <f>SUMPRODUCT(('GASTOS 2025'!$B$2:$B$856=$A18)*('GASTOS 2025'!$C$2:$C$856="4")*('GASTOS 2025'!$S$2:$S$856))</f>
        <v>2249682899</v>
      </c>
      <c r="F18" s="77">
        <f>SUMPRODUCT(('GASTOS 2025'!$B$2:$B$856=$A18)*('GASTOS 2025'!$C$2:$C$856="5")*('GASTOS 2025'!$S$2:$S$856))</f>
        <v>0</v>
      </c>
      <c r="G18" s="78">
        <f>SUMPRODUCT(('GASTOS 2025'!$B$2:$B$856=$A18)*('GASTOS 2025'!$C$2:$C$856="3")*('GASTOS 2025'!$S$2:$S$856))</f>
        <v>0</v>
      </c>
      <c r="H18" s="79">
        <f t="shared" si="0"/>
        <v>23335390854</v>
      </c>
      <c r="I18" s="79">
        <v>23335390854</v>
      </c>
      <c r="J18" s="80">
        <f t="shared" si="1"/>
        <v>0</v>
      </c>
    </row>
    <row r="19" spans="1:10" outlineLevel="1" x14ac:dyDescent="0.3">
      <c r="A19" s="55" t="s">
        <v>1537</v>
      </c>
      <c r="B19" s="81" t="s">
        <v>1538</v>
      </c>
      <c r="C19" s="82">
        <f>SUMPRODUCT(('GASTOS 2025'!$B$2:$B$856=$A19)*('GASTOS 2025'!$C$2:$C$856="1")*('GASTOS 2025'!$S$2:$S$856))</f>
        <v>110769640770</v>
      </c>
      <c r="D19" s="83">
        <f>SUMPRODUCT(('GASTOS 2025'!$B$2:$B$856=$A19)*('GASTOS 2025'!$C$2:$C$856="2")*('GASTOS 2025'!$S$2:$S$856))</f>
        <v>6120081298</v>
      </c>
      <c r="E19" s="77">
        <f>SUMPRODUCT(('GASTOS 2025'!$B$2:$B$856=$A19)*('GASTOS 2025'!$C$2:$C$856="4")*('GASTOS 2025'!$S$2:$S$856))</f>
        <v>0</v>
      </c>
      <c r="F19" s="83">
        <f>SUMPRODUCT(('GASTOS 2025'!$B$2:$B$856=$A19)*('GASTOS 2025'!$C$2:$C$856="5")*('GASTOS 2025'!$S$2:$S$856))</f>
        <v>40000000000</v>
      </c>
      <c r="G19" s="84">
        <f>SUMPRODUCT(('GASTOS 2025'!$B$2:$B$856=$A19)*('GASTOS 2025'!$C$2:$C$856="3")*('GASTOS 2025'!$S$2:$S$856))</f>
        <v>0</v>
      </c>
      <c r="H19" s="79">
        <f t="shared" si="0"/>
        <v>156889722068</v>
      </c>
      <c r="I19" s="79">
        <v>156889722068</v>
      </c>
      <c r="J19" s="80">
        <f t="shared" si="1"/>
        <v>0</v>
      </c>
    </row>
    <row r="20" spans="1:10" ht="13.5" customHeight="1" outlineLevel="1" x14ac:dyDescent="0.3">
      <c r="A20" s="55" t="s">
        <v>1539</v>
      </c>
      <c r="B20" s="81" t="s">
        <v>1540</v>
      </c>
      <c r="C20" s="82">
        <f>SUMPRODUCT(('GASTOS 2025'!$B$2:$B$856=$A20)*('GASTOS 2025'!$C$2:$C$856="1")*('GASTOS 2025'!$S$2:$S$856))</f>
        <v>6541638000</v>
      </c>
      <c r="D20" s="83">
        <f>SUMPRODUCT(('GASTOS 2025'!$B$2:$B$856=$A20)*('GASTOS 2025'!$C$2:$C$856="2")*('GASTOS 2025'!$S$2:$S$856))</f>
        <v>6684198110</v>
      </c>
      <c r="E20" s="77">
        <f>SUMPRODUCT(('GASTOS 2025'!$B$2:$B$856=$A20)*('GASTOS 2025'!$C$2:$C$856="4")*('GASTOS 2025'!$S$2:$S$856))</f>
        <v>0</v>
      </c>
      <c r="F20" s="83">
        <f>SUMPRODUCT(('GASTOS 2025'!$B$2:$B$856=$A20)*('GASTOS 2025'!$C$2:$C$856="5")*('GASTOS 2025'!$S$2:$S$856))</f>
        <v>0</v>
      </c>
      <c r="G20" s="84">
        <f>SUMPRODUCT(('GASTOS 2025'!$B$2:$B$856=$A20)*('GASTOS 2025'!$C$2:$C$856="3")*('GASTOS 2025'!$S$2:$S$856))</f>
        <v>0</v>
      </c>
      <c r="H20" s="79">
        <f t="shared" si="0"/>
        <v>13225836110</v>
      </c>
      <c r="I20" s="79">
        <v>13225836110</v>
      </c>
      <c r="J20" s="80">
        <f t="shared" si="1"/>
        <v>0</v>
      </c>
    </row>
    <row r="21" spans="1:10" outlineLevel="1" x14ac:dyDescent="0.3">
      <c r="A21" s="55" t="s">
        <v>1541</v>
      </c>
      <c r="B21" s="81" t="s">
        <v>1542</v>
      </c>
      <c r="C21" s="82">
        <f>SUMPRODUCT(('GASTOS 2025'!$B$2:$B$856=$A21)*('GASTOS 2025'!$C$2:$C$856="1")*('GASTOS 2025'!$S$2:$S$856))</f>
        <v>5014000000</v>
      </c>
      <c r="D21" s="83">
        <f>SUMPRODUCT(('GASTOS 2025'!$B$2:$B$856=$A21)*('GASTOS 2025'!$C$2:$C$856="2")*('GASTOS 2025'!$S$2:$S$856))</f>
        <v>26230760</v>
      </c>
      <c r="E21" s="77">
        <f>SUMPRODUCT(('GASTOS 2025'!$B$2:$B$856=$A21)*('GASTOS 2025'!$C$2:$C$856="4")*('GASTOS 2025'!$S$2:$S$856))</f>
        <v>0</v>
      </c>
      <c r="F21" s="83">
        <f>SUMPRODUCT(('GASTOS 2025'!$B$2:$B$856=$A21)*('GASTOS 2025'!$C$2:$C$856="5")*('GASTOS 2025'!$S$2:$S$856))</f>
        <v>8000000000</v>
      </c>
      <c r="G21" s="84">
        <f>SUMPRODUCT(('GASTOS 2025'!$B$2:$B$856=$A21)*('GASTOS 2025'!$C$2:$C$856="3")*('GASTOS 2025'!$S$2:$S$856))</f>
        <v>0</v>
      </c>
      <c r="H21" s="79">
        <f t="shared" si="0"/>
        <v>13040230760</v>
      </c>
      <c r="I21" s="79">
        <v>13040230760</v>
      </c>
      <c r="J21" s="80">
        <f t="shared" si="1"/>
        <v>0</v>
      </c>
    </row>
    <row r="22" spans="1:10" ht="13.5" customHeight="1" outlineLevel="1" x14ac:dyDescent="0.3">
      <c r="A22" s="55" t="s">
        <v>1543</v>
      </c>
      <c r="B22" s="81" t="s">
        <v>1544</v>
      </c>
      <c r="C22" s="85">
        <f>SUMPRODUCT(('GASTOS 2025'!$B$2:$B$856=$A22)*('GASTOS 2025'!$C$2:$C$856="1")*('GASTOS 2025'!$S$2:$S$856))</f>
        <v>2989299530</v>
      </c>
      <c r="D22" s="86">
        <f>SUMPRODUCT(('GASTOS 2025'!$B$2:$B$856=$A22)*('GASTOS 2025'!$C$2:$C$856="2")*('GASTOS 2025'!$S$2:$S$856))</f>
        <v>0</v>
      </c>
      <c r="E22" s="77">
        <f>SUMPRODUCT(('GASTOS 2025'!$B$2:$B$856=$A22)*('GASTOS 2025'!$C$2:$C$856="4")*('GASTOS 2025'!$S$2:$S$856))</f>
        <v>0</v>
      </c>
      <c r="F22" s="86">
        <f>SUMPRODUCT(('GASTOS 2025'!$B$2:$B$856=$A22)*('GASTOS 2025'!$C$2:$C$856="5")*('GASTOS 2025'!$S$2:$S$856))</f>
        <v>0</v>
      </c>
      <c r="G22" s="87">
        <f>SUMPRODUCT(('GASTOS 2025'!$B$2:$B$856=$A22)*('GASTOS 2025'!$C$2:$C$856="3")*('GASTOS 2025'!$S$2:$S$856))</f>
        <v>3811763137</v>
      </c>
      <c r="H22" s="88">
        <f t="shared" si="0"/>
        <v>6801062667</v>
      </c>
      <c r="I22" s="88">
        <v>6801062667</v>
      </c>
      <c r="J22" s="89">
        <f t="shared" si="1"/>
        <v>0</v>
      </c>
    </row>
    <row r="23" spans="1:10" ht="16.5" customHeight="1" x14ac:dyDescent="0.3">
      <c r="A23" s="62"/>
      <c r="B23" s="69" t="s">
        <v>132</v>
      </c>
      <c r="C23" s="70">
        <f>+C25+C24</f>
        <v>34225401829</v>
      </c>
      <c r="D23" s="71">
        <f>+D25+D24</f>
        <v>447487355</v>
      </c>
      <c r="E23" s="71">
        <f>+E25+E24</f>
        <v>0</v>
      </c>
      <c r="F23" s="71">
        <f>+F25+F24</f>
        <v>0</v>
      </c>
      <c r="G23" s="72">
        <f>+G25+G24</f>
        <v>0</v>
      </c>
      <c r="H23" s="73">
        <f t="shared" si="0"/>
        <v>34672889184</v>
      </c>
      <c r="I23" s="73">
        <v>34672889184</v>
      </c>
      <c r="J23" s="74">
        <f t="shared" si="1"/>
        <v>0</v>
      </c>
    </row>
    <row r="24" spans="1:10" ht="13.5" customHeight="1" outlineLevel="1" x14ac:dyDescent="0.3">
      <c r="A24" s="55" t="s">
        <v>1545</v>
      </c>
      <c r="B24" s="75" t="s">
        <v>1546</v>
      </c>
      <c r="C24" s="76">
        <f>SUMPRODUCT(('GASTOS 2025'!$B$2:$B$856=$A24)*('GASTOS 2025'!$C$2:$C$856="1")*('GASTOS 2025'!$S$2:$S$856))</f>
        <v>4071834431</v>
      </c>
      <c r="D24" s="77">
        <f>SUMPRODUCT(('GASTOS 2025'!$B$2:$B$856=$A24)*('GASTOS 2025'!$C$2:$C$856="2")*('GASTOS 2025'!$S$2:$S$856))</f>
        <v>133316035</v>
      </c>
      <c r="E24" s="77">
        <f>SUMPRODUCT(('GASTOS 2025'!$B$2:$B$856=$A24)*('GASTOS 2025'!$C$2:$C$856="4")*('GASTOS 2025'!$S$2:$S$856))</f>
        <v>0</v>
      </c>
      <c r="F24" s="77">
        <f>SUMPRODUCT(('GASTOS 2025'!$B$2:$B$856=$A24)*('GASTOS 2025'!$C$2:$C$856="5")*('GASTOS 2025'!$S$2:$S$856))</f>
        <v>0</v>
      </c>
      <c r="G24" s="78">
        <f>SUMPRODUCT(('GASTOS 2025'!$B$2:$B$856=$A24)*('GASTOS 2025'!$C$2:$C$856="3")*('GASTOS 2025'!$S$2:$S$856))</f>
        <v>0</v>
      </c>
      <c r="H24" s="79">
        <f t="shared" si="0"/>
        <v>4205150466</v>
      </c>
      <c r="I24" s="79">
        <v>4205150466</v>
      </c>
      <c r="J24" s="80">
        <f t="shared" si="1"/>
        <v>0</v>
      </c>
    </row>
    <row r="25" spans="1:10" ht="13.8" outlineLevel="1" thickBot="1" x14ac:dyDescent="0.35">
      <c r="A25" s="55" t="s">
        <v>1547</v>
      </c>
      <c r="B25" s="90" t="s">
        <v>1548</v>
      </c>
      <c r="C25" s="91">
        <f>SUMPRODUCT(('GASTOS 2025'!$B$2:$B$856=$A25)*('GASTOS 2025'!$C$2:$C$856="1")*('GASTOS 2025'!$S$2:$S$856))</f>
        <v>30153567398</v>
      </c>
      <c r="D25" s="92">
        <f>SUMPRODUCT(('GASTOS 2025'!$B$2:$B$856=$A25)*('GASTOS 2025'!$C$2:$C$856="2")*('GASTOS 2025'!$S$2:$S$856))</f>
        <v>314171320</v>
      </c>
      <c r="E25" s="92">
        <f>SUMPRODUCT(('GASTOS 2025'!$B$2:$B$856=$A25)*('GASTOS 2025'!$C$2:$C$856="4")*('GASTOS 2025'!$S$2:$S$856))</f>
        <v>0</v>
      </c>
      <c r="F25" s="92">
        <f>SUMPRODUCT(('GASTOS 2025'!$B$2:$B$856=$A25)*('GASTOS 2025'!$C$2:$C$856="5")*('GASTOS 2025'!$S$2:$S$856))</f>
        <v>0</v>
      </c>
      <c r="G25" s="93">
        <f>SUMPRODUCT(('GASTOS 2025'!$B$2:$B$856=$A25)*('GASTOS 2025'!$C$2:$C$856="3")*('GASTOS 2025'!$S$2:$S$856))</f>
        <v>0</v>
      </c>
      <c r="H25" s="94">
        <f t="shared" si="0"/>
        <v>30467738718</v>
      </c>
      <c r="I25" s="94">
        <v>30467738718</v>
      </c>
      <c r="J25" s="95">
        <f t="shared" si="1"/>
        <v>0</v>
      </c>
    </row>
    <row r="28" spans="1:10" ht="13.8" x14ac:dyDescent="0.3">
      <c r="B28" s="238" t="s">
        <v>1932</v>
      </c>
      <c r="C28" s="238"/>
      <c r="D28" s="238"/>
      <c r="E28" s="238"/>
      <c r="F28" s="238"/>
      <c r="G28" s="238"/>
    </row>
    <row r="29" spans="1:10" ht="12.75" customHeight="1" thickBot="1" x14ac:dyDescent="0.35"/>
    <row r="30" spans="1:10" ht="24.75" customHeight="1" x14ac:dyDescent="0.3">
      <c r="A30" s="55"/>
      <c r="B30" s="56" t="s">
        <v>1509</v>
      </c>
      <c r="C30" s="151" t="s">
        <v>14</v>
      </c>
      <c r="D30" s="239" t="s">
        <v>1921</v>
      </c>
      <c r="E30" s="240"/>
      <c r="F30" s="152" t="s">
        <v>1499</v>
      </c>
      <c r="G30" s="153" t="s">
        <v>1510</v>
      </c>
      <c r="H30" s="60" t="s">
        <v>1511</v>
      </c>
      <c r="I30" s="60" t="s">
        <v>1512</v>
      </c>
      <c r="J30" s="61" t="s">
        <v>1513</v>
      </c>
    </row>
    <row r="31" spans="1:10" x14ac:dyDescent="0.3">
      <c r="A31" s="62">
        <v>0</v>
      </c>
      <c r="B31" s="63" t="s">
        <v>39</v>
      </c>
      <c r="C31" s="148">
        <f>+C32+C39+C44+C50</f>
        <v>303711715792</v>
      </c>
      <c r="D31" s="241">
        <f>+D32+D39+D44+D50</f>
        <v>235339362827</v>
      </c>
      <c r="E31" s="242"/>
      <c r="F31" s="149">
        <f>+F32+F39+F44+F50</f>
        <v>70000000000</v>
      </c>
      <c r="G31" s="150">
        <f>+G32+G39+G44+G50</f>
        <v>338376578520</v>
      </c>
      <c r="H31" s="67">
        <f>+C31+D31+G31+F31+E31</f>
        <v>947427657139</v>
      </c>
      <c r="I31" s="67">
        <v>947427657139</v>
      </c>
      <c r="J31" s="68">
        <f>+I31-H31</f>
        <v>0</v>
      </c>
    </row>
    <row r="32" spans="1:10" collapsed="1" x14ac:dyDescent="0.3">
      <c r="A32" s="62"/>
      <c r="B32" s="69" t="s">
        <v>40</v>
      </c>
      <c r="C32" s="70">
        <f>+C33+C34+C35+C36+C37+C38</f>
        <v>103869464076</v>
      </c>
      <c r="D32" s="236">
        <f>+D33+D34+D35+D36+D37+D38</f>
        <v>207762819810</v>
      </c>
      <c r="E32" s="237"/>
      <c r="F32" s="71">
        <f>+F33+F34+F35+F36+F37+F38</f>
        <v>0</v>
      </c>
      <c r="G32" s="72">
        <f>+G33+G34+G35+G36+G37+G38</f>
        <v>332564815383</v>
      </c>
      <c r="H32" s="73">
        <f t="shared" ref="H32:H52" si="2">+C32+D32+G32+F32+E32</f>
        <v>644197099269</v>
      </c>
      <c r="I32" s="73">
        <v>644197099269</v>
      </c>
      <c r="J32" s="74">
        <f t="shared" ref="J32:J52" si="3">+I32-H32</f>
        <v>0</v>
      </c>
    </row>
    <row r="33" spans="1:10" outlineLevel="1" x14ac:dyDescent="0.3">
      <c r="A33" s="55" t="s">
        <v>1581</v>
      </c>
      <c r="B33" s="75" t="s">
        <v>1515</v>
      </c>
      <c r="C33" s="76">
        <f>SUMIF(POAI!$B$11:$B$100,$A33,POAI!$K$11:$K$100)+SUMIF(POAI!$B$11:$B$100,$A33,POAI!$L$11:$L$100)</f>
        <v>32058810181</v>
      </c>
      <c r="D33" s="243">
        <f>SUMIF(POAI!$B$11:$B$100,$A33,POAI!$M$11:$M$100)+SUMIF(POAI!$B$11:$B$100,$A33,POAI!$N$11:$N$100)+SUMIF(POAI!$B$11:$B$100,$A33,POAI!$X$11:$X$100)+SUMIF(POAI!$B$11:$B$100,$A33,POAI!$Y$11:$Y$100)</f>
        <v>13761861120</v>
      </c>
      <c r="E33" s="244"/>
      <c r="F33" s="77">
        <f>SUMIF(POAI!$B$11:$B$100,$A33,POAI!$Z$11:$Z$100)</f>
        <v>0</v>
      </c>
      <c r="G33" s="78">
        <f>SUMIF(POAI!$B$11:$B$100,$A33,POAI!$O$11:$O$100)+SUMIF(POAI!$B$11:$B$100,$A33,POAI!$P$11:$P$100)+SUMIF(POAI!$B$11:$B$100,$A33,POAI!$Q$11:$Q$100)+SUMIF(POAI!$B$11:$B$100,$A33,POAI!$R$11:$R$100)+SUMIF(POAI!$B$11:$B$100,$A33,POAI!$S$11:$S$100)+SUMIF(POAI!$B$11:$B$100,$A33,POAI!$T$11:$T$100)+SUMIF(POAI!$B$11:$B$100,$A33,POAI!$U$11:$U$100)</f>
        <v>260343553399</v>
      </c>
      <c r="H33" s="79">
        <f t="shared" si="2"/>
        <v>306164224700</v>
      </c>
      <c r="I33" s="79">
        <v>306164224700</v>
      </c>
      <c r="J33" s="80">
        <f t="shared" si="3"/>
        <v>0</v>
      </c>
    </row>
    <row r="34" spans="1:10" ht="15" customHeight="1" outlineLevel="1" x14ac:dyDescent="0.3">
      <c r="A34" s="55" t="s">
        <v>1606</v>
      </c>
      <c r="B34" s="81" t="s">
        <v>1517</v>
      </c>
      <c r="C34" s="82">
        <f>SUMIF(POAI!$B$11:$B$100,$A34,POAI!$K$11:$K$100)+SUMIF(POAI!$B$11:$B$100,$A34,POAI!$L$11:$L$100)</f>
        <v>10707356425</v>
      </c>
      <c r="D34" s="234">
        <f>SUMIF(POAI!$B$11:$B$100,$A34,POAI!$M$11:$M$100)+SUMIF(POAI!$B$11:$B$100,$A34,POAI!$N$11:$N$100)+SUMIF(POAI!$B$11:$B$100,$A34,POAI!$X$11:$X$100)+SUMIF(POAI!$B$11:$B$100,$A34,POAI!$Y$11:$Y$100)</f>
        <v>147757542599</v>
      </c>
      <c r="E34" s="235"/>
      <c r="F34" s="83">
        <f>SUMIF(POAI!$B$11:$B$100,$A34,POAI!$Z$11:$Z$100)</f>
        <v>0</v>
      </c>
      <c r="G34" s="84">
        <f>SUMIF(POAI!$B$11:$B$100,$A34,POAI!$O$11:$O$100)+SUMIF(POAI!$B$11:$B$100,$A34,POAI!$P$11:$P$100)+SUMIF(POAI!$B$11:$B$100,$A34,POAI!$Q$11:$Q$100)+SUMIF(POAI!$B$11:$B$100,$A34,POAI!$R$11:$R$100)+SUMIF(POAI!$B$11:$B$100,$A34,POAI!$S$11:$S$100)+SUMIF(POAI!$B$11:$B$100,$A34,POAI!$T$11:$T$100)+SUMIF(POAI!$B$11:$B$100,$A34,POAI!$U$11:$U$100)</f>
        <v>65167930282</v>
      </c>
      <c r="H34" s="79">
        <f t="shared" si="2"/>
        <v>223632829306</v>
      </c>
      <c r="I34" s="79">
        <v>223632829306</v>
      </c>
      <c r="J34" s="80">
        <f t="shared" si="3"/>
        <v>0</v>
      </c>
    </row>
    <row r="35" spans="1:10" ht="26.4" outlineLevel="1" x14ac:dyDescent="0.3">
      <c r="A35" s="55" t="s">
        <v>1639</v>
      </c>
      <c r="B35" s="81" t="s">
        <v>1519</v>
      </c>
      <c r="C35" s="82">
        <f>SUMIF(POAI!$B$11:$B$100,$A35,POAI!$K$11:$K$100)+SUMIF(POAI!$B$11:$B$100,$A35,POAI!$L$11:$L$100)</f>
        <v>18826405593</v>
      </c>
      <c r="D35" s="234">
        <f>SUMIF(POAI!$B$11:$B$100,$A35,POAI!$M$11:$M$100)+SUMIF(POAI!$B$11:$B$100,$A35,POAI!$N$11:$N$100)+SUMIF(POAI!$B$11:$B$100,$A35,POAI!$X$11:$X$100)+SUMIF(POAI!$B$11:$B$100,$A35,POAI!$Y$11:$Y$100)</f>
        <v>8299937443</v>
      </c>
      <c r="E35" s="235"/>
      <c r="F35" s="83">
        <f>SUMIF(POAI!$B$11:$B$100,$A35,POAI!$Z$11:$Z$100)</f>
        <v>0</v>
      </c>
      <c r="G35" s="84">
        <f>SUMIF(POAI!$B$11:$B$100,$A35,POAI!$O$11:$O$100)+SUMIF(POAI!$B$11:$B$100,$A35,POAI!$P$11:$P$100)+SUMIF(POAI!$B$11:$B$100,$A35,POAI!$Q$11:$Q$100)+SUMIF(POAI!$B$11:$B$100,$A35,POAI!$R$11:$R$100)+SUMIF(POAI!$B$11:$B$100,$A35,POAI!$S$11:$S$100)+SUMIF(POAI!$B$11:$B$100,$A35,POAI!$T$11:$T$100)+SUMIF(POAI!$B$11:$B$100,$A35,POAI!$U$11:$U$100)</f>
        <v>3578963300</v>
      </c>
      <c r="H35" s="79">
        <f t="shared" si="2"/>
        <v>30705306336</v>
      </c>
      <c r="I35" s="79">
        <f>30705306336</f>
        <v>30705306336</v>
      </c>
      <c r="J35" s="80">
        <f t="shared" si="3"/>
        <v>0</v>
      </c>
    </row>
    <row r="36" spans="1:10" ht="13.5" customHeight="1" outlineLevel="1" x14ac:dyDescent="0.3">
      <c r="A36" s="55" t="s">
        <v>1674</v>
      </c>
      <c r="B36" s="81" t="s">
        <v>1521</v>
      </c>
      <c r="C36" s="82">
        <f>SUMIF(POAI!$B$11:$B$100,$A36,POAI!$K$11:$K$100)+SUMIF(POAI!$B$11:$B$100,$A36,POAI!$L$11:$L$100)</f>
        <v>19064768906</v>
      </c>
      <c r="D36" s="234">
        <f>SUMIF(POAI!$B$11:$B$100,$A36,POAI!$M$11:$M$100)+SUMIF(POAI!$B$11:$B$100,$A36,POAI!$N$11:$N$100)+SUMIF(POAI!$B$11:$B$100,$A36,POAI!$X$11:$X$100)+SUMIF(POAI!$B$11:$B$100,$A36,POAI!$Y$11:$Y$100)</f>
        <v>3462196874</v>
      </c>
      <c r="E36" s="235"/>
      <c r="F36" s="83">
        <f>SUMIF(POAI!$B$11:$B$100,$A36,POAI!$Z$11:$Z$100)</f>
        <v>0</v>
      </c>
      <c r="G36" s="84">
        <f>SUMIF(POAI!$B$11:$B$100,$A36,POAI!$O$11:$O$100)+SUMIF(POAI!$B$11:$B$100,$A36,POAI!$P$11:$P$100)+SUMIF(POAI!$B$11:$B$100,$A36,POAI!$Q$11:$Q$100)+SUMIF(POAI!$B$11:$B$100,$A36,POAI!$R$11:$R$100)+SUMIF(POAI!$B$11:$B$100,$A36,POAI!$S$11:$S$100)+SUMIF(POAI!$B$11:$B$100,$A36,POAI!$T$11:$T$100)+SUMIF(POAI!$B$11:$B$100,$A36,POAI!$U$11:$U$100)</f>
        <v>1811571321</v>
      </c>
      <c r="H36" s="79">
        <f t="shared" si="2"/>
        <v>24338537101</v>
      </c>
      <c r="I36" s="79">
        <v>24338537101</v>
      </c>
      <c r="J36" s="80">
        <f t="shared" si="3"/>
        <v>0</v>
      </c>
    </row>
    <row r="37" spans="1:10" outlineLevel="1" x14ac:dyDescent="0.3">
      <c r="A37" s="55" t="s">
        <v>1693</v>
      </c>
      <c r="B37" s="81" t="s">
        <v>1523</v>
      </c>
      <c r="C37" s="82">
        <f>SUMIF(POAI!$B$11:$B$100,$A37,POAI!$K$11:$K$100)+SUMIF(POAI!$B$11:$B$100,$A37,POAI!$L$11:$L$100)</f>
        <v>17194061059</v>
      </c>
      <c r="D37" s="234">
        <f>SUMIF(POAI!$B$11:$B$100,$A37,POAI!$M$11:$M$100)+SUMIF(POAI!$B$11:$B$100,$A37,POAI!$N$11:$N$100)+SUMIF(POAI!$B$11:$B$100,$A37,POAI!$X$11:$X$100)+SUMIF(POAI!$B$11:$B$100,$A37,POAI!$Y$11:$Y$100)</f>
        <v>21620134485</v>
      </c>
      <c r="E37" s="235"/>
      <c r="F37" s="83">
        <f>SUMIF(POAI!$B$11:$B$100,$A37,POAI!$Z$11:$Z$100)</f>
        <v>0</v>
      </c>
      <c r="G37" s="84">
        <f>SUMIF(POAI!$B$11:$B$100,$A37,POAI!$O$11:$O$100)+SUMIF(POAI!$B$11:$B$100,$A37,POAI!$P$11:$P$100)+SUMIF(POAI!$B$11:$B$100,$A37,POAI!$Q$11:$Q$100)+SUMIF(POAI!$B$11:$B$100,$A37,POAI!$R$11:$R$100)+SUMIF(POAI!$B$11:$B$100,$A37,POAI!$S$11:$S$100)+SUMIF(POAI!$B$11:$B$100,$A37,POAI!$T$11:$T$100)+SUMIF(POAI!$B$11:$B$100,$A37,POAI!$U$11:$U$100)</f>
        <v>1662797081</v>
      </c>
      <c r="H37" s="79">
        <f t="shared" si="2"/>
        <v>40476992625</v>
      </c>
      <c r="I37" s="79">
        <v>40476992625</v>
      </c>
      <c r="J37" s="80">
        <f t="shared" si="3"/>
        <v>0</v>
      </c>
    </row>
    <row r="38" spans="1:10" ht="13.5" customHeight="1" outlineLevel="1" x14ac:dyDescent="0.3">
      <c r="A38" s="55" t="s">
        <v>1923</v>
      </c>
      <c r="B38" s="81" t="s">
        <v>1525</v>
      </c>
      <c r="C38" s="85">
        <f>SUMIF(POAI!$B$11:$B$100,$A38,POAI!$K$11:$K$100)+SUMIF(POAI!$B$11:$B$100,$A38,POAI!$L$11:$L$100)</f>
        <v>6018061912</v>
      </c>
      <c r="D38" s="234">
        <f>SUMIF(POAI!$B$11:$B$100,$A38,POAI!$M$11:$M$100)+SUMIF(POAI!$B$11:$B$100,$A38,POAI!$N$11:$N$100)+SUMIF(POAI!$B$11:$B$100,$A38,POAI!$X$11:$X$100)+SUMIF(POAI!$B$11:$B$100,$A38,POAI!$Y$11:$Y$100)</f>
        <v>12861147289</v>
      </c>
      <c r="E38" s="235"/>
      <c r="F38" s="86">
        <f>SUMIF(POAI!$B$11:$B$100,$A38,POAI!$Z$11:$Z$100)</f>
        <v>0</v>
      </c>
      <c r="G38" s="87">
        <f>SUMIF(POAI!$B$11:$B$100,$A38,POAI!$O$11:$O$100)+SUMIF(POAI!$B$11:$B$100,$A38,POAI!$P$11:$P$100)+SUMIF(POAI!$B$11:$B$100,$A38,POAI!$Q$11:$Q$100)+SUMIF(POAI!$B$11:$B$100,$A38,POAI!$R$11:$R$100)+SUMIF(POAI!$B$11:$B$100,$A38,POAI!$S$11:$S$100)+SUMIF(POAI!$B$11:$B$100,$A38,POAI!$T$11:$T$100)+SUMIF(POAI!$B$11:$B$100,$A38,POAI!$U$11:$U$100)</f>
        <v>0</v>
      </c>
      <c r="H38" s="88">
        <f t="shared" si="2"/>
        <v>18879209201</v>
      </c>
      <c r="I38" s="88">
        <v>18879209201</v>
      </c>
      <c r="J38" s="89">
        <f t="shared" si="3"/>
        <v>0</v>
      </c>
    </row>
    <row r="39" spans="1:10" ht="16.5" customHeight="1" x14ac:dyDescent="0.3">
      <c r="A39" s="62"/>
      <c r="B39" s="69" t="s">
        <v>1526</v>
      </c>
      <c r="C39" s="70">
        <f>+C40+C41+C42+C43</f>
        <v>23829703727</v>
      </c>
      <c r="D39" s="236">
        <f>+D40+D41+D42+D43</f>
        <v>7435722500</v>
      </c>
      <c r="E39" s="237"/>
      <c r="F39" s="71">
        <f>+F40+F41+F42+F43</f>
        <v>22000000000</v>
      </c>
      <c r="G39" s="72">
        <f>+G40+G41+G42+G43</f>
        <v>2000000000</v>
      </c>
      <c r="H39" s="73">
        <f t="shared" si="2"/>
        <v>55265426227</v>
      </c>
      <c r="I39" s="73">
        <v>55265426227</v>
      </c>
      <c r="J39" s="74">
        <f t="shared" si="3"/>
        <v>0</v>
      </c>
    </row>
    <row r="40" spans="1:10" ht="13.5" customHeight="1" outlineLevel="1" x14ac:dyDescent="0.3">
      <c r="A40" s="55" t="s">
        <v>1914</v>
      </c>
      <c r="B40" s="75" t="s">
        <v>1528</v>
      </c>
      <c r="C40" s="76">
        <f>SUMIF(POAI!$B$11:$B$100,$A40,POAI!$K$11:$K$100)+SUMIF(POAI!$B$11:$B$100,$A40,POAI!$L$11:$L$100)</f>
        <v>5539800000</v>
      </c>
      <c r="D40" s="234">
        <f>SUMIF(POAI!$B$11:$B$100,$A40,POAI!$M$11:$M$100)+SUMIF(POAI!$B$11:$B$100,$A40,POAI!$N$11:$N$100)+SUMIF(POAI!$B$11:$B$100,$A40,POAI!$X$11:$X$100)+SUMIF(POAI!$B$11:$B$100,$A40,POAI!$Y$11:$Y$100)</f>
        <v>0</v>
      </c>
      <c r="E40" s="235"/>
      <c r="F40" s="77">
        <f>SUMIF(POAI!$B$11:$B$100,$A40,POAI!$Z$11:$Z$100)</f>
        <v>22000000000</v>
      </c>
      <c r="G40" s="78">
        <f>SUMIF(POAI!$B$11:$B$100,$A40,POAI!$O$11:$O$100)+SUMIF(POAI!$B$11:$B$100,$A40,POAI!$P$11:$P$100)+SUMIF(POAI!$B$11:$B$100,$A40,POAI!$Q$11:$Q$100)+SUMIF(POAI!$B$11:$B$100,$A40,POAI!$R$11:$R$100)+SUMIF(POAI!$B$11:$B$100,$A40,POAI!$S$11:$S$100)+SUMIF(POAI!$B$11:$B$100,$A40,POAI!$T$11:$T$100)+SUMIF(POAI!$B$11:$B$100,$A40,POAI!$U$11:$U$100)</f>
        <v>0</v>
      </c>
      <c r="H40" s="79">
        <f t="shared" si="2"/>
        <v>27539800000</v>
      </c>
      <c r="I40" s="79">
        <v>27539800000</v>
      </c>
      <c r="J40" s="80">
        <f t="shared" si="3"/>
        <v>0</v>
      </c>
    </row>
    <row r="41" spans="1:10" outlineLevel="1" x14ac:dyDescent="0.3">
      <c r="A41" s="55" t="s">
        <v>1922</v>
      </c>
      <c r="B41" s="81" t="s">
        <v>1530</v>
      </c>
      <c r="C41" s="82">
        <f>SUMIF(POAI!$B$11:$B$100,$A41,POAI!$K$11:$K$100)+SUMIF(POAI!$B$11:$B$100,$A41,POAI!$L$11:$L$100)</f>
        <v>1056000000</v>
      </c>
      <c r="D41" s="234">
        <f>SUMIF(POAI!$B$11:$B$100,$A41,POAI!$M$11:$M$100)+SUMIF(POAI!$B$11:$B$100,$A41,POAI!$N$11:$N$100)+SUMIF(POAI!$B$11:$B$100,$A41,POAI!$X$11:$X$100)+SUMIF(POAI!$B$11:$B$100,$A41,POAI!$Y$11:$Y$100)</f>
        <v>0</v>
      </c>
      <c r="E41" s="235"/>
      <c r="F41" s="83">
        <f>SUMIF(POAI!$B$11:$B$100,$A41,POAI!$Z$11:$Z$100)</f>
        <v>0</v>
      </c>
      <c r="G41" s="84">
        <f>SUMIF(POAI!$B$11:$B$100,$A41,POAI!$O$11:$O$100)+SUMIF(POAI!$B$11:$B$100,$A41,POAI!$P$11:$P$100)+SUMIF(POAI!$B$11:$B$100,$A41,POAI!$Q$11:$Q$100)+SUMIF(POAI!$B$11:$B$100,$A41,POAI!$R$11:$R$100)+SUMIF(POAI!$B$11:$B$100,$A41,POAI!$S$11:$S$100)+SUMIF(POAI!$B$11:$B$100,$A41,POAI!$T$11:$T$100)+SUMIF(POAI!$B$11:$B$100,$A41,POAI!$U$11:$U$100)</f>
        <v>0</v>
      </c>
      <c r="H41" s="79">
        <f t="shared" si="2"/>
        <v>1056000000</v>
      </c>
      <c r="I41" s="79">
        <v>1056000000</v>
      </c>
      <c r="J41" s="80">
        <f t="shared" si="3"/>
        <v>0</v>
      </c>
    </row>
    <row r="42" spans="1:10" outlineLevel="1" x14ac:dyDescent="0.3">
      <c r="A42" s="55" t="s">
        <v>1924</v>
      </c>
      <c r="B42" s="81" t="s">
        <v>1532</v>
      </c>
      <c r="C42" s="82">
        <f>SUMIF(POAI!$B$11:$B$100,$A42,POAI!$K$11:$K$100)+SUMIF(POAI!$B$11:$B$100,$A42,POAI!$L$11:$L$100)</f>
        <v>14121903727</v>
      </c>
      <c r="D42" s="234">
        <f>SUMIF(POAI!$B$11:$B$100,$A42,POAI!$M$11:$M$100)+SUMIF(POAI!$B$11:$B$100,$A42,POAI!$N$11:$N$100)+SUMIF(POAI!$B$11:$B$100,$A42,POAI!$X$11:$X$100)+SUMIF(POAI!$B$11:$B$100,$A42,POAI!$Y$11:$Y$100)</f>
        <v>244562500</v>
      </c>
      <c r="E42" s="235"/>
      <c r="F42" s="83">
        <f>SUMIF(POAI!$B$11:$B$100,$A42,POAI!$Z$11:$Z$100)</f>
        <v>0</v>
      </c>
      <c r="G42" s="84">
        <f>SUMIF(POAI!$B$11:$B$100,$A42,POAI!$O$11:$O$100)+SUMIF(POAI!$B$11:$B$100,$A42,POAI!$P$11:$P$100)+SUMIF(POAI!$B$11:$B$100,$A42,POAI!$Q$11:$Q$100)+SUMIF(POAI!$B$11:$B$100,$A42,POAI!$R$11:$R$100)+SUMIF(POAI!$B$11:$B$100,$A42,POAI!$S$11:$S$100)+SUMIF(POAI!$B$11:$B$100,$A42,POAI!$T$11:$T$100)+SUMIF(POAI!$B$11:$B$100,$A42,POAI!$U$11:$U$100)</f>
        <v>2000000000</v>
      </c>
      <c r="H42" s="79">
        <f t="shared" si="2"/>
        <v>16366466227</v>
      </c>
      <c r="I42" s="79">
        <v>16366466227</v>
      </c>
      <c r="J42" s="80">
        <f t="shared" si="3"/>
        <v>0</v>
      </c>
    </row>
    <row r="43" spans="1:10" outlineLevel="1" x14ac:dyDescent="0.3">
      <c r="A43" s="55" t="s">
        <v>1771</v>
      </c>
      <c r="B43" s="81" t="s">
        <v>1534</v>
      </c>
      <c r="C43" s="85">
        <f>SUMIF(POAI!$B$11:$B$100,$A43,POAI!$K$11:$K$100)+SUMIF(POAI!$B$11:$B$100,$A43,POAI!$L$11:$L$100)</f>
        <v>3112000000</v>
      </c>
      <c r="D43" s="234">
        <f>SUMIF(POAI!$B$11:$B$100,$A43,POAI!$M$11:$M$100)+SUMIF(POAI!$B$11:$B$100,$A43,POAI!$N$11:$N$100)+SUMIF(POAI!$B$11:$B$100,$A43,POAI!$X$11:$X$100)+SUMIF(POAI!$B$11:$B$100,$A43,POAI!$Y$11:$Y$100)</f>
        <v>7191160000</v>
      </c>
      <c r="E43" s="235"/>
      <c r="F43" s="86">
        <f>SUMIF(POAI!$B$11:$B$100,$A43,POAI!$Z$11:$Z$100)</f>
        <v>0</v>
      </c>
      <c r="G43" s="87">
        <f>SUMIF(POAI!$B$11:$B$100,$A43,POAI!$O$11:$O$100)+SUMIF(POAI!$B$11:$B$100,$A43,POAI!$P$11:$P$100)+SUMIF(POAI!$B$11:$B$100,$A43,POAI!$Q$11:$Q$100)+SUMIF(POAI!$B$11:$B$100,$A43,POAI!$R$11:$R$100)+SUMIF(POAI!$B$11:$B$100,$A43,POAI!$S$11:$S$100)+SUMIF(POAI!$B$11:$B$100,$A43,POAI!$T$11:$T$100)+SUMIF(POAI!$B$11:$B$100,$A43,POAI!$U$11:$U$100)</f>
        <v>0</v>
      </c>
      <c r="H43" s="88">
        <f t="shared" si="2"/>
        <v>10303160000</v>
      </c>
      <c r="I43" s="88">
        <v>10303160000</v>
      </c>
      <c r="J43" s="89">
        <f t="shared" si="3"/>
        <v>0</v>
      </c>
    </row>
    <row r="44" spans="1:10" ht="16.5" customHeight="1" x14ac:dyDescent="0.3">
      <c r="A44" s="62"/>
      <c r="B44" s="69" t="s">
        <v>1535</v>
      </c>
      <c r="C44" s="70">
        <f>+C45+C46+C47+C48+C49</f>
        <v>141787146160</v>
      </c>
      <c r="D44" s="236">
        <f>+D45+D46+D47+D48+D49</f>
        <v>19693333162</v>
      </c>
      <c r="E44" s="237"/>
      <c r="F44" s="71">
        <f>+F45+F46+F47+F48+F49</f>
        <v>48000000000</v>
      </c>
      <c r="G44" s="72">
        <f>+G45+G46+G47+G48+G49</f>
        <v>3811763137</v>
      </c>
      <c r="H44" s="73">
        <f t="shared" si="2"/>
        <v>213292242459</v>
      </c>
      <c r="I44" s="73">
        <v>213292242459</v>
      </c>
      <c r="J44" s="74">
        <f t="shared" si="3"/>
        <v>0</v>
      </c>
    </row>
    <row r="45" spans="1:10" outlineLevel="1" x14ac:dyDescent="0.3">
      <c r="A45" s="55" t="s">
        <v>1925</v>
      </c>
      <c r="B45" s="75" t="s">
        <v>148</v>
      </c>
      <c r="C45" s="76">
        <f>SUMIF(POAI!$B$11:$B$100,$A45,POAI!$K$11:$K$100)+SUMIF(POAI!$B$11:$B$100,$A45,POAI!$L$11:$L$100)</f>
        <v>16472567860</v>
      </c>
      <c r="D45" s="234">
        <f>SUMIF(POAI!$B$11:$B$100,$A45,POAI!$M$11:$M$100)+SUMIF(POAI!$B$11:$B$100,$A45,POAI!$N$11:$N$100)+SUMIF(POAI!$B$11:$B$100,$A45,POAI!$X$11:$X$100)+SUMIF(POAI!$B$11:$B$100,$A45,POAI!$Y$11:$Y$100)</f>
        <v>6862822994</v>
      </c>
      <c r="E45" s="235"/>
      <c r="F45" s="77">
        <f>SUMIF(POAI!$B$11:$B$100,$A45,POAI!$Z$11:$Z$100)</f>
        <v>0</v>
      </c>
      <c r="G45" s="78">
        <f>SUMIF(POAI!$B$11:$B$100,$A45,POAI!$O$11:$O$100)+SUMIF(POAI!$B$11:$B$100,$A45,POAI!$P$11:$P$100)+SUMIF(POAI!$B$11:$B$100,$A45,POAI!$Q$11:$Q$100)+SUMIF(POAI!$B$11:$B$100,$A45,POAI!$R$11:$R$100)+SUMIF(POAI!$B$11:$B$100,$A45,POAI!$S$11:$S$100)+SUMIF(POAI!$B$11:$B$100,$A45,POAI!$T$11:$T$100)+SUMIF(POAI!$B$11:$B$100,$A45,POAI!$U$11:$U$100)</f>
        <v>0</v>
      </c>
      <c r="H45" s="79">
        <f t="shared" si="2"/>
        <v>23335390854</v>
      </c>
      <c r="I45" s="79">
        <v>23335390854</v>
      </c>
      <c r="J45" s="80">
        <f t="shared" si="3"/>
        <v>0</v>
      </c>
    </row>
    <row r="46" spans="1:10" outlineLevel="1" x14ac:dyDescent="0.3">
      <c r="A46" s="55" t="s">
        <v>1926</v>
      </c>
      <c r="B46" s="81" t="s">
        <v>1538</v>
      </c>
      <c r="C46" s="82">
        <f>SUMIF(POAI!$B$11:$B$100,$A46,POAI!$K$11:$K$100)+SUMIF(POAI!$B$11:$B$100,$A46,POAI!$L$11:$L$100)</f>
        <v>110769640770</v>
      </c>
      <c r="D46" s="234">
        <f>SUMIF(POAI!$B$11:$B$100,$A46,POAI!$M$11:$M$100)+SUMIF(POAI!$B$11:$B$100,$A46,POAI!$N$11:$N$100)+SUMIF(POAI!$B$11:$B$100,$A46,POAI!$X$11:$X$100)+SUMIF(POAI!$B$11:$B$100,$A46,POAI!$Y$11:$Y$100)</f>
        <v>6120081298</v>
      </c>
      <c r="E46" s="235"/>
      <c r="F46" s="83">
        <f>SUMIF(POAI!$B$11:$B$100,$A46,POAI!$Z$11:$Z$100)</f>
        <v>40000000000</v>
      </c>
      <c r="G46" s="84">
        <f>SUMIF(POAI!$B$11:$B$100,$A46,POAI!$O$11:$O$100)+SUMIF(POAI!$B$11:$B$100,$A46,POAI!$P$11:$P$100)+SUMIF(POAI!$B$11:$B$100,$A46,POAI!$Q$11:$Q$100)+SUMIF(POAI!$B$11:$B$100,$A46,POAI!$R$11:$R$100)+SUMIF(POAI!$B$11:$B$100,$A46,POAI!$S$11:$S$100)+SUMIF(POAI!$B$11:$B$100,$A46,POAI!$T$11:$T$100)+SUMIF(POAI!$B$11:$B$100,$A46,POAI!$U$11:$U$100)</f>
        <v>0</v>
      </c>
      <c r="H46" s="79">
        <f t="shared" si="2"/>
        <v>156889722068</v>
      </c>
      <c r="I46" s="79">
        <v>156889722068</v>
      </c>
      <c r="J46" s="80">
        <f t="shared" si="3"/>
        <v>0</v>
      </c>
    </row>
    <row r="47" spans="1:10" ht="13.5" customHeight="1" outlineLevel="1" x14ac:dyDescent="0.3">
      <c r="A47" s="55" t="s">
        <v>1927</v>
      </c>
      <c r="B47" s="81" t="s">
        <v>1540</v>
      </c>
      <c r="C47" s="82">
        <f>SUMIF(POAI!$B$11:$B$100,$A47,POAI!$K$11:$K$100)+SUMIF(POAI!$B$11:$B$100,$A47,POAI!$L$11:$L$100)</f>
        <v>6541638000</v>
      </c>
      <c r="D47" s="234">
        <f>SUMIF(POAI!$B$11:$B$100,$A47,POAI!$M$11:$M$100)+SUMIF(POAI!$B$11:$B$100,$A47,POAI!$N$11:$N$100)+SUMIF(POAI!$B$11:$B$100,$A47,POAI!$X$11:$X$100)+SUMIF(POAI!$B$11:$B$100,$A47,POAI!$Y$11:$Y$100)</f>
        <v>6684198110</v>
      </c>
      <c r="E47" s="235"/>
      <c r="F47" s="83">
        <f>SUMIF(POAI!$B$11:$B$100,$A47,POAI!$Z$11:$Z$100)</f>
        <v>0</v>
      </c>
      <c r="G47" s="84">
        <f>SUMIF(POAI!$B$11:$B$100,$A47,POAI!$O$11:$O$100)+SUMIF(POAI!$B$11:$B$100,$A47,POAI!$P$11:$P$100)+SUMIF(POAI!$B$11:$B$100,$A47,POAI!$Q$11:$Q$100)+SUMIF(POAI!$B$11:$B$100,$A47,POAI!$R$11:$R$100)+SUMIF(POAI!$B$11:$B$100,$A47,POAI!$S$11:$S$100)+SUMIF(POAI!$B$11:$B$100,$A47,POAI!$T$11:$T$100)+SUMIF(POAI!$B$11:$B$100,$A47,POAI!$U$11:$U$100)</f>
        <v>0</v>
      </c>
      <c r="H47" s="79">
        <f t="shared" si="2"/>
        <v>13225836110</v>
      </c>
      <c r="I47" s="79">
        <v>13225836110</v>
      </c>
      <c r="J47" s="80">
        <f t="shared" si="3"/>
        <v>0</v>
      </c>
    </row>
    <row r="48" spans="1:10" outlineLevel="1" x14ac:dyDescent="0.3">
      <c r="A48" s="55" t="s">
        <v>1928</v>
      </c>
      <c r="B48" s="81" t="s">
        <v>1542</v>
      </c>
      <c r="C48" s="82">
        <f>SUMIF(POAI!$B$11:$B$100,$A48,POAI!$K$11:$K$100)+SUMIF(POAI!$B$11:$B$100,$A48,POAI!$L$11:$L$100)</f>
        <v>5014000000</v>
      </c>
      <c r="D48" s="234">
        <f>SUMIF(POAI!$B$11:$B$100,$A48,POAI!$M$11:$M$100)+SUMIF(POAI!$B$11:$B$100,$A48,POAI!$N$11:$N$100)+SUMIF(POAI!$B$11:$B$100,$A48,POAI!$X$11:$X$100)+SUMIF(POAI!$B$11:$B$100,$A48,POAI!$Y$11:$Y$100)</f>
        <v>26230760</v>
      </c>
      <c r="E48" s="235"/>
      <c r="F48" s="83">
        <f>SUMIF(POAI!$B$11:$B$100,$A48,POAI!$Z$11:$Z$100)</f>
        <v>8000000000</v>
      </c>
      <c r="G48" s="84">
        <f>SUMIF(POAI!$B$11:$B$100,$A48,POAI!$O$11:$O$100)+SUMIF(POAI!$B$11:$B$100,$A48,POAI!$P$11:$P$100)+SUMIF(POAI!$B$11:$B$100,$A48,POAI!$Q$11:$Q$100)+SUMIF(POAI!$B$11:$B$100,$A48,POAI!$R$11:$R$100)+SUMIF(POAI!$B$11:$B$100,$A48,POAI!$S$11:$S$100)+SUMIF(POAI!$B$11:$B$100,$A48,POAI!$T$11:$T$100)+SUMIF(POAI!$B$11:$B$100,$A48,POAI!$U$11:$U$100)</f>
        <v>0</v>
      </c>
      <c r="H48" s="79">
        <f t="shared" si="2"/>
        <v>13040230760</v>
      </c>
      <c r="I48" s="79">
        <v>13040230760</v>
      </c>
      <c r="J48" s="80">
        <f t="shared" si="3"/>
        <v>0</v>
      </c>
    </row>
    <row r="49" spans="1:10" ht="13.5" customHeight="1" outlineLevel="1" x14ac:dyDescent="0.3">
      <c r="A49" s="55" t="s">
        <v>1929</v>
      </c>
      <c r="B49" s="81" t="s">
        <v>1544</v>
      </c>
      <c r="C49" s="85">
        <f>SUMIF(POAI!$B$11:$B$100,$A49,POAI!$K$11:$K$100)+SUMIF(POAI!$B$11:$B$100,$A49,POAI!$L$11:$L$100)</f>
        <v>2989299530</v>
      </c>
      <c r="D49" s="234">
        <f>SUMIF(POAI!$B$11:$B$100,$A49,POAI!$M$11:$M$100)+SUMIF(POAI!$B$11:$B$100,$A49,POAI!$N$11:$N$100)+SUMIF(POAI!$B$11:$B$100,$A49,POAI!$X$11:$X$100)+SUMIF(POAI!$B$11:$B$100,$A49,POAI!$Y$11:$Y$100)</f>
        <v>0</v>
      </c>
      <c r="E49" s="235"/>
      <c r="F49" s="86">
        <f>SUMIF(POAI!$B$11:$B$100,$A49,POAI!$Z$11:$Z$100)</f>
        <v>0</v>
      </c>
      <c r="G49" s="87">
        <f>SUMIF(POAI!$B$11:$B$100,$A49,POAI!$O$11:$O$100)+SUMIF(POAI!$B$11:$B$100,$A49,POAI!$P$11:$P$100)+SUMIF(POAI!$B$11:$B$100,$A49,POAI!$Q$11:$Q$100)+SUMIF(POAI!$B$11:$B$100,$A49,POAI!$R$11:$R$100)+SUMIF(POAI!$B$11:$B$100,$A49,POAI!$S$11:$S$100)+SUMIF(POAI!$B$11:$B$100,$A49,POAI!$T$11:$T$100)+SUMIF(POAI!$B$11:$B$100,$A49,POAI!$U$11:$U$100)</f>
        <v>3811763137</v>
      </c>
      <c r="H49" s="88">
        <f t="shared" si="2"/>
        <v>6801062667</v>
      </c>
      <c r="I49" s="88">
        <v>6801062667</v>
      </c>
      <c r="J49" s="89">
        <f t="shared" si="3"/>
        <v>0</v>
      </c>
    </row>
    <row r="50" spans="1:10" ht="16.5" customHeight="1" x14ac:dyDescent="0.3">
      <c r="A50" s="62"/>
      <c r="B50" s="69" t="s">
        <v>132</v>
      </c>
      <c r="C50" s="70">
        <f>+C52+C51</f>
        <v>34225401829</v>
      </c>
      <c r="D50" s="236">
        <f>+D52+D51</f>
        <v>447487355</v>
      </c>
      <c r="E50" s="237"/>
      <c r="F50" s="71">
        <f>+F52+F51</f>
        <v>0</v>
      </c>
      <c r="G50" s="72">
        <f>+G52+G51</f>
        <v>0</v>
      </c>
      <c r="H50" s="73">
        <f t="shared" si="2"/>
        <v>34672889184</v>
      </c>
      <c r="I50" s="73">
        <v>34672889184</v>
      </c>
      <c r="J50" s="74">
        <f t="shared" si="3"/>
        <v>0</v>
      </c>
    </row>
    <row r="51" spans="1:10" ht="13.5" customHeight="1" outlineLevel="1" x14ac:dyDescent="0.3">
      <c r="A51" s="55" t="s">
        <v>1930</v>
      </c>
      <c r="B51" s="75" t="s">
        <v>1546</v>
      </c>
      <c r="C51" s="76">
        <f>SUMIF(POAI!$B$11:$B$100,$A51,POAI!$K$11:$K$100)+SUMIF(POAI!$AC$11:$AC$100,$A51,POAI!$L$11:$L$100)</f>
        <v>4071834431</v>
      </c>
      <c r="D51" s="234">
        <f>SUMIF(POAI!$B$11:$B$100,$A51,POAI!$M$11:$M$100)+SUMIF(POAI!$B$11:$B$100,$A51,POAI!$N$11:$N$100)+SUMIF(POAI!$B$11:$B$100,$A51,POAI!$X$11:$X$100)+SUMIF(POAI!$B$11:$B$100,$A51,POAI!$Y$11:$Y$100)</f>
        <v>133316035</v>
      </c>
      <c r="E51" s="235"/>
      <c r="F51" s="77">
        <f>SUMIF(POAI!$B$11:$B$100,$A51,POAI!$Z$11:$Z$100)</f>
        <v>0</v>
      </c>
      <c r="G51" s="78">
        <f>SUMIF(POAI!$B$11:$B$100,$A51,POAI!$O$11:$O$100)+SUMIF(POAI!$B$11:$B$100,$A51,POAI!$P$11:$P$100)+SUMIF(POAI!$B$11:$B$100,$A51,POAI!$Q$11:$Q$100)+SUMIF(POAI!$B$11:$B$100,$A51,POAI!$R$11:$R$100)+SUMIF(POAI!$B$11:$B$100,$A51,POAI!$S$11:$S$100)+SUMIF(POAI!$B$11:$B$100,$A51,POAI!$T$11:$T$100)+SUMIF(POAI!$B$11:$B$100,$A51,POAI!$U$11:$U$100)</f>
        <v>0</v>
      </c>
      <c r="H51" s="79">
        <f t="shared" si="2"/>
        <v>4205150466</v>
      </c>
      <c r="I51" s="79">
        <v>4205150466</v>
      </c>
      <c r="J51" s="80">
        <f t="shared" si="3"/>
        <v>0</v>
      </c>
    </row>
    <row r="52" spans="1:10" ht="15.75" customHeight="1" outlineLevel="1" thickBot="1" x14ac:dyDescent="0.35">
      <c r="A52" s="55" t="s">
        <v>1931</v>
      </c>
      <c r="B52" s="90" t="s">
        <v>1548</v>
      </c>
      <c r="C52" s="91">
        <f>SUMIF(POAI!$B$11:$B$100,$A52,POAI!$K$11:$K$100)+SUMIF(POAI!$B$11:$B$100,$A52,POAI!$L$11:$L$100)</f>
        <v>30153567398</v>
      </c>
      <c r="D52" s="232">
        <f>SUMIF(POAI!$B$11:$B$100,$A52,POAI!$M$11:$M$100)+SUMIF(POAI!$B$11:$B$100,$A52,POAI!$N$11:$N$100)+SUMIF(POAI!$B$11:$B$100,$A52,POAI!$X$11:$X$100)+SUMIF(POAI!$B$11:$B$100,$A52,POAI!$Y$11:$Y$100)</f>
        <v>314171320</v>
      </c>
      <c r="E52" s="233"/>
      <c r="F52" s="92">
        <f>SUMIF(POAI!$B$11:$B$100,$A52,POAI!$Z$11:$Z$100)</f>
        <v>0</v>
      </c>
      <c r="G52" s="93">
        <f>SUMIF(POAI!$B$11:$B$100,$A52,POAI!$O$11:$O$100)+SUMIF(POAI!$B$11:$B$100,$A52,POAI!$P$11:$P$100)+SUMIF(POAI!$B$11:$B$100,$A52,POAI!$Q$11:$Q$100)+SUMIF(POAI!$B$11:$B$100,$A52,POAI!$R$11:$R$100)+SUMIF(POAI!$B$11:$B$100,$A52,POAI!$S$11:$S$100)+SUMIF(POAI!$B$11:$B$100,$A52,POAI!$T$11:$T$100)+SUMIF(POAI!$B$11:$B$100,$A52,POAI!$U$11:$U$100)</f>
        <v>0</v>
      </c>
      <c r="H52" s="94">
        <f t="shared" si="2"/>
        <v>30467738718</v>
      </c>
      <c r="I52" s="94">
        <v>30467738718</v>
      </c>
      <c r="J52" s="95">
        <f t="shared" si="3"/>
        <v>0</v>
      </c>
    </row>
    <row r="55" spans="1:10" ht="13.8" x14ac:dyDescent="0.3">
      <c r="B55" s="238" t="s">
        <v>1918</v>
      </c>
      <c r="C55" s="238"/>
      <c r="D55" s="238"/>
      <c r="E55" s="238"/>
      <c r="F55" s="238"/>
      <c r="G55" s="238"/>
    </row>
    <row r="56" spans="1:10" ht="12.75" customHeight="1" thickBot="1" x14ac:dyDescent="0.35"/>
    <row r="57" spans="1:10" ht="24.75" customHeight="1" x14ac:dyDescent="0.3">
      <c r="A57" s="55"/>
      <c r="B57" s="56" t="s">
        <v>1509</v>
      </c>
      <c r="C57" s="151" t="s">
        <v>14</v>
      </c>
      <c r="D57" s="239" t="s">
        <v>1921</v>
      </c>
      <c r="E57" s="240"/>
      <c r="F57" s="152" t="s">
        <v>1499</v>
      </c>
      <c r="G57" s="153" t="s">
        <v>1510</v>
      </c>
      <c r="H57" s="60" t="s">
        <v>1933</v>
      </c>
    </row>
    <row r="58" spans="1:10" x14ac:dyDescent="0.3">
      <c r="A58" s="62">
        <v>0</v>
      </c>
      <c r="B58" s="63" t="s">
        <v>39</v>
      </c>
      <c r="C58" s="148">
        <f>+C4-C31</f>
        <v>-117360000</v>
      </c>
      <c r="D58" s="241">
        <f>+D4+E4-D31</f>
        <v>0</v>
      </c>
      <c r="E58" s="242"/>
      <c r="F58" s="149">
        <f>+F4-F31</f>
        <v>0</v>
      </c>
      <c r="G58" s="150">
        <f t="shared" ref="G58:G79" si="4">+G4-G31</f>
        <v>0</v>
      </c>
      <c r="H58" s="67">
        <f>+C58+D58+G58+F58+E58</f>
        <v>-117360000</v>
      </c>
    </row>
    <row r="59" spans="1:10" collapsed="1" x14ac:dyDescent="0.3">
      <c r="A59" s="62"/>
      <c r="B59" s="69" t="s">
        <v>40</v>
      </c>
      <c r="C59" s="70">
        <f t="shared" ref="C59:C79" si="5">+C5-C32</f>
        <v>-117360000</v>
      </c>
      <c r="D59" s="236">
        <f t="shared" ref="D59:D79" si="6">+D5+E5-D32</f>
        <v>0</v>
      </c>
      <c r="E59" s="237"/>
      <c r="F59" s="71">
        <f t="shared" ref="F59" si="7">+F5-F32</f>
        <v>0</v>
      </c>
      <c r="G59" s="72">
        <f t="shared" si="4"/>
        <v>0</v>
      </c>
      <c r="H59" s="73">
        <f t="shared" ref="H59:H79" si="8">+C59+D59+G59+F59+E59</f>
        <v>-117360000</v>
      </c>
    </row>
    <row r="60" spans="1:10" outlineLevel="1" x14ac:dyDescent="0.3">
      <c r="A60" s="55" t="s">
        <v>1581</v>
      </c>
      <c r="B60" s="75" t="s">
        <v>1515</v>
      </c>
      <c r="C60" s="76">
        <f t="shared" si="5"/>
        <v>0</v>
      </c>
      <c r="D60" s="243">
        <f t="shared" si="6"/>
        <v>0</v>
      </c>
      <c r="E60" s="244"/>
      <c r="F60" s="77">
        <f t="shared" ref="F60" si="9">+F6-F33</f>
        <v>0</v>
      </c>
      <c r="G60" s="78">
        <f t="shared" si="4"/>
        <v>0</v>
      </c>
      <c r="H60" s="79">
        <f t="shared" si="8"/>
        <v>0</v>
      </c>
    </row>
    <row r="61" spans="1:10" ht="15" customHeight="1" outlineLevel="1" x14ac:dyDescent="0.3">
      <c r="A61" s="55" t="s">
        <v>1606</v>
      </c>
      <c r="B61" s="81" t="s">
        <v>1517</v>
      </c>
      <c r="C61" s="82">
        <f t="shared" si="5"/>
        <v>0</v>
      </c>
      <c r="D61" s="234">
        <f t="shared" si="6"/>
        <v>0</v>
      </c>
      <c r="E61" s="235"/>
      <c r="F61" s="83">
        <f t="shared" ref="F61" si="10">+F7-F34</f>
        <v>0</v>
      </c>
      <c r="G61" s="84">
        <f t="shared" si="4"/>
        <v>0</v>
      </c>
      <c r="H61" s="79">
        <f t="shared" si="8"/>
        <v>0</v>
      </c>
    </row>
    <row r="62" spans="1:10" ht="26.4" outlineLevel="1" x14ac:dyDescent="0.3">
      <c r="A62" s="55" t="s">
        <v>1639</v>
      </c>
      <c r="B62" s="81" t="s">
        <v>1519</v>
      </c>
      <c r="C62" s="82">
        <f t="shared" si="5"/>
        <v>0</v>
      </c>
      <c r="D62" s="234">
        <f t="shared" si="6"/>
        <v>0</v>
      </c>
      <c r="E62" s="235"/>
      <c r="F62" s="83">
        <f t="shared" ref="F62" si="11">+F8-F35</f>
        <v>0</v>
      </c>
      <c r="G62" s="84">
        <f t="shared" si="4"/>
        <v>0</v>
      </c>
      <c r="H62" s="79">
        <f t="shared" si="8"/>
        <v>0</v>
      </c>
    </row>
    <row r="63" spans="1:10" ht="13.5" customHeight="1" outlineLevel="1" x14ac:dyDescent="0.3">
      <c r="A63" s="55" t="s">
        <v>1674</v>
      </c>
      <c r="B63" s="81" t="s">
        <v>1521</v>
      </c>
      <c r="C63" s="82">
        <f t="shared" si="5"/>
        <v>0</v>
      </c>
      <c r="D63" s="234">
        <f t="shared" si="6"/>
        <v>0</v>
      </c>
      <c r="E63" s="235"/>
      <c r="F63" s="83">
        <f t="shared" ref="F63" si="12">+F9-F36</f>
        <v>0</v>
      </c>
      <c r="G63" s="84">
        <f t="shared" si="4"/>
        <v>0</v>
      </c>
      <c r="H63" s="79">
        <f t="shared" si="8"/>
        <v>0</v>
      </c>
    </row>
    <row r="64" spans="1:10" outlineLevel="1" x14ac:dyDescent="0.3">
      <c r="A64" s="55" t="s">
        <v>1693</v>
      </c>
      <c r="B64" s="81" t="s">
        <v>1523</v>
      </c>
      <c r="C64" s="82">
        <f t="shared" si="5"/>
        <v>-117360000</v>
      </c>
      <c r="D64" s="234">
        <f t="shared" si="6"/>
        <v>0</v>
      </c>
      <c r="E64" s="235"/>
      <c r="F64" s="83">
        <f t="shared" ref="F64" si="13">+F10-F37</f>
        <v>0</v>
      </c>
      <c r="G64" s="84">
        <f t="shared" si="4"/>
        <v>0</v>
      </c>
      <c r="H64" s="79">
        <f t="shared" si="8"/>
        <v>-117360000</v>
      </c>
    </row>
    <row r="65" spans="1:8" ht="13.5" customHeight="1" outlineLevel="1" x14ac:dyDescent="0.3">
      <c r="A65" s="55" t="s">
        <v>1923</v>
      </c>
      <c r="B65" s="81" t="s">
        <v>1525</v>
      </c>
      <c r="C65" s="85">
        <f t="shared" si="5"/>
        <v>0</v>
      </c>
      <c r="D65" s="234">
        <f t="shared" si="6"/>
        <v>0</v>
      </c>
      <c r="E65" s="235"/>
      <c r="F65" s="86">
        <f t="shared" ref="F65" si="14">+F11-F38</f>
        <v>0</v>
      </c>
      <c r="G65" s="87">
        <f t="shared" si="4"/>
        <v>0</v>
      </c>
      <c r="H65" s="88">
        <f t="shared" si="8"/>
        <v>0</v>
      </c>
    </row>
    <row r="66" spans="1:8" ht="16.5" customHeight="1" x14ac:dyDescent="0.3">
      <c r="A66" s="62"/>
      <c r="B66" s="69" t="s">
        <v>1526</v>
      </c>
      <c r="C66" s="70">
        <f t="shared" si="5"/>
        <v>0</v>
      </c>
      <c r="D66" s="236">
        <f t="shared" si="6"/>
        <v>0</v>
      </c>
      <c r="E66" s="237"/>
      <c r="F66" s="71">
        <f t="shared" ref="F66" si="15">+F12-F39</f>
        <v>0</v>
      </c>
      <c r="G66" s="72">
        <f t="shared" si="4"/>
        <v>0</v>
      </c>
      <c r="H66" s="73">
        <f t="shared" si="8"/>
        <v>0</v>
      </c>
    </row>
    <row r="67" spans="1:8" ht="13.5" customHeight="1" outlineLevel="1" x14ac:dyDescent="0.3">
      <c r="A67" s="55" t="s">
        <v>1914</v>
      </c>
      <c r="B67" s="75" t="s">
        <v>1528</v>
      </c>
      <c r="C67" s="76">
        <f t="shared" si="5"/>
        <v>0</v>
      </c>
      <c r="D67" s="234">
        <f t="shared" si="6"/>
        <v>0</v>
      </c>
      <c r="E67" s="235"/>
      <c r="F67" s="77">
        <f t="shared" ref="F67" si="16">+F13-F40</f>
        <v>0</v>
      </c>
      <c r="G67" s="78">
        <f t="shared" si="4"/>
        <v>0</v>
      </c>
      <c r="H67" s="79">
        <f t="shared" si="8"/>
        <v>0</v>
      </c>
    </row>
    <row r="68" spans="1:8" outlineLevel="1" x14ac:dyDescent="0.3">
      <c r="A68" s="55" t="s">
        <v>1922</v>
      </c>
      <c r="B68" s="81" t="s">
        <v>1530</v>
      </c>
      <c r="C68" s="82">
        <f t="shared" si="5"/>
        <v>0</v>
      </c>
      <c r="D68" s="234">
        <f t="shared" si="6"/>
        <v>0</v>
      </c>
      <c r="E68" s="235"/>
      <c r="F68" s="83">
        <f t="shared" ref="F68" si="17">+F14-F41</f>
        <v>0</v>
      </c>
      <c r="G68" s="84">
        <f t="shared" si="4"/>
        <v>0</v>
      </c>
      <c r="H68" s="79">
        <f t="shared" si="8"/>
        <v>0</v>
      </c>
    </row>
    <row r="69" spans="1:8" outlineLevel="1" x14ac:dyDescent="0.3">
      <c r="A69" s="55" t="s">
        <v>1924</v>
      </c>
      <c r="B69" s="81" t="s">
        <v>1532</v>
      </c>
      <c r="C69" s="82">
        <f t="shared" si="5"/>
        <v>0</v>
      </c>
      <c r="D69" s="234">
        <f t="shared" si="6"/>
        <v>0</v>
      </c>
      <c r="E69" s="235"/>
      <c r="F69" s="83">
        <f t="shared" ref="F69" si="18">+F15-F42</f>
        <v>0</v>
      </c>
      <c r="G69" s="84">
        <f t="shared" si="4"/>
        <v>0</v>
      </c>
      <c r="H69" s="79">
        <f t="shared" si="8"/>
        <v>0</v>
      </c>
    </row>
    <row r="70" spans="1:8" outlineLevel="1" x14ac:dyDescent="0.3">
      <c r="A70" s="55" t="s">
        <v>1771</v>
      </c>
      <c r="B70" s="81" t="s">
        <v>1534</v>
      </c>
      <c r="C70" s="85">
        <f t="shared" si="5"/>
        <v>0</v>
      </c>
      <c r="D70" s="234">
        <f t="shared" si="6"/>
        <v>0</v>
      </c>
      <c r="E70" s="235"/>
      <c r="F70" s="86">
        <f t="shared" ref="F70" si="19">+F16-F43</f>
        <v>0</v>
      </c>
      <c r="G70" s="87">
        <f t="shared" si="4"/>
        <v>0</v>
      </c>
      <c r="H70" s="88">
        <f t="shared" si="8"/>
        <v>0</v>
      </c>
    </row>
    <row r="71" spans="1:8" ht="16.5" customHeight="1" x14ac:dyDescent="0.3">
      <c r="A71" s="62"/>
      <c r="B71" s="69" t="s">
        <v>1535</v>
      </c>
      <c r="C71" s="70">
        <f t="shared" si="5"/>
        <v>0</v>
      </c>
      <c r="D71" s="236">
        <f t="shared" si="6"/>
        <v>0</v>
      </c>
      <c r="E71" s="237"/>
      <c r="F71" s="71">
        <f t="shared" ref="F71" si="20">+F17-F44</f>
        <v>0</v>
      </c>
      <c r="G71" s="72">
        <f t="shared" si="4"/>
        <v>0</v>
      </c>
      <c r="H71" s="73">
        <f t="shared" si="8"/>
        <v>0</v>
      </c>
    </row>
    <row r="72" spans="1:8" outlineLevel="1" x14ac:dyDescent="0.3">
      <c r="A72" s="55" t="s">
        <v>1925</v>
      </c>
      <c r="B72" s="75" t="s">
        <v>148</v>
      </c>
      <c r="C72" s="76">
        <f t="shared" si="5"/>
        <v>0</v>
      </c>
      <c r="D72" s="234">
        <f t="shared" si="6"/>
        <v>0</v>
      </c>
      <c r="E72" s="235"/>
      <c r="F72" s="77">
        <f t="shared" ref="F72" si="21">+F18-F45</f>
        <v>0</v>
      </c>
      <c r="G72" s="78">
        <f t="shared" si="4"/>
        <v>0</v>
      </c>
      <c r="H72" s="79">
        <f t="shared" si="8"/>
        <v>0</v>
      </c>
    </row>
    <row r="73" spans="1:8" outlineLevel="1" x14ac:dyDescent="0.3">
      <c r="A73" s="55" t="s">
        <v>1926</v>
      </c>
      <c r="B73" s="81" t="s">
        <v>1538</v>
      </c>
      <c r="C73" s="82">
        <f t="shared" si="5"/>
        <v>0</v>
      </c>
      <c r="D73" s="234">
        <f t="shared" si="6"/>
        <v>0</v>
      </c>
      <c r="E73" s="235"/>
      <c r="F73" s="83">
        <f t="shared" ref="F73" si="22">+F19-F46</f>
        <v>0</v>
      </c>
      <c r="G73" s="84">
        <f t="shared" si="4"/>
        <v>0</v>
      </c>
      <c r="H73" s="79">
        <f t="shared" si="8"/>
        <v>0</v>
      </c>
    </row>
    <row r="74" spans="1:8" ht="13.5" customHeight="1" outlineLevel="1" x14ac:dyDescent="0.3">
      <c r="A74" s="55" t="s">
        <v>1927</v>
      </c>
      <c r="B74" s="81" t="s">
        <v>1540</v>
      </c>
      <c r="C74" s="82">
        <f t="shared" si="5"/>
        <v>0</v>
      </c>
      <c r="D74" s="234">
        <f t="shared" si="6"/>
        <v>0</v>
      </c>
      <c r="E74" s="235"/>
      <c r="F74" s="83">
        <f t="shared" ref="F74" si="23">+F20-F47</f>
        <v>0</v>
      </c>
      <c r="G74" s="84">
        <f t="shared" si="4"/>
        <v>0</v>
      </c>
      <c r="H74" s="79">
        <f t="shared" si="8"/>
        <v>0</v>
      </c>
    </row>
    <row r="75" spans="1:8" outlineLevel="1" x14ac:dyDescent="0.3">
      <c r="A75" s="55" t="s">
        <v>1928</v>
      </c>
      <c r="B75" s="81" t="s">
        <v>1542</v>
      </c>
      <c r="C75" s="82">
        <f t="shared" si="5"/>
        <v>0</v>
      </c>
      <c r="D75" s="234">
        <f t="shared" si="6"/>
        <v>0</v>
      </c>
      <c r="E75" s="235"/>
      <c r="F75" s="83">
        <f t="shared" ref="F75" si="24">+F21-F48</f>
        <v>0</v>
      </c>
      <c r="G75" s="84">
        <f t="shared" si="4"/>
        <v>0</v>
      </c>
      <c r="H75" s="79">
        <f t="shared" si="8"/>
        <v>0</v>
      </c>
    </row>
    <row r="76" spans="1:8" ht="13.5" customHeight="1" outlineLevel="1" x14ac:dyDescent="0.3">
      <c r="A76" s="55" t="s">
        <v>1929</v>
      </c>
      <c r="B76" s="81" t="s">
        <v>1544</v>
      </c>
      <c r="C76" s="85">
        <f t="shared" si="5"/>
        <v>0</v>
      </c>
      <c r="D76" s="234">
        <f t="shared" si="6"/>
        <v>0</v>
      </c>
      <c r="E76" s="235"/>
      <c r="F76" s="86">
        <f t="shared" ref="F76" si="25">+F22-F49</f>
        <v>0</v>
      </c>
      <c r="G76" s="87">
        <f t="shared" si="4"/>
        <v>0</v>
      </c>
      <c r="H76" s="88">
        <f t="shared" si="8"/>
        <v>0</v>
      </c>
    </row>
    <row r="77" spans="1:8" ht="16.5" customHeight="1" x14ac:dyDescent="0.3">
      <c r="A77" s="62"/>
      <c r="B77" s="69" t="s">
        <v>132</v>
      </c>
      <c r="C77" s="70">
        <f t="shared" si="5"/>
        <v>0</v>
      </c>
      <c r="D77" s="236">
        <f t="shared" si="6"/>
        <v>0</v>
      </c>
      <c r="E77" s="237"/>
      <c r="F77" s="71">
        <f t="shared" ref="F77" si="26">+F23-F50</f>
        <v>0</v>
      </c>
      <c r="G77" s="72">
        <f t="shared" si="4"/>
        <v>0</v>
      </c>
      <c r="H77" s="73">
        <f t="shared" si="8"/>
        <v>0</v>
      </c>
    </row>
    <row r="78" spans="1:8" ht="13.5" customHeight="1" outlineLevel="1" x14ac:dyDescent="0.3">
      <c r="A78" s="55" t="s">
        <v>1930</v>
      </c>
      <c r="B78" s="75" t="s">
        <v>1546</v>
      </c>
      <c r="C78" s="76">
        <f t="shared" si="5"/>
        <v>0</v>
      </c>
      <c r="D78" s="234">
        <f t="shared" si="6"/>
        <v>0</v>
      </c>
      <c r="E78" s="235"/>
      <c r="F78" s="77">
        <f t="shared" ref="F78" si="27">+F24-F51</f>
        <v>0</v>
      </c>
      <c r="G78" s="78">
        <f t="shared" si="4"/>
        <v>0</v>
      </c>
      <c r="H78" s="79">
        <f t="shared" si="8"/>
        <v>0</v>
      </c>
    </row>
    <row r="79" spans="1:8" ht="15.75" customHeight="1" outlineLevel="1" thickBot="1" x14ac:dyDescent="0.35">
      <c r="A79" s="55" t="s">
        <v>1931</v>
      </c>
      <c r="B79" s="90" t="s">
        <v>1548</v>
      </c>
      <c r="C79" s="91">
        <f t="shared" si="5"/>
        <v>0</v>
      </c>
      <c r="D79" s="232">
        <f t="shared" si="6"/>
        <v>0</v>
      </c>
      <c r="E79" s="233"/>
      <c r="F79" s="92">
        <f t="shared" ref="F79" si="28">+F25-F52</f>
        <v>0</v>
      </c>
      <c r="G79" s="93">
        <f t="shared" si="4"/>
        <v>0</v>
      </c>
      <c r="H79" s="94">
        <f t="shared" si="8"/>
        <v>0</v>
      </c>
    </row>
  </sheetData>
  <mergeCells count="49">
    <mergeCell ref="D40:E40"/>
    <mergeCell ref="D41:E41"/>
    <mergeCell ref="D42:E42"/>
    <mergeCell ref="B1:G1"/>
    <mergeCell ref="B28:G28"/>
    <mergeCell ref="D30:E30"/>
    <mergeCell ref="D33:E33"/>
    <mergeCell ref="D34:E34"/>
    <mergeCell ref="D35:E35"/>
    <mergeCell ref="D51:E51"/>
    <mergeCell ref="D52:E52"/>
    <mergeCell ref="D50:E50"/>
    <mergeCell ref="D44:E44"/>
    <mergeCell ref="D31:E31"/>
    <mergeCell ref="D32:E32"/>
    <mergeCell ref="D39:E39"/>
    <mergeCell ref="D43:E43"/>
    <mergeCell ref="D45:E45"/>
    <mergeCell ref="D46:E46"/>
    <mergeCell ref="D47:E47"/>
    <mergeCell ref="D48:E48"/>
    <mergeCell ref="D49:E49"/>
    <mergeCell ref="D36:E36"/>
    <mergeCell ref="D37:E37"/>
    <mergeCell ref="D38:E38"/>
    <mergeCell ref="D67:E67"/>
    <mergeCell ref="B55:G55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79:E79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6"/>
  <sheetViews>
    <sheetView showGridLines="0" zoomScale="90" zoomScaleNormal="90" workbookViewId="0">
      <pane xSplit="3" ySplit="3" topLeftCell="D90" activePane="bottomRight" state="frozen"/>
      <selection activeCell="C1" sqref="C1"/>
      <selection pane="topRight" activeCell="F1" sqref="F1"/>
      <selection pane="bottomLeft" activeCell="C6" sqref="C6"/>
      <selection pane="bottomRight" activeCell="D83" sqref="D83"/>
    </sheetView>
  </sheetViews>
  <sheetFormatPr baseColWidth="10" defaultColWidth="11.44140625" defaultRowHeight="13.2" outlineLevelRow="2" outlineLevelCol="1" x14ac:dyDescent="0.3"/>
  <cols>
    <col min="1" max="1" width="5.6640625" style="52" customWidth="1"/>
    <col min="2" max="2" width="19.33203125" style="54" customWidth="1"/>
    <col min="3" max="3" width="30.88671875" style="169" customWidth="1"/>
    <col min="4" max="8" width="16" style="54" customWidth="1" outlineLevel="1"/>
    <col min="9" max="9" width="16" style="54" customWidth="1"/>
    <col min="10" max="16384" width="11.44140625" style="54"/>
  </cols>
  <sheetData>
    <row r="1" spans="1:9" ht="13.8" x14ac:dyDescent="0.3">
      <c r="B1" s="238" t="s">
        <v>1508</v>
      </c>
      <c r="C1" s="238"/>
      <c r="D1" s="238"/>
      <c r="E1" s="238"/>
      <c r="F1" s="238"/>
      <c r="G1" s="238"/>
      <c r="H1" s="238"/>
      <c r="I1" s="238"/>
    </row>
    <row r="2" spans="1:9" ht="3.75" customHeight="1" thickBot="1" x14ac:dyDescent="0.35"/>
    <row r="3" spans="1:9" ht="27.75" customHeight="1" x14ac:dyDescent="0.3">
      <c r="A3" s="55"/>
      <c r="B3" s="164" t="s">
        <v>1509</v>
      </c>
      <c r="C3" s="165" t="s">
        <v>1556</v>
      </c>
      <c r="D3" s="57" t="s">
        <v>14</v>
      </c>
      <c r="E3" s="58" t="s">
        <v>1498</v>
      </c>
      <c r="F3" s="58" t="s">
        <v>15</v>
      </c>
      <c r="G3" s="58" t="s">
        <v>1499</v>
      </c>
      <c r="H3" s="59" t="s">
        <v>1510</v>
      </c>
      <c r="I3" s="182" t="s">
        <v>1579</v>
      </c>
    </row>
    <row r="4" spans="1:9" x14ac:dyDescent="0.3">
      <c r="A4" s="62">
        <v>0</v>
      </c>
      <c r="B4" s="273" t="s">
        <v>1504</v>
      </c>
      <c r="C4" s="274"/>
      <c r="D4" s="170">
        <f>+D5+D31+D43+D63</f>
        <v>303594355792</v>
      </c>
      <c r="E4" s="171">
        <f>+E5+E31+E43+E63</f>
        <v>215698519928</v>
      </c>
      <c r="F4" s="171">
        <f t="shared" ref="F4:G4" si="0">+F5+F31+F43+F63</f>
        <v>19640842899</v>
      </c>
      <c r="G4" s="171">
        <f t="shared" si="0"/>
        <v>70000000000</v>
      </c>
      <c r="H4" s="172">
        <f>+H5+H31+H43+H63</f>
        <v>338376578520</v>
      </c>
      <c r="I4" s="183">
        <f>SUM(D4:H4)</f>
        <v>947310297139</v>
      </c>
    </row>
    <row r="5" spans="1:9" ht="14.25" customHeight="1" collapsed="1" x14ac:dyDescent="0.3">
      <c r="A5" s="62"/>
      <c r="B5" s="259" t="s">
        <v>40</v>
      </c>
      <c r="C5" s="260"/>
      <c r="D5" s="70">
        <f>+D9+D13+D20+D24+D27+D30</f>
        <v>103752104076</v>
      </c>
      <c r="E5" s="71">
        <f>+E9+E13+E20+E24+E27+E30</f>
        <v>197562819810</v>
      </c>
      <c r="F5" s="71">
        <f t="shared" ref="F5:G5" si="1">+F9+F13+F20+F24+F27+F30</f>
        <v>10200000000</v>
      </c>
      <c r="G5" s="71">
        <f t="shared" si="1"/>
        <v>0</v>
      </c>
      <c r="H5" s="72">
        <f>+H9+H13+H20+H24+H27+H30</f>
        <v>332564815383</v>
      </c>
      <c r="I5" s="184">
        <f t="shared" ref="I5:I68" si="2">SUM(D5:H5)</f>
        <v>644079739269</v>
      </c>
    </row>
    <row r="6" spans="1:9" outlineLevel="2" x14ac:dyDescent="0.3">
      <c r="A6" s="55" t="s">
        <v>1934</v>
      </c>
      <c r="B6" s="261" t="s">
        <v>1515</v>
      </c>
      <c r="C6" s="155" t="s">
        <v>1583</v>
      </c>
      <c r="D6" s="76">
        <f>SUMPRODUCT(('GASTOS 2025'!$A$2:$A$856=$A6)*('GASTOS 2025'!$C$2:$C$856="1")*('GASTOS 2025'!$S$2:$S$856))</f>
        <v>12000000000</v>
      </c>
      <c r="E6" s="77">
        <f>SUMPRODUCT(('GASTOS 2025'!$A$2:$A$856=$A6)*('GASTOS 2025'!$C$2:$C$856="2")*('GASTOS 2025'!$S$2:$S$856))</f>
        <v>0</v>
      </c>
      <c r="F6" s="77">
        <f>SUMPRODUCT(('GASTOS 2025'!$A$2:$A$856=$A6)*('GASTOS 2025'!$C$2:$C$856="4")*('GASTOS 2025'!$S$2:$S$856))</f>
        <v>0</v>
      </c>
      <c r="G6" s="77">
        <f>SUMPRODUCT(('GASTOS 2025'!$A$2:$A$856=$A6)*('GASTOS 2025'!$C$2:$C$856="5")*('GASTOS 2025'!$S$2:$S$856))</f>
        <v>0</v>
      </c>
      <c r="H6" s="78">
        <f>SUMPRODUCT(('GASTOS 2025'!$A$2:$A$856=$A6)*('GASTOS 2025'!$C$2:$C$856="3")*('GASTOS 2025'!$S$2:$S$856))</f>
        <v>446483328</v>
      </c>
      <c r="I6" s="185">
        <f t="shared" si="2"/>
        <v>12446483328</v>
      </c>
    </row>
    <row r="7" spans="1:9" outlineLevel="2" x14ac:dyDescent="0.3">
      <c r="A7" s="55" t="s">
        <v>1935</v>
      </c>
      <c r="B7" s="262"/>
      <c r="C7" s="156" t="s">
        <v>1588</v>
      </c>
      <c r="D7" s="76">
        <f>SUMPRODUCT(('GASTOS 2025'!$A$2:$A$856=$A7)*('GASTOS 2025'!$C$2:$C$856="1")*('GASTOS 2025'!$S$2:$S$856))</f>
        <v>18451610181</v>
      </c>
      <c r="E7" s="77">
        <f>SUMPRODUCT(('GASTOS 2025'!$A$2:$A$856=$A7)*('GASTOS 2025'!$C$2:$C$856="2")*('GASTOS 2025'!$S$2:$S$856))</f>
        <v>13761861120</v>
      </c>
      <c r="F7" s="77">
        <f>SUMPRODUCT(('GASTOS 2025'!$A$2:$A$856=$A7)*('GASTOS 2025'!$C$2:$C$856="4")*('GASTOS 2025'!$S$2:$S$856))</f>
        <v>0</v>
      </c>
      <c r="G7" s="77">
        <f>SUMPRODUCT(('GASTOS 2025'!$A$2:$A$856=$A7)*('GASTOS 2025'!$C$2:$C$856="5")*('GASTOS 2025'!$S$2:$S$856))</f>
        <v>0</v>
      </c>
      <c r="H7" s="78">
        <f>SUMPRODUCT(('GASTOS 2025'!$A$2:$A$856=$A7)*('GASTOS 2025'!$C$2:$C$856="3")*('GASTOS 2025'!$S$2:$S$856))</f>
        <v>259897070071</v>
      </c>
      <c r="I7" s="185">
        <f t="shared" si="2"/>
        <v>292110541372</v>
      </c>
    </row>
    <row r="8" spans="1:9" ht="15" customHeight="1" outlineLevel="2" x14ac:dyDescent="0.3">
      <c r="A8" s="55" t="s">
        <v>1936</v>
      </c>
      <c r="B8" s="263"/>
      <c r="C8" s="156" t="s">
        <v>1601</v>
      </c>
      <c r="D8" s="76">
        <f>SUMPRODUCT(('GASTOS 2025'!$A$2:$A$856=$A8)*('GASTOS 2025'!$C$2:$C$856="1")*('GASTOS 2025'!$S$2:$S$856))</f>
        <v>1607200000</v>
      </c>
      <c r="E8" s="77">
        <f>SUMPRODUCT(('GASTOS 2025'!$A$2:$A$856=$A8)*('GASTOS 2025'!$C$2:$C$856="2")*('GASTOS 2025'!$S$2:$S$856))</f>
        <v>0</v>
      </c>
      <c r="F8" s="77">
        <f>SUMPRODUCT(('GASTOS 2025'!$A$2:$A$856=$A8)*('GASTOS 2025'!$C$2:$C$856="4")*('GASTOS 2025'!$S$2:$S$856))</f>
        <v>0</v>
      </c>
      <c r="G8" s="77">
        <f>SUMPRODUCT(('GASTOS 2025'!$A$2:$A$856=$A8)*('GASTOS 2025'!$C$2:$C$856="5")*('GASTOS 2025'!$S$2:$S$856))</f>
        <v>0</v>
      </c>
      <c r="H8" s="78">
        <f>SUMPRODUCT(('GASTOS 2025'!$A$2:$A$856=$A8)*('GASTOS 2025'!$C$2:$C$856="3")*('GASTOS 2025'!$S$2:$S$856))</f>
        <v>0</v>
      </c>
      <c r="I8" s="185">
        <f t="shared" si="2"/>
        <v>1607200000</v>
      </c>
    </row>
    <row r="9" spans="1:9" ht="13.5" customHeight="1" outlineLevel="1" x14ac:dyDescent="0.3">
      <c r="A9" s="55" t="s">
        <v>1514</v>
      </c>
      <c r="B9" s="249" t="str">
        <f>+CONCATENATE("TOTAL ",B6)</f>
        <v>TOTAL EDUCACIÓN</v>
      </c>
      <c r="C9" s="250"/>
      <c r="D9" s="173">
        <f>SUM(D6:D8)</f>
        <v>32058810181</v>
      </c>
      <c r="E9" s="174">
        <f>SUM(E6:E8)</f>
        <v>13761861120</v>
      </c>
      <c r="F9" s="174">
        <f t="shared" ref="F9:G9" si="3">SUM(F6:F8)</f>
        <v>0</v>
      </c>
      <c r="G9" s="174">
        <f t="shared" si="3"/>
        <v>0</v>
      </c>
      <c r="H9" s="175">
        <f>SUM(H6:H8)</f>
        <v>260343553399</v>
      </c>
      <c r="I9" s="186">
        <f t="shared" si="2"/>
        <v>306164224700</v>
      </c>
    </row>
    <row r="10" spans="1:9" outlineLevel="2" x14ac:dyDescent="0.3">
      <c r="A10" s="55" t="s">
        <v>1937</v>
      </c>
      <c r="B10" s="261" t="s">
        <v>1517</v>
      </c>
      <c r="C10" s="157" t="s">
        <v>1607</v>
      </c>
      <c r="D10" s="76">
        <f>SUMPRODUCT(('GASTOS 2025'!$A$2:$A$856=$A10)*('GASTOS 2025'!$C$2:$C$856="1")*('GASTOS 2025'!$S$2:$S$856))</f>
        <v>158200000</v>
      </c>
      <c r="E10" s="77">
        <f>SUMPRODUCT(('GASTOS 2025'!$A$2:$A$856=$A10)*('GASTOS 2025'!$C$2:$C$856="2")*('GASTOS 2025'!$S$2:$S$856))</f>
        <v>0</v>
      </c>
      <c r="F10" s="77">
        <f>SUMPRODUCT(('GASTOS 2025'!$A$2:$A$856=$A10)*('GASTOS 2025'!$C$2:$C$856="4")*('GASTOS 2025'!$S$2:$S$856))</f>
        <v>0</v>
      </c>
      <c r="G10" s="77">
        <f>SUMPRODUCT(('GASTOS 2025'!$A$2:$A$856=$A10)*('GASTOS 2025'!$C$2:$C$856="5")*('GASTOS 2025'!$S$2:$S$856))</f>
        <v>0</v>
      </c>
      <c r="H10" s="78">
        <f>SUMPRODUCT(('GASTOS 2025'!$A$2:$A$856=$A10)*('GASTOS 2025'!$C$2:$C$856="3")*('GASTOS 2025'!$S$2:$S$856))</f>
        <v>1070000000</v>
      </c>
      <c r="I10" s="185">
        <f t="shared" si="2"/>
        <v>1228200000</v>
      </c>
    </row>
    <row r="11" spans="1:9" ht="15" customHeight="1" outlineLevel="2" x14ac:dyDescent="0.3">
      <c r="A11" s="55" t="s">
        <v>1938</v>
      </c>
      <c r="B11" s="262"/>
      <c r="C11" s="157" t="s">
        <v>1939</v>
      </c>
      <c r="D11" s="76">
        <f>SUMPRODUCT(('GASTOS 2025'!$A$2:$A$856=$A11)*('GASTOS 2025'!$C$2:$C$856="1")*('GASTOS 2025'!$S$2:$S$856))</f>
        <v>2458901135</v>
      </c>
      <c r="E11" s="77">
        <f>SUMPRODUCT(('GASTOS 2025'!$A$2:$A$856=$A11)*('GASTOS 2025'!$C$2:$C$856="2")*('GASTOS 2025'!$S$2:$S$856))</f>
        <v>610432800</v>
      </c>
      <c r="F11" s="77">
        <f>SUMPRODUCT(('GASTOS 2025'!$A$2:$A$856=$A11)*('GASTOS 2025'!$C$2:$C$856="4")*('GASTOS 2025'!$S$2:$S$856))</f>
        <v>0</v>
      </c>
      <c r="G11" s="77">
        <f>SUMPRODUCT(('GASTOS 2025'!$A$2:$A$856=$A11)*('GASTOS 2025'!$C$2:$C$856="5")*('GASTOS 2025'!$S$2:$S$856))</f>
        <v>0</v>
      </c>
      <c r="H11" s="78">
        <f>SUMPRODUCT(('GASTOS 2025'!$A$2:$A$856=$A11)*('GASTOS 2025'!$C$2:$C$856="3")*('GASTOS 2025'!$S$2:$S$856))</f>
        <v>4501792872</v>
      </c>
      <c r="I11" s="185">
        <f t="shared" si="2"/>
        <v>7571126807</v>
      </c>
    </row>
    <row r="12" spans="1:9" ht="26.4" outlineLevel="2" x14ac:dyDescent="0.3">
      <c r="A12" s="55" t="s">
        <v>1940</v>
      </c>
      <c r="B12" s="263"/>
      <c r="C12" s="157" t="s">
        <v>1617</v>
      </c>
      <c r="D12" s="76">
        <f>SUMPRODUCT(('GASTOS 2025'!$A$2:$A$856=$A12)*('GASTOS 2025'!$C$2:$C$856="1")*('GASTOS 2025'!$S$2:$S$856))</f>
        <v>8090255290</v>
      </c>
      <c r="E12" s="77">
        <f>SUMPRODUCT(('GASTOS 2025'!$A$2:$A$856=$A12)*('GASTOS 2025'!$C$2:$C$856="2")*('GASTOS 2025'!$S$2:$S$856))</f>
        <v>147147109799</v>
      </c>
      <c r="F12" s="77">
        <f>SUMPRODUCT(('GASTOS 2025'!$A$2:$A$856=$A12)*('GASTOS 2025'!$C$2:$C$856="4")*('GASTOS 2025'!$S$2:$S$856))</f>
        <v>0</v>
      </c>
      <c r="G12" s="77">
        <f>SUMPRODUCT(('GASTOS 2025'!$A$2:$A$856=$A12)*('GASTOS 2025'!$C$2:$C$856="5")*('GASTOS 2025'!$S$2:$S$856))</f>
        <v>0</v>
      </c>
      <c r="H12" s="78">
        <f>SUMPRODUCT(('GASTOS 2025'!$A$2:$A$856=$A12)*('GASTOS 2025'!$C$2:$C$856="3")*('GASTOS 2025'!$S$2:$S$856))</f>
        <v>59596137410</v>
      </c>
      <c r="I12" s="185">
        <f t="shared" si="2"/>
        <v>214833502499</v>
      </c>
    </row>
    <row r="13" spans="1:9" ht="13.5" customHeight="1" outlineLevel="1" x14ac:dyDescent="0.3">
      <c r="A13" s="55" t="s">
        <v>1516</v>
      </c>
      <c r="B13" s="249" t="str">
        <f>+CONCATENATE("TOTAL ",B10)</f>
        <v>TOTAL SALUD Y BIENESTAR</v>
      </c>
      <c r="C13" s="250"/>
      <c r="D13" s="173">
        <f>SUM(D10:D12)</f>
        <v>10707356425</v>
      </c>
      <c r="E13" s="174">
        <f t="shared" ref="E13:G13" si="4">SUM(E10:E12)</f>
        <v>147757542599</v>
      </c>
      <c r="F13" s="174">
        <f t="shared" si="4"/>
        <v>0</v>
      </c>
      <c r="G13" s="174">
        <f t="shared" si="4"/>
        <v>0</v>
      </c>
      <c r="H13" s="175">
        <f t="shared" ref="H13" si="5">SUM(H10:H12)</f>
        <v>65167930282</v>
      </c>
      <c r="I13" s="186">
        <f t="shared" si="2"/>
        <v>223632829306</v>
      </c>
    </row>
    <row r="14" spans="1:9" ht="13.5" customHeight="1" outlineLevel="2" x14ac:dyDescent="0.3">
      <c r="A14" s="55" t="s">
        <v>1941</v>
      </c>
      <c r="B14" s="266" t="s">
        <v>1519</v>
      </c>
      <c r="C14" s="157" t="s">
        <v>1640</v>
      </c>
      <c r="D14" s="76">
        <f>SUMPRODUCT(('GASTOS 2025'!$A$2:$A$856=$A14)*('GASTOS 2025'!$C$2:$C$856="1")*('GASTOS 2025'!$S$2:$S$856))</f>
        <v>3591481200</v>
      </c>
      <c r="E14" s="77">
        <f>SUMPRODUCT(('GASTOS 2025'!$A$2:$A$856=$A14)*('GASTOS 2025'!$C$2:$C$856="2")*('GASTOS 2025'!$S$2:$S$856))</f>
        <v>0</v>
      </c>
      <c r="F14" s="77">
        <f>SUMPRODUCT(('GASTOS 2025'!$A$2:$A$856=$A14)*('GASTOS 2025'!$C$2:$C$856="4")*('GASTOS 2025'!$S$2:$S$856))</f>
        <v>0</v>
      </c>
      <c r="G14" s="77">
        <f>SUMPRODUCT(('GASTOS 2025'!$A$2:$A$856=$A14)*('GASTOS 2025'!$C$2:$C$856="5")*('GASTOS 2025'!$S$2:$S$856))</f>
        <v>0</v>
      </c>
      <c r="H14" s="78">
        <f>SUMPRODUCT(('GASTOS 2025'!$A$2:$A$856=$A14)*('GASTOS 2025'!$C$2:$C$856="3")*('GASTOS 2025'!$S$2:$S$856))</f>
        <v>0</v>
      </c>
      <c r="I14" s="187">
        <f t="shared" si="2"/>
        <v>3591481200</v>
      </c>
    </row>
    <row r="15" spans="1:9" ht="13.5" customHeight="1" outlineLevel="2" x14ac:dyDescent="0.3">
      <c r="A15" s="55" t="s">
        <v>1942</v>
      </c>
      <c r="B15" s="262"/>
      <c r="C15" s="167" t="s">
        <v>1646</v>
      </c>
      <c r="D15" s="76">
        <f>SUMPRODUCT(('GASTOS 2025'!$A$2:$A$856=$A15)*('GASTOS 2025'!$C$2:$C$856="1")*('GASTOS 2025'!$S$2:$S$856))</f>
        <v>2472800000</v>
      </c>
      <c r="E15" s="77">
        <f>SUMPRODUCT(('GASTOS 2025'!$A$2:$A$856=$A15)*('GASTOS 2025'!$C$2:$C$856="2")*('GASTOS 2025'!$S$2:$S$856))</f>
        <v>0</v>
      </c>
      <c r="F15" s="77">
        <f>SUMPRODUCT(('GASTOS 2025'!$A$2:$A$856=$A15)*('GASTOS 2025'!$C$2:$C$856="4")*('GASTOS 2025'!$S$2:$S$856))</f>
        <v>0</v>
      </c>
      <c r="G15" s="77">
        <f>SUMPRODUCT(('GASTOS 2025'!$A$2:$A$856=$A15)*('GASTOS 2025'!$C$2:$C$856="5")*('GASTOS 2025'!$S$2:$S$856))</f>
        <v>0</v>
      </c>
      <c r="H15" s="78">
        <f>SUMPRODUCT(('GASTOS 2025'!$A$2:$A$856=$A15)*('GASTOS 2025'!$C$2:$C$856="3")*('GASTOS 2025'!$S$2:$S$856))</f>
        <v>0</v>
      </c>
      <c r="I15" s="187">
        <f t="shared" si="2"/>
        <v>2472800000</v>
      </c>
    </row>
    <row r="16" spans="1:9" outlineLevel="2" x14ac:dyDescent="0.3">
      <c r="A16" s="55" t="s">
        <v>1943</v>
      </c>
      <c r="B16" s="262"/>
      <c r="C16" s="167" t="s">
        <v>1651</v>
      </c>
      <c r="D16" s="76">
        <f>SUMPRODUCT(('GASTOS 2025'!$A$2:$A$856=$A16)*('GASTOS 2025'!$C$2:$C$856="1")*('GASTOS 2025'!$S$2:$S$856))</f>
        <v>993280000</v>
      </c>
      <c r="E16" s="77">
        <f>SUMPRODUCT(('GASTOS 2025'!$A$2:$A$856=$A16)*('GASTOS 2025'!$C$2:$C$856="2")*('GASTOS 2025'!$S$2:$S$856))</f>
        <v>50146965</v>
      </c>
      <c r="F16" s="77">
        <f>SUMPRODUCT(('GASTOS 2025'!$A$2:$A$856=$A16)*('GASTOS 2025'!$C$2:$C$856="4")*('GASTOS 2025'!$S$2:$S$856))</f>
        <v>0</v>
      </c>
      <c r="G16" s="77">
        <f>SUMPRODUCT(('GASTOS 2025'!$A$2:$A$856=$A16)*('GASTOS 2025'!$C$2:$C$856="5")*('GASTOS 2025'!$S$2:$S$856))</f>
        <v>0</v>
      </c>
      <c r="H16" s="78">
        <f>SUMPRODUCT(('GASTOS 2025'!$A$2:$A$856=$A16)*('GASTOS 2025'!$C$2:$C$856="3")*('GASTOS 2025'!$S$2:$S$856))</f>
        <v>0</v>
      </c>
      <c r="I16" s="187">
        <f t="shared" si="2"/>
        <v>1043426965</v>
      </c>
    </row>
    <row r="17" spans="1:9" ht="13.5" customHeight="1" outlineLevel="2" x14ac:dyDescent="0.3">
      <c r="A17" s="55" t="s">
        <v>1944</v>
      </c>
      <c r="B17" s="262"/>
      <c r="C17" s="167" t="s">
        <v>1945</v>
      </c>
      <c r="D17" s="76">
        <f>SUMPRODUCT(('GASTOS 2025'!$A$2:$A$856=$A17)*('GASTOS 2025'!$C$2:$C$856="1")*('GASTOS 2025'!$S$2:$S$856))</f>
        <v>1541597268</v>
      </c>
      <c r="E17" s="77">
        <f>SUMPRODUCT(('GASTOS 2025'!$A$2:$A$856=$A17)*('GASTOS 2025'!$C$2:$C$856="2")*('GASTOS 2025'!$S$2:$S$856))</f>
        <v>633171279</v>
      </c>
      <c r="F17" s="77">
        <f>SUMPRODUCT(('GASTOS 2025'!$A$2:$A$856=$A17)*('GASTOS 2025'!$C$2:$C$856="4")*('GASTOS 2025'!$S$2:$S$856))</f>
        <v>0</v>
      </c>
      <c r="G17" s="77">
        <f>SUMPRODUCT(('GASTOS 2025'!$A$2:$A$856=$A17)*('GASTOS 2025'!$C$2:$C$856="5")*('GASTOS 2025'!$S$2:$S$856))</f>
        <v>0</v>
      </c>
      <c r="H17" s="78">
        <f>SUMPRODUCT(('GASTOS 2025'!$A$2:$A$856=$A17)*('GASTOS 2025'!$C$2:$C$856="3")*('GASTOS 2025'!$S$2:$S$856))</f>
        <v>3578963300</v>
      </c>
      <c r="I17" s="187">
        <f t="shared" si="2"/>
        <v>5753731847</v>
      </c>
    </row>
    <row r="18" spans="1:9" ht="13.5" customHeight="1" outlineLevel="2" x14ac:dyDescent="0.3">
      <c r="A18" s="55" t="s">
        <v>1946</v>
      </c>
      <c r="B18" s="262"/>
      <c r="C18" s="158" t="s">
        <v>1664</v>
      </c>
      <c r="D18" s="76">
        <f>SUMPRODUCT(('GASTOS 2025'!$A$2:$A$856=$A18)*('GASTOS 2025'!$C$2:$C$856="1")*('GASTOS 2025'!$S$2:$S$856))</f>
        <v>4250040001</v>
      </c>
      <c r="E18" s="77">
        <f>SUMPRODUCT(('GASTOS 2025'!$A$2:$A$856=$A18)*('GASTOS 2025'!$C$2:$C$856="2")*('GASTOS 2025'!$S$2:$S$856))</f>
        <v>7616619199</v>
      </c>
      <c r="F18" s="77">
        <f>SUMPRODUCT(('GASTOS 2025'!$A$2:$A$856=$A18)*('GASTOS 2025'!$C$2:$C$856="4")*('GASTOS 2025'!$S$2:$S$856))</f>
        <v>0</v>
      </c>
      <c r="G18" s="77">
        <f>SUMPRODUCT(('GASTOS 2025'!$A$2:$A$856=$A18)*('GASTOS 2025'!$C$2:$C$856="5")*('GASTOS 2025'!$S$2:$S$856))</f>
        <v>0</v>
      </c>
      <c r="H18" s="78">
        <f>SUMPRODUCT(('GASTOS 2025'!$A$2:$A$856=$A18)*('GASTOS 2025'!$C$2:$C$856="3")*('GASTOS 2025'!$S$2:$S$856))</f>
        <v>0</v>
      </c>
      <c r="I18" s="187">
        <f t="shared" si="2"/>
        <v>11866659200</v>
      </c>
    </row>
    <row r="19" spans="1:9" ht="13.5" customHeight="1" outlineLevel="2" x14ac:dyDescent="0.3">
      <c r="A19" s="55" t="s">
        <v>1947</v>
      </c>
      <c r="B19" s="166"/>
      <c r="C19" s="159" t="s">
        <v>1668</v>
      </c>
      <c r="D19" s="76">
        <f>SUMPRODUCT(('GASTOS 2025'!$A$2:$A$856=$A19)*('GASTOS 2025'!$C$2:$C$856="1")*('GASTOS 2025'!$S$2:$S$856))</f>
        <v>5977207124</v>
      </c>
      <c r="E19" s="77">
        <f>SUMPRODUCT(('GASTOS 2025'!$A$2:$A$856=$A19)*('GASTOS 2025'!$C$2:$C$856="2")*('GASTOS 2025'!$S$2:$S$856))</f>
        <v>0</v>
      </c>
      <c r="F19" s="77">
        <f>SUMPRODUCT(('GASTOS 2025'!$A$2:$A$856=$A19)*('GASTOS 2025'!$C$2:$C$856="4")*('GASTOS 2025'!$S$2:$S$856))</f>
        <v>0</v>
      </c>
      <c r="G19" s="77">
        <f>SUMPRODUCT(('GASTOS 2025'!$A$2:$A$856=$A19)*('GASTOS 2025'!$C$2:$C$856="5")*('GASTOS 2025'!$S$2:$S$856))</f>
        <v>0</v>
      </c>
      <c r="H19" s="78">
        <f>SUMPRODUCT(('GASTOS 2025'!$A$2:$A$856=$A19)*('GASTOS 2025'!$C$2:$C$856="3")*('GASTOS 2025'!$S$2:$S$856))</f>
        <v>0</v>
      </c>
      <c r="I19" s="187">
        <f t="shared" si="2"/>
        <v>5977207124</v>
      </c>
    </row>
    <row r="20" spans="1:9" ht="13.5" customHeight="1" outlineLevel="1" x14ac:dyDescent="0.3">
      <c r="A20" s="55" t="s">
        <v>1518</v>
      </c>
      <c r="B20" s="249" t="str">
        <f>+CONCATENATE("TOTAL ",B14)</f>
        <v>TOTAL INCLUSIÓN E INTEGRACIÓN SOCIAL Y COMUNITARIA</v>
      </c>
      <c r="C20" s="250"/>
      <c r="D20" s="173">
        <f>SUM(D14:D19)</f>
        <v>18826405593</v>
      </c>
      <c r="E20" s="174">
        <f>SUM(E14:E19)</f>
        <v>8299937443</v>
      </c>
      <c r="F20" s="174">
        <f t="shared" ref="F20:G20" si="6">SUM(F14:F19)</f>
        <v>0</v>
      </c>
      <c r="G20" s="174">
        <f t="shared" si="6"/>
        <v>0</v>
      </c>
      <c r="H20" s="175">
        <f>SUM(H14:H19)</f>
        <v>3578963300</v>
      </c>
      <c r="I20" s="186">
        <f t="shared" si="2"/>
        <v>30705306336</v>
      </c>
    </row>
    <row r="21" spans="1:9" ht="27" customHeight="1" outlineLevel="2" x14ac:dyDescent="0.3">
      <c r="A21" s="55" t="s">
        <v>1948</v>
      </c>
      <c r="B21" s="261" t="s">
        <v>1521</v>
      </c>
      <c r="C21" s="157" t="s">
        <v>1676</v>
      </c>
      <c r="D21" s="76">
        <f>SUMPRODUCT(('GASTOS 2025'!$A$2:$A$856=$A21)*('GASTOS 2025'!$C$2:$C$856="1")*('GASTOS 2025'!$S$2:$S$856))</f>
        <v>14803975960</v>
      </c>
      <c r="E21" s="77">
        <f>SUMPRODUCT(('GASTOS 2025'!$A$2:$A$856=$A21)*('GASTOS 2025'!$C$2:$C$856="2")*('GASTOS 2025'!$S$2:$S$856))</f>
        <v>1869074135</v>
      </c>
      <c r="F21" s="77">
        <f>SUMPRODUCT(('GASTOS 2025'!$A$2:$A$856=$A21)*('GASTOS 2025'!$C$2:$C$856="4")*('GASTOS 2025'!$S$2:$S$856))</f>
        <v>0</v>
      </c>
      <c r="G21" s="77">
        <f>SUMPRODUCT(('GASTOS 2025'!$A$2:$A$856=$A21)*('GASTOS 2025'!$C$2:$C$856="5")*('GASTOS 2025'!$S$2:$S$856))</f>
        <v>0</v>
      </c>
      <c r="H21" s="78">
        <f>SUMPRODUCT(('GASTOS 2025'!$A$2:$A$856=$A21)*('GASTOS 2025'!$C$2:$C$856="3")*('GASTOS 2025'!$S$2:$S$856))</f>
        <v>0</v>
      </c>
      <c r="I21" s="185">
        <f t="shared" si="2"/>
        <v>16673050095</v>
      </c>
    </row>
    <row r="22" spans="1:9" ht="15" customHeight="1" outlineLevel="2" x14ac:dyDescent="0.3">
      <c r="A22" s="55" t="s">
        <v>1949</v>
      </c>
      <c r="B22" s="262"/>
      <c r="C22" s="157" t="s">
        <v>1685</v>
      </c>
      <c r="D22" s="76">
        <f>SUMPRODUCT(('GASTOS 2025'!$A$2:$A$856=$A22)*('GASTOS 2025'!$C$2:$C$856="1")*('GASTOS 2025'!$S$2:$S$856))</f>
        <v>2111761190</v>
      </c>
      <c r="E22" s="77">
        <f>SUMPRODUCT(('GASTOS 2025'!$A$2:$A$856=$A22)*('GASTOS 2025'!$C$2:$C$856="2")*('GASTOS 2025'!$S$2:$S$856))</f>
        <v>40800000</v>
      </c>
      <c r="F22" s="77">
        <f>SUMPRODUCT(('GASTOS 2025'!$A$2:$A$856=$A22)*('GASTOS 2025'!$C$2:$C$856="4")*('GASTOS 2025'!$S$2:$S$856))</f>
        <v>0</v>
      </c>
      <c r="G22" s="77">
        <f>SUMPRODUCT(('GASTOS 2025'!$A$2:$A$856=$A22)*('GASTOS 2025'!$C$2:$C$856="5")*('GASTOS 2025'!$S$2:$S$856))</f>
        <v>0</v>
      </c>
      <c r="H22" s="78">
        <f>SUMPRODUCT(('GASTOS 2025'!$A$2:$A$856=$A22)*('GASTOS 2025'!$C$2:$C$856="3")*('GASTOS 2025'!$S$2:$S$856))</f>
        <v>0</v>
      </c>
      <c r="I22" s="185">
        <f t="shared" si="2"/>
        <v>2152561190</v>
      </c>
    </row>
    <row r="23" spans="1:9" ht="27" customHeight="1" outlineLevel="2" x14ac:dyDescent="0.3">
      <c r="A23" s="55" t="s">
        <v>1950</v>
      </c>
      <c r="B23" s="263"/>
      <c r="C23" s="157" t="s">
        <v>1690</v>
      </c>
      <c r="D23" s="76">
        <f>SUMPRODUCT(('GASTOS 2025'!$A$2:$A$856=$A23)*('GASTOS 2025'!$C$2:$C$856="1")*('GASTOS 2025'!$S$2:$S$856))</f>
        <v>2149031756</v>
      </c>
      <c r="E23" s="77">
        <f>SUMPRODUCT(('GASTOS 2025'!$A$2:$A$856=$A23)*('GASTOS 2025'!$C$2:$C$856="2")*('GASTOS 2025'!$S$2:$S$856))</f>
        <v>1552322739</v>
      </c>
      <c r="F23" s="77">
        <f>SUMPRODUCT(('GASTOS 2025'!$A$2:$A$856=$A23)*('GASTOS 2025'!$C$2:$C$856="4")*('GASTOS 2025'!$S$2:$S$856))</f>
        <v>0</v>
      </c>
      <c r="G23" s="77">
        <f>SUMPRODUCT(('GASTOS 2025'!$A$2:$A$856=$A23)*('GASTOS 2025'!$C$2:$C$856="5")*('GASTOS 2025'!$S$2:$S$856))</f>
        <v>0</v>
      </c>
      <c r="H23" s="78">
        <f>SUMPRODUCT(('GASTOS 2025'!$A$2:$A$856=$A23)*('GASTOS 2025'!$C$2:$C$856="3")*('GASTOS 2025'!$S$2:$S$856))</f>
        <v>1811571321</v>
      </c>
      <c r="I23" s="185">
        <f t="shared" si="2"/>
        <v>5512925816</v>
      </c>
    </row>
    <row r="24" spans="1:9" ht="13.5" customHeight="1" outlineLevel="1" x14ac:dyDescent="0.3">
      <c r="A24" s="55" t="s">
        <v>1520</v>
      </c>
      <c r="B24" s="249" t="str">
        <f>+CONCATENATE("TOTAL ",B21)</f>
        <v>TOTAL DEPORTE, RECREACIÓN Y ACTIVIDAD FÍSICA</v>
      </c>
      <c r="C24" s="250"/>
      <c r="D24" s="173">
        <f>SUM(D21:D23)</f>
        <v>19064768906</v>
      </c>
      <c r="E24" s="174">
        <f t="shared" ref="E24:G24" si="7">SUM(E21:E23)</f>
        <v>3462196874</v>
      </c>
      <c r="F24" s="174">
        <f t="shared" si="7"/>
        <v>0</v>
      </c>
      <c r="G24" s="174">
        <f t="shared" si="7"/>
        <v>0</v>
      </c>
      <c r="H24" s="175">
        <f t="shared" ref="H24" si="8">SUM(H21:H23)</f>
        <v>1811571321</v>
      </c>
      <c r="I24" s="186">
        <f t="shared" si="2"/>
        <v>24338537101</v>
      </c>
    </row>
    <row r="25" spans="1:9" ht="26.4" outlineLevel="2" x14ac:dyDescent="0.3">
      <c r="A25" s="55" t="s">
        <v>1951</v>
      </c>
      <c r="B25" s="266" t="s">
        <v>1523</v>
      </c>
      <c r="C25" s="157" t="s">
        <v>1694</v>
      </c>
      <c r="D25" s="76">
        <f>SUMPRODUCT(('GASTOS 2025'!$A$2:$A$856=$A25)*('GASTOS 2025'!$C$2:$C$856="1")*('GASTOS 2025'!$S$2:$S$856))</f>
        <v>15089281416</v>
      </c>
      <c r="E25" s="77">
        <f>SUMPRODUCT(('GASTOS 2025'!$A$2:$A$856=$A25)*('GASTOS 2025'!$C$2:$C$856="2")*('GASTOS 2025'!$S$2:$S$856))</f>
        <v>7166666667</v>
      </c>
      <c r="F25" s="77">
        <f>SUMPRODUCT(('GASTOS 2025'!$A$2:$A$856=$A25)*('GASTOS 2025'!$C$2:$C$856="4")*('GASTOS 2025'!$S$2:$S$856))</f>
        <v>0</v>
      </c>
      <c r="G25" s="77">
        <f>SUMPRODUCT(('GASTOS 2025'!$A$2:$A$856=$A25)*('GASTOS 2025'!$C$2:$C$856="5")*('GASTOS 2025'!$S$2:$S$856))</f>
        <v>0</v>
      </c>
      <c r="H25" s="78">
        <f>SUMPRODUCT(('GASTOS 2025'!$A$2:$A$856=$A25)*('GASTOS 2025'!$C$2:$C$856="3")*('GASTOS 2025'!$S$2:$S$856))</f>
        <v>0</v>
      </c>
      <c r="I25" s="187">
        <f t="shared" si="2"/>
        <v>22255948083</v>
      </c>
    </row>
    <row r="26" spans="1:9" ht="13.5" customHeight="1" outlineLevel="2" x14ac:dyDescent="0.3">
      <c r="A26" s="55" t="s">
        <v>1952</v>
      </c>
      <c r="B26" s="263"/>
      <c r="C26" s="167" t="s">
        <v>1700</v>
      </c>
      <c r="D26" s="76">
        <f>SUMPRODUCT(('GASTOS 2025'!$A$2:$A$856=$A26)*('GASTOS 2025'!$C$2:$C$856="1")*('GASTOS 2025'!$S$2:$S$856))</f>
        <v>1987419643</v>
      </c>
      <c r="E26" s="77">
        <f>SUMPRODUCT(('GASTOS 2025'!$A$2:$A$856=$A26)*('GASTOS 2025'!$C$2:$C$856="2")*('GASTOS 2025'!$S$2:$S$856))</f>
        <v>4253467818</v>
      </c>
      <c r="F26" s="77">
        <f>SUMPRODUCT(('GASTOS 2025'!$A$2:$A$856=$A26)*('GASTOS 2025'!$C$2:$C$856="4")*('GASTOS 2025'!$S$2:$S$856))</f>
        <v>10200000000</v>
      </c>
      <c r="G26" s="77">
        <f>SUMPRODUCT(('GASTOS 2025'!$A$2:$A$856=$A26)*('GASTOS 2025'!$C$2:$C$856="5")*('GASTOS 2025'!$S$2:$S$856))</f>
        <v>0</v>
      </c>
      <c r="H26" s="78">
        <f>SUMPRODUCT(('GASTOS 2025'!$A$2:$A$856=$A26)*('GASTOS 2025'!$C$2:$C$856="3")*('GASTOS 2025'!$S$2:$S$856))</f>
        <v>1662797081</v>
      </c>
      <c r="I26" s="187">
        <f t="shared" si="2"/>
        <v>18103684542</v>
      </c>
    </row>
    <row r="27" spans="1:9" ht="13.5" customHeight="1" outlineLevel="1" x14ac:dyDescent="0.3">
      <c r="A27" s="55" t="s">
        <v>1522</v>
      </c>
      <c r="B27" s="267" t="str">
        <f>+CONCATENATE("TOTAL ",B25)</f>
        <v>TOTAL ARTE Y CULTURA</v>
      </c>
      <c r="C27" s="268"/>
      <c r="D27" s="173">
        <f>SUM(D25:D26)</f>
        <v>17076701059</v>
      </c>
      <c r="E27" s="174">
        <f>SUM(E25:E26)</f>
        <v>11420134485</v>
      </c>
      <c r="F27" s="174">
        <f t="shared" ref="F27:G27" si="9">SUM(F25:F26)</f>
        <v>10200000000</v>
      </c>
      <c r="G27" s="174">
        <f t="shared" si="9"/>
        <v>0</v>
      </c>
      <c r="H27" s="175">
        <f>SUM(H25:H26)</f>
        <v>1662797081</v>
      </c>
      <c r="I27" s="186">
        <f t="shared" si="2"/>
        <v>40359632625</v>
      </c>
    </row>
    <row r="28" spans="1:9" ht="13.5" customHeight="1" outlineLevel="2" x14ac:dyDescent="0.3">
      <c r="A28" s="55" t="s">
        <v>1953</v>
      </c>
      <c r="B28" s="266" t="s">
        <v>1525</v>
      </c>
      <c r="C28" s="167" t="s">
        <v>1954</v>
      </c>
      <c r="D28" s="76">
        <f>SUMPRODUCT(('GASTOS 2025'!$A$2:$A$856=$A28)*('GASTOS 2025'!$C$2:$C$856="1")*('GASTOS 2025'!$S$2:$S$856))</f>
        <v>887000000</v>
      </c>
      <c r="E28" s="77">
        <f>SUMPRODUCT(('GASTOS 2025'!$A$2:$A$856=$A28)*('GASTOS 2025'!$C$2:$C$856="2")*('GASTOS 2025'!$S$2:$S$856))</f>
        <v>152320000</v>
      </c>
      <c r="F28" s="77">
        <f>SUMPRODUCT(('GASTOS 2025'!$A$2:$A$856=$A28)*('GASTOS 2025'!$C$2:$C$856="4")*('GASTOS 2025'!$S$2:$S$856))</f>
        <v>0</v>
      </c>
      <c r="G28" s="77">
        <f>SUMPRODUCT(('GASTOS 2025'!$A$2:$A$856=$A28)*('GASTOS 2025'!$C$2:$C$856="5")*('GASTOS 2025'!$S$2:$S$856))</f>
        <v>0</v>
      </c>
      <c r="H28" s="78">
        <f>SUMPRODUCT(('GASTOS 2025'!$A$2:$A$856=$A28)*('GASTOS 2025'!$C$2:$C$856="3")*('GASTOS 2025'!$S$2:$S$856))</f>
        <v>0</v>
      </c>
      <c r="I28" s="187">
        <f t="shared" si="2"/>
        <v>1039320000</v>
      </c>
    </row>
    <row r="29" spans="1:9" ht="15" customHeight="1" outlineLevel="2" x14ac:dyDescent="0.3">
      <c r="A29" s="55" t="s">
        <v>1955</v>
      </c>
      <c r="B29" s="263"/>
      <c r="C29" s="157" t="s">
        <v>1719</v>
      </c>
      <c r="D29" s="76">
        <f>SUMPRODUCT(('GASTOS 2025'!$A$2:$A$856=$A29)*('GASTOS 2025'!$C$2:$C$856="1")*('GASTOS 2025'!$S$2:$S$856))</f>
        <v>5131061912</v>
      </c>
      <c r="E29" s="77">
        <f>SUMPRODUCT(('GASTOS 2025'!$A$2:$A$856=$A29)*('GASTOS 2025'!$C$2:$C$856="2")*('GASTOS 2025'!$S$2:$S$856))</f>
        <v>12708827289</v>
      </c>
      <c r="F29" s="77">
        <f>SUMPRODUCT(('GASTOS 2025'!$A$2:$A$856=$A29)*('GASTOS 2025'!$C$2:$C$856="4")*('GASTOS 2025'!$S$2:$S$856))</f>
        <v>0</v>
      </c>
      <c r="G29" s="77">
        <f>SUMPRODUCT(('GASTOS 2025'!$A$2:$A$856=$A29)*('GASTOS 2025'!$C$2:$C$856="5")*('GASTOS 2025'!$S$2:$S$856))</f>
        <v>0</v>
      </c>
      <c r="H29" s="78">
        <f>SUMPRODUCT(('GASTOS 2025'!$A$2:$A$856=$A29)*('GASTOS 2025'!$C$2:$C$856="3")*('GASTOS 2025'!$S$2:$S$856))</f>
        <v>0</v>
      </c>
      <c r="I29" s="187">
        <f t="shared" si="2"/>
        <v>17839889201</v>
      </c>
    </row>
    <row r="30" spans="1:9" ht="13.5" customHeight="1" outlineLevel="1" x14ac:dyDescent="0.3">
      <c r="A30" s="55" t="s">
        <v>1524</v>
      </c>
      <c r="B30" s="255" t="str">
        <f>+CONCATENATE("TOTAL ",B28)</f>
        <v>TOTAL SEGURIDAD Y CONVIVENCIA</v>
      </c>
      <c r="C30" s="256"/>
      <c r="D30" s="173">
        <f>SUM(D28:D29)</f>
        <v>6018061912</v>
      </c>
      <c r="E30" s="174">
        <f>SUM(E28:E29)</f>
        <v>12861147289</v>
      </c>
      <c r="F30" s="174">
        <f t="shared" ref="F30:G30" si="10">SUM(F28:F29)</f>
        <v>0</v>
      </c>
      <c r="G30" s="174">
        <f t="shared" si="10"/>
        <v>0</v>
      </c>
      <c r="H30" s="175">
        <f>SUM(H28:H29)</f>
        <v>0</v>
      </c>
      <c r="I30" s="186">
        <f t="shared" si="2"/>
        <v>18879209201</v>
      </c>
    </row>
    <row r="31" spans="1:9" ht="16.5" customHeight="1" x14ac:dyDescent="0.3">
      <c r="A31" s="62"/>
      <c r="B31" s="259" t="s">
        <v>1526</v>
      </c>
      <c r="C31" s="260"/>
      <c r="D31" s="70">
        <f>+D34+D36+D40+D42</f>
        <v>23829703727</v>
      </c>
      <c r="E31" s="71">
        <f>+E34+E36+E40+E42</f>
        <v>244562500</v>
      </c>
      <c r="F31" s="71">
        <f t="shared" ref="F31:G31" si="11">+F34+F36+F40+F42</f>
        <v>7191160000</v>
      </c>
      <c r="G31" s="71">
        <f t="shared" si="11"/>
        <v>22000000000</v>
      </c>
      <c r="H31" s="72">
        <f>+H34+H36+H40+H42</f>
        <v>2000000000</v>
      </c>
      <c r="I31" s="184">
        <f t="shared" si="2"/>
        <v>55265426227</v>
      </c>
    </row>
    <row r="32" spans="1:9" ht="27" customHeight="1" outlineLevel="2" x14ac:dyDescent="0.3">
      <c r="A32" s="55" t="s">
        <v>1956</v>
      </c>
      <c r="B32" s="261" t="s">
        <v>1528</v>
      </c>
      <c r="C32" s="157" t="s">
        <v>1726</v>
      </c>
      <c r="D32" s="76">
        <f>SUMPRODUCT(('GASTOS 2025'!$A$2:$A$856=$A32)*('GASTOS 2025'!$C$2:$C$856="1")*('GASTOS 2025'!$S$2:$S$856))</f>
        <v>5539800000</v>
      </c>
      <c r="E32" s="77">
        <f>SUMPRODUCT(('GASTOS 2025'!$A$2:$A$856=$A32)*('GASTOS 2025'!$C$2:$C$856="2")*('GASTOS 2025'!$S$2:$S$856))</f>
        <v>0</v>
      </c>
      <c r="F32" s="77">
        <f>SUMPRODUCT(('GASTOS 2025'!$A$2:$A$856=$A32)*('GASTOS 2025'!$C$2:$C$856="4")*('GASTOS 2025'!$S$2:$S$856))</f>
        <v>0</v>
      </c>
      <c r="G32" s="77">
        <f>SUMPRODUCT(('GASTOS 2025'!$A$2:$A$856=$A32)*('GASTOS 2025'!$C$2:$C$856="5")*('GASTOS 2025'!$S$2:$S$856))</f>
        <v>22000000000</v>
      </c>
      <c r="H32" s="78">
        <f>SUMPRODUCT(('GASTOS 2025'!$A$2:$A$856=$A32)*('GASTOS 2025'!$C$2:$C$856="3")*('GASTOS 2025'!$S$2:$S$856))</f>
        <v>0</v>
      </c>
      <c r="I32" s="187">
        <f t="shared" si="2"/>
        <v>27539800000</v>
      </c>
    </row>
    <row r="33" spans="1:9" ht="26.4" outlineLevel="2" x14ac:dyDescent="0.3">
      <c r="A33" s="55" t="s">
        <v>1957</v>
      </c>
      <c r="B33" s="263"/>
      <c r="C33" s="157" t="s">
        <v>1734</v>
      </c>
      <c r="D33" s="76">
        <f>SUMPRODUCT(('GASTOS 2025'!$A$2:$A$856=$A33)*('GASTOS 2025'!$C$2:$C$856="1")*('GASTOS 2025'!$S$2:$S$856))</f>
        <v>0</v>
      </c>
      <c r="E33" s="77">
        <f>SUMPRODUCT(('GASTOS 2025'!$A$2:$A$856=$A33)*('GASTOS 2025'!$C$2:$C$856="2")*('GASTOS 2025'!$S$2:$S$856))</f>
        <v>0</v>
      </c>
      <c r="F33" s="77">
        <f>SUMPRODUCT(('GASTOS 2025'!$A$2:$A$856=$A33)*('GASTOS 2025'!$C$2:$C$856="4")*('GASTOS 2025'!$S$2:$S$856))</f>
        <v>0</v>
      </c>
      <c r="G33" s="77">
        <f>SUMPRODUCT(('GASTOS 2025'!$A$2:$A$856=$A33)*('GASTOS 2025'!$C$2:$C$856="5")*('GASTOS 2025'!$S$2:$S$856))</f>
        <v>0</v>
      </c>
      <c r="H33" s="78">
        <f>SUMPRODUCT(('GASTOS 2025'!$A$2:$A$856=$A33)*('GASTOS 2025'!$C$2:$C$856="3")*('GASTOS 2025'!$S$2:$S$856))</f>
        <v>0</v>
      </c>
      <c r="I33" s="187">
        <f t="shared" si="2"/>
        <v>0</v>
      </c>
    </row>
    <row r="34" spans="1:9" ht="13.5" customHeight="1" outlineLevel="1" x14ac:dyDescent="0.3">
      <c r="A34" s="55" t="s">
        <v>1527</v>
      </c>
      <c r="B34" s="249" t="str">
        <f>+CONCATENATE("TOTAL ",B32)</f>
        <v>TOTAL DESARROLLO Y FOMENTO EMPRESARIAL</v>
      </c>
      <c r="C34" s="250"/>
      <c r="D34" s="173">
        <f>SUM(D32:D33)</f>
        <v>5539800000</v>
      </c>
      <c r="E34" s="174">
        <f t="shared" ref="E34:G34" si="12">SUM(E32:E33)</f>
        <v>0</v>
      </c>
      <c r="F34" s="174">
        <f t="shared" si="12"/>
        <v>0</v>
      </c>
      <c r="G34" s="174">
        <f t="shared" si="12"/>
        <v>22000000000</v>
      </c>
      <c r="H34" s="175">
        <f t="shared" ref="H34" si="13">SUM(H32:H33)</f>
        <v>0</v>
      </c>
      <c r="I34" s="186">
        <f t="shared" si="2"/>
        <v>27539800000</v>
      </c>
    </row>
    <row r="35" spans="1:9" outlineLevel="2" x14ac:dyDescent="0.3">
      <c r="A35" s="55" t="s">
        <v>1958</v>
      </c>
      <c r="B35" s="160" t="s">
        <v>1530</v>
      </c>
      <c r="C35" s="159" t="s">
        <v>1741</v>
      </c>
      <c r="D35" s="76">
        <f>SUMPRODUCT(('GASTOS 2025'!$A$2:$A$856=$A35)*('GASTOS 2025'!$C$2:$C$856="1")*('GASTOS 2025'!$S$2:$S$856))</f>
        <v>1056000000</v>
      </c>
      <c r="E35" s="77">
        <f>SUMPRODUCT(('GASTOS 2025'!$A$2:$A$856=$A35)*('GASTOS 2025'!$C$2:$C$856="2")*('GASTOS 2025'!$S$2:$S$856))</f>
        <v>0</v>
      </c>
      <c r="F35" s="77">
        <f>SUMPRODUCT(('GASTOS 2025'!$A$2:$A$856=$A35)*('GASTOS 2025'!$C$2:$C$856="4")*('GASTOS 2025'!$S$2:$S$856))</f>
        <v>0</v>
      </c>
      <c r="G35" s="77">
        <f>SUMPRODUCT(('GASTOS 2025'!$A$2:$A$856=$A35)*('GASTOS 2025'!$C$2:$C$856="5")*('GASTOS 2025'!$S$2:$S$856))</f>
        <v>0</v>
      </c>
      <c r="H35" s="78">
        <f>SUMPRODUCT(('GASTOS 2025'!$A$2:$A$856=$A35)*('GASTOS 2025'!$C$2:$C$856="3")*('GASTOS 2025'!$S$2:$S$856))</f>
        <v>0</v>
      </c>
      <c r="I35" s="187">
        <f t="shared" si="2"/>
        <v>1056000000</v>
      </c>
    </row>
    <row r="36" spans="1:9" ht="13.5" customHeight="1" outlineLevel="1" x14ac:dyDescent="0.3">
      <c r="A36" s="55" t="s">
        <v>1529</v>
      </c>
      <c r="B36" s="249" t="str">
        <f>+CONCATENATE("TOTAL ",B35)</f>
        <v>TOTAL ECOSISTEMA T.I.</v>
      </c>
      <c r="C36" s="250"/>
      <c r="D36" s="173">
        <f>SUM(D35:D35)</f>
        <v>1056000000</v>
      </c>
      <c r="E36" s="174">
        <f>SUM(E35:E35)</f>
        <v>0</v>
      </c>
      <c r="F36" s="174">
        <f t="shared" ref="F36:G36" si="14">SUM(F35:F35)</f>
        <v>0</v>
      </c>
      <c r="G36" s="174">
        <f t="shared" si="14"/>
        <v>0</v>
      </c>
      <c r="H36" s="175">
        <f>SUM(H35:H35)</f>
        <v>0</v>
      </c>
      <c r="I36" s="186">
        <f t="shared" si="2"/>
        <v>1056000000</v>
      </c>
    </row>
    <row r="37" spans="1:9" outlineLevel="2" x14ac:dyDescent="0.3">
      <c r="A37" s="55" t="s">
        <v>1959</v>
      </c>
      <c r="B37" s="264" t="s">
        <v>1532</v>
      </c>
      <c r="C37" s="159" t="s">
        <v>1746</v>
      </c>
      <c r="D37" s="76">
        <f>SUMPRODUCT(('GASTOS 2025'!$A$2:$A$856=$A37)*('GASTOS 2025'!$C$2:$C$856="1")*('GASTOS 2025'!$S$2:$S$856))</f>
        <v>4121903727</v>
      </c>
      <c r="E37" s="77">
        <f>SUMPRODUCT(('GASTOS 2025'!$A$2:$A$856=$A37)*('GASTOS 2025'!$C$2:$C$856="2")*('GASTOS 2025'!$S$2:$S$856))</f>
        <v>0</v>
      </c>
      <c r="F37" s="77">
        <f>SUMPRODUCT(('GASTOS 2025'!$A$2:$A$856=$A37)*('GASTOS 2025'!$C$2:$C$856="4")*('GASTOS 2025'!$S$2:$S$856))</f>
        <v>0</v>
      </c>
      <c r="G37" s="77">
        <f>SUMPRODUCT(('GASTOS 2025'!$A$2:$A$856=$A37)*('GASTOS 2025'!$C$2:$C$856="5")*('GASTOS 2025'!$S$2:$S$856))</f>
        <v>0</v>
      </c>
      <c r="H37" s="78">
        <f>SUMPRODUCT(('GASTOS 2025'!$A$2:$A$856=$A37)*('GASTOS 2025'!$C$2:$C$856="3")*('GASTOS 2025'!$S$2:$S$856))</f>
        <v>0</v>
      </c>
      <c r="I37" s="187">
        <f t="shared" si="2"/>
        <v>4121903727</v>
      </c>
    </row>
    <row r="38" spans="1:9" ht="15" customHeight="1" outlineLevel="2" x14ac:dyDescent="0.3">
      <c r="A38" s="55" t="s">
        <v>1960</v>
      </c>
      <c r="B38" s="253"/>
      <c r="C38" s="159" t="s">
        <v>1756</v>
      </c>
      <c r="D38" s="76">
        <f>SUMPRODUCT(('GASTOS 2025'!$A$2:$A$856=$A38)*('GASTOS 2025'!$C$2:$C$856="1")*('GASTOS 2025'!$S$2:$S$856))</f>
        <v>10000000000</v>
      </c>
      <c r="E38" s="77">
        <f>SUMPRODUCT(('GASTOS 2025'!$A$2:$A$856=$A38)*('GASTOS 2025'!$C$2:$C$856="2")*('GASTOS 2025'!$S$2:$S$856))</f>
        <v>0</v>
      </c>
      <c r="F38" s="77">
        <f>SUMPRODUCT(('GASTOS 2025'!$A$2:$A$856=$A38)*('GASTOS 2025'!$C$2:$C$856="4")*('GASTOS 2025'!$S$2:$S$856))</f>
        <v>0</v>
      </c>
      <c r="G38" s="77">
        <f>SUMPRODUCT(('GASTOS 2025'!$A$2:$A$856=$A38)*('GASTOS 2025'!$C$2:$C$856="5")*('GASTOS 2025'!$S$2:$S$856))</f>
        <v>0</v>
      </c>
      <c r="H38" s="78">
        <f>SUMPRODUCT(('GASTOS 2025'!$A$2:$A$856=$A38)*('GASTOS 2025'!$C$2:$C$856="3")*('GASTOS 2025'!$S$2:$S$856))</f>
        <v>0</v>
      </c>
      <c r="I38" s="187">
        <f t="shared" si="2"/>
        <v>10000000000</v>
      </c>
    </row>
    <row r="39" spans="1:9" outlineLevel="2" x14ac:dyDescent="0.3">
      <c r="A39" s="55" t="s">
        <v>1961</v>
      </c>
      <c r="B39" s="254"/>
      <c r="C39" s="159" t="s">
        <v>1761</v>
      </c>
      <c r="D39" s="76">
        <f>SUMPRODUCT(('GASTOS 2025'!$A$2:$A$856=$A39)*('GASTOS 2025'!$C$2:$C$856="1")*('GASTOS 2025'!$S$2:$S$856))</f>
        <v>0</v>
      </c>
      <c r="E39" s="77">
        <f>SUMPRODUCT(('GASTOS 2025'!$A$2:$A$856=$A39)*('GASTOS 2025'!$C$2:$C$856="2")*('GASTOS 2025'!$S$2:$S$856))</f>
        <v>244562500</v>
      </c>
      <c r="F39" s="77">
        <f>SUMPRODUCT(('GASTOS 2025'!$A$2:$A$856=$A39)*('GASTOS 2025'!$C$2:$C$856="4")*('GASTOS 2025'!$S$2:$S$856))</f>
        <v>0</v>
      </c>
      <c r="G39" s="77">
        <f>SUMPRODUCT(('GASTOS 2025'!$A$2:$A$856=$A39)*('GASTOS 2025'!$C$2:$C$856="5")*('GASTOS 2025'!$S$2:$S$856))</f>
        <v>0</v>
      </c>
      <c r="H39" s="78">
        <f>SUMPRODUCT(('GASTOS 2025'!$A$2:$A$856=$A39)*('GASTOS 2025'!$C$2:$C$856="3")*('GASTOS 2025'!$S$2:$S$856))</f>
        <v>2000000000</v>
      </c>
      <c r="I39" s="187">
        <f t="shared" si="2"/>
        <v>2244562500</v>
      </c>
    </row>
    <row r="40" spans="1:9" ht="13.5" customHeight="1" outlineLevel="1" x14ac:dyDescent="0.3">
      <c r="A40" s="55" t="s">
        <v>1531</v>
      </c>
      <c r="B40" s="249" t="str">
        <f>+CONCATENATE("TOTAL ",B37)</f>
        <v>TOTAL DESARROLLO RURAL</v>
      </c>
      <c r="C40" s="250"/>
      <c r="D40" s="173">
        <f>SUM(D37:D39)</f>
        <v>14121903727</v>
      </c>
      <c r="E40" s="174">
        <f t="shared" ref="E40:G40" si="15">SUM(E37:E39)</f>
        <v>244562500</v>
      </c>
      <c r="F40" s="174">
        <f t="shared" si="15"/>
        <v>0</v>
      </c>
      <c r="G40" s="174">
        <f t="shared" si="15"/>
        <v>0</v>
      </c>
      <c r="H40" s="175">
        <f t="shared" ref="H40" si="16">SUM(H37:H39)</f>
        <v>2000000000</v>
      </c>
      <c r="I40" s="186">
        <f t="shared" si="2"/>
        <v>16366466227</v>
      </c>
    </row>
    <row r="41" spans="1:9" outlineLevel="2" x14ac:dyDescent="0.3">
      <c r="A41" s="55" t="s">
        <v>1962</v>
      </c>
      <c r="B41" s="160" t="s">
        <v>1534</v>
      </c>
      <c r="C41" s="161" t="s">
        <v>1766</v>
      </c>
      <c r="D41" s="76">
        <f>SUMPRODUCT(('GASTOS 2025'!$A$2:$A$856=$A41)*('GASTOS 2025'!$C$2:$C$856="1")*('GASTOS 2025'!$S$2:$S$856))</f>
        <v>3112000000</v>
      </c>
      <c r="E41" s="77">
        <f>SUMPRODUCT(('GASTOS 2025'!$A$2:$A$856=$A41)*('GASTOS 2025'!$C$2:$C$856="2")*('GASTOS 2025'!$S$2:$S$856))</f>
        <v>0</v>
      </c>
      <c r="F41" s="77">
        <f>SUMPRODUCT(('GASTOS 2025'!$A$2:$A$856=$A41)*('GASTOS 2025'!$C$2:$C$856="4")*('GASTOS 2025'!$S$2:$S$856))</f>
        <v>7191160000</v>
      </c>
      <c r="G41" s="77">
        <f>SUMPRODUCT(('GASTOS 2025'!$A$2:$A$856=$A41)*('GASTOS 2025'!$C$2:$C$856="5")*('GASTOS 2025'!$S$2:$S$856))</f>
        <v>0</v>
      </c>
      <c r="H41" s="78">
        <f>SUMPRODUCT(('GASTOS 2025'!$A$2:$A$856=$A41)*('GASTOS 2025'!$C$2:$C$856="3")*('GASTOS 2025'!$S$2:$S$856))</f>
        <v>0</v>
      </c>
      <c r="I41" s="187">
        <f t="shared" si="2"/>
        <v>10303160000</v>
      </c>
    </row>
    <row r="42" spans="1:9" ht="15" customHeight="1" outlineLevel="1" x14ac:dyDescent="0.3">
      <c r="A42" s="55" t="s">
        <v>1533</v>
      </c>
      <c r="B42" s="255" t="str">
        <f>+CONCATENATE("TOTAL ",B41)</f>
        <v>TOTAL TURISMO</v>
      </c>
      <c r="C42" s="256"/>
      <c r="D42" s="173">
        <f>+D41</f>
        <v>3112000000</v>
      </c>
      <c r="E42" s="174">
        <f t="shared" ref="E42:G42" si="17">+E41</f>
        <v>0</v>
      </c>
      <c r="F42" s="174">
        <f t="shared" si="17"/>
        <v>7191160000</v>
      </c>
      <c r="G42" s="174">
        <f t="shared" si="17"/>
        <v>0</v>
      </c>
      <c r="H42" s="175">
        <f t="shared" ref="H42" si="18">+H41</f>
        <v>0</v>
      </c>
      <c r="I42" s="186">
        <f t="shared" si="2"/>
        <v>10303160000</v>
      </c>
    </row>
    <row r="43" spans="1:9" ht="16.5" customHeight="1" x14ac:dyDescent="0.3">
      <c r="A43" s="62"/>
      <c r="B43" s="259" t="s">
        <v>1535</v>
      </c>
      <c r="C43" s="260"/>
      <c r="D43" s="70">
        <f>+D50+D54+D56+D60+D62</f>
        <v>141787146160</v>
      </c>
      <c r="E43" s="71">
        <f>+E50+E54+E56+E60+E62</f>
        <v>17443650263</v>
      </c>
      <c r="F43" s="71">
        <f t="shared" ref="F43:G43" si="19">+F50+F54+F56+F60+F62</f>
        <v>2249682899</v>
      </c>
      <c r="G43" s="71">
        <f t="shared" si="19"/>
        <v>48000000000</v>
      </c>
      <c r="H43" s="72">
        <f>+H50+H54+H56+H60+H62</f>
        <v>3811763137</v>
      </c>
      <c r="I43" s="184">
        <f t="shared" si="2"/>
        <v>213292242459</v>
      </c>
    </row>
    <row r="44" spans="1:9" ht="26.4" outlineLevel="2" x14ac:dyDescent="0.3">
      <c r="A44" s="55" t="s">
        <v>1963</v>
      </c>
      <c r="B44" s="265" t="s">
        <v>148</v>
      </c>
      <c r="C44" s="162" t="s">
        <v>1964</v>
      </c>
      <c r="D44" s="76">
        <f>SUMPRODUCT(('GASTOS 2025'!$A$2:$A$856=$A44)*('GASTOS 2025'!$C$2:$C$856="1")*('GASTOS 2025'!$S$2:$S$856))</f>
        <v>198897190</v>
      </c>
      <c r="E44" s="77">
        <f>SUMPRODUCT(('GASTOS 2025'!$A$2:$A$856=$A44)*('GASTOS 2025'!$C$2:$C$856="2")*('GASTOS 2025'!$S$2:$S$856))</f>
        <v>3467801585</v>
      </c>
      <c r="F44" s="77">
        <f>SUMPRODUCT(('GASTOS 2025'!$A$2:$A$856=$A44)*('GASTOS 2025'!$C$2:$C$856="4")*('GASTOS 2025'!$S$2:$S$856))</f>
        <v>0</v>
      </c>
      <c r="G44" s="77">
        <f>SUMPRODUCT(('GASTOS 2025'!$A$2:$A$856=$A44)*('GASTOS 2025'!$C$2:$C$856="5")*('GASTOS 2025'!$S$2:$S$856))</f>
        <v>0</v>
      </c>
      <c r="H44" s="78">
        <f>SUMPRODUCT(('GASTOS 2025'!$A$2:$A$856=$A44)*('GASTOS 2025'!$C$2:$C$856="3")*('GASTOS 2025'!$S$2:$S$856))</f>
        <v>0</v>
      </c>
      <c r="I44" s="187">
        <f t="shared" si="2"/>
        <v>3666698775</v>
      </c>
    </row>
    <row r="45" spans="1:9" ht="15" customHeight="1" outlineLevel="2" x14ac:dyDescent="0.3">
      <c r="A45" s="55" t="s">
        <v>1965</v>
      </c>
      <c r="B45" s="253"/>
      <c r="C45" s="162" t="s">
        <v>1783</v>
      </c>
      <c r="D45" s="76">
        <f>SUMPRODUCT(('GASTOS 2025'!$A$2:$A$856=$A45)*('GASTOS 2025'!$C$2:$C$856="1")*('GASTOS 2025'!$S$2:$S$856))</f>
        <v>208341300</v>
      </c>
      <c r="E45" s="77">
        <f>SUMPRODUCT(('GASTOS 2025'!$A$2:$A$856=$A45)*('GASTOS 2025'!$C$2:$C$856="2")*('GASTOS 2025'!$S$2:$S$856))</f>
        <v>477691215</v>
      </c>
      <c r="F45" s="77">
        <f>SUMPRODUCT(('GASTOS 2025'!$A$2:$A$856=$A45)*('GASTOS 2025'!$C$2:$C$856="4")*('GASTOS 2025'!$S$2:$S$856))</f>
        <v>0</v>
      </c>
      <c r="G45" s="77">
        <f>SUMPRODUCT(('GASTOS 2025'!$A$2:$A$856=$A45)*('GASTOS 2025'!$C$2:$C$856="5")*('GASTOS 2025'!$S$2:$S$856))</f>
        <v>0</v>
      </c>
      <c r="H45" s="78">
        <f>SUMPRODUCT(('GASTOS 2025'!$A$2:$A$856=$A45)*('GASTOS 2025'!$C$2:$C$856="3")*('GASTOS 2025'!$S$2:$S$856))</f>
        <v>0</v>
      </c>
      <c r="I45" s="187">
        <f t="shared" si="2"/>
        <v>686032515</v>
      </c>
    </row>
    <row r="46" spans="1:9" ht="15" customHeight="1" outlineLevel="2" x14ac:dyDescent="0.3">
      <c r="A46" s="55" t="s">
        <v>1966</v>
      </c>
      <c r="B46" s="253"/>
      <c r="C46" s="162" t="s">
        <v>1967</v>
      </c>
      <c r="D46" s="76">
        <f>SUMPRODUCT(('GASTOS 2025'!$A$2:$A$856=$A46)*('GASTOS 2025'!$C$2:$C$856="1")*('GASTOS 2025'!$S$2:$S$856))</f>
        <v>2428516670</v>
      </c>
      <c r="E46" s="77">
        <f>SUMPRODUCT(('GASTOS 2025'!$A$2:$A$856=$A46)*('GASTOS 2025'!$C$2:$C$856="2")*('GASTOS 2025'!$S$2:$S$856))</f>
        <v>3825775</v>
      </c>
      <c r="F46" s="77">
        <f>SUMPRODUCT(('GASTOS 2025'!$A$2:$A$856=$A46)*('GASTOS 2025'!$C$2:$C$856="4")*('GASTOS 2025'!$S$2:$S$856))</f>
        <v>0</v>
      </c>
      <c r="G46" s="77">
        <f>SUMPRODUCT(('GASTOS 2025'!$A$2:$A$856=$A46)*('GASTOS 2025'!$C$2:$C$856="5")*('GASTOS 2025'!$S$2:$S$856))</f>
        <v>0</v>
      </c>
      <c r="H46" s="78">
        <f>SUMPRODUCT(('GASTOS 2025'!$A$2:$A$856=$A46)*('GASTOS 2025'!$C$2:$C$856="3")*('GASTOS 2025'!$S$2:$S$856))</f>
        <v>0</v>
      </c>
      <c r="I46" s="187">
        <f t="shared" si="2"/>
        <v>2432342445</v>
      </c>
    </row>
    <row r="47" spans="1:9" ht="26.4" outlineLevel="2" x14ac:dyDescent="0.3">
      <c r="A47" s="55" t="s">
        <v>1968</v>
      </c>
      <c r="B47" s="253"/>
      <c r="C47" s="162" t="s">
        <v>1969</v>
      </c>
      <c r="D47" s="76">
        <f>SUMPRODUCT(('GASTOS 2025'!$A$2:$A$856=$A47)*('GASTOS 2025'!$C$2:$C$856="1")*('GASTOS 2025'!$S$2:$S$856))</f>
        <v>987031730</v>
      </c>
      <c r="E47" s="77">
        <f>SUMPRODUCT(('GASTOS 2025'!$A$2:$A$856=$A47)*('GASTOS 2025'!$C$2:$C$856="2")*('GASTOS 2025'!$S$2:$S$856))</f>
        <v>0</v>
      </c>
      <c r="F47" s="77">
        <f>SUMPRODUCT(('GASTOS 2025'!$A$2:$A$856=$A47)*('GASTOS 2025'!$C$2:$C$856="4")*('GASTOS 2025'!$S$2:$S$856))</f>
        <v>0</v>
      </c>
      <c r="G47" s="77">
        <f>SUMPRODUCT(('GASTOS 2025'!$A$2:$A$856=$A47)*('GASTOS 2025'!$C$2:$C$856="5")*('GASTOS 2025'!$S$2:$S$856))</f>
        <v>0</v>
      </c>
      <c r="H47" s="78">
        <f>SUMPRODUCT(('GASTOS 2025'!$A$2:$A$856=$A47)*('GASTOS 2025'!$C$2:$C$856="3")*('GASTOS 2025'!$S$2:$S$856))</f>
        <v>0</v>
      </c>
      <c r="I47" s="187">
        <f t="shared" si="2"/>
        <v>987031730</v>
      </c>
    </row>
    <row r="48" spans="1:9" outlineLevel="2" x14ac:dyDescent="0.3">
      <c r="A48" s="55" t="s">
        <v>1970</v>
      </c>
      <c r="B48" s="253"/>
      <c r="C48" s="162" t="s">
        <v>1971</v>
      </c>
      <c r="D48" s="76">
        <f>SUMPRODUCT(('GASTOS 2025'!$A$2:$A$856=$A48)*('GASTOS 2025'!$C$2:$C$856="1")*('GASTOS 2025'!$S$2:$S$856))</f>
        <v>377097190</v>
      </c>
      <c r="E48" s="77">
        <f>SUMPRODUCT(('GASTOS 2025'!$A$2:$A$856=$A48)*('GASTOS 2025'!$C$2:$C$856="2")*('GASTOS 2025'!$S$2:$S$856))</f>
        <v>0</v>
      </c>
      <c r="F48" s="77">
        <f>SUMPRODUCT(('GASTOS 2025'!$A$2:$A$856=$A48)*('GASTOS 2025'!$C$2:$C$856="4")*('GASTOS 2025'!$S$2:$S$856))</f>
        <v>0</v>
      </c>
      <c r="G48" s="77">
        <f>SUMPRODUCT(('GASTOS 2025'!$A$2:$A$856=$A48)*('GASTOS 2025'!$C$2:$C$856="5")*('GASTOS 2025'!$S$2:$S$856))</f>
        <v>0</v>
      </c>
      <c r="H48" s="78">
        <f>SUMPRODUCT(('GASTOS 2025'!$A$2:$A$856=$A48)*('GASTOS 2025'!$C$2:$C$856="3")*('GASTOS 2025'!$S$2:$S$856))</f>
        <v>0</v>
      </c>
      <c r="I48" s="187">
        <f t="shared" si="2"/>
        <v>377097190</v>
      </c>
    </row>
    <row r="49" spans="1:9" ht="15" customHeight="1" outlineLevel="2" x14ac:dyDescent="0.3">
      <c r="A49" s="55" t="s">
        <v>1972</v>
      </c>
      <c r="B49" s="254"/>
      <c r="C49" s="162" t="s">
        <v>1803</v>
      </c>
      <c r="D49" s="76">
        <f>SUMPRODUCT(('GASTOS 2025'!$A$2:$A$856=$A49)*('GASTOS 2025'!$C$2:$C$856="1")*('GASTOS 2025'!$S$2:$S$856))</f>
        <v>12272683780</v>
      </c>
      <c r="E49" s="77">
        <f>SUMPRODUCT(('GASTOS 2025'!$A$2:$A$856=$A49)*('GASTOS 2025'!$C$2:$C$856="2")*('GASTOS 2025'!$S$2:$S$856))</f>
        <v>663821520</v>
      </c>
      <c r="F49" s="77">
        <f>SUMPRODUCT(('GASTOS 2025'!$A$2:$A$856=$A49)*('GASTOS 2025'!$C$2:$C$856="4")*('GASTOS 2025'!$S$2:$S$856))</f>
        <v>2249682899</v>
      </c>
      <c r="G49" s="77">
        <f>SUMPRODUCT(('GASTOS 2025'!$A$2:$A$856=$A49)*('GASTOS 2025'!$C$2:$C$856="5")*('GASTOS 2025'!$S$2:$S$856))</f>
        <v>0</v>
      </c>
      <c r="H49" s="78">
        <f>SUMPRODUCT(('GASTOS 2025'!$A$2:$A$856=$A49)*('GASTOS 2025'!$C$2:$C$856="3")*('GASTOS 2025'!$S$2:$S$856))</f>
        <v>0</v>
      </c>
      <c r="I49" s="187">
        <f t="shared" si="2"/>
        <v>15186188199</v>
      </c>
    </row>
    <row r="50" spans="1:9" ht="13.5" customHeight="1" outlineLevel="1" x14ac:dyDescent="0.3">
      <c r="A50" s="55" t="s">
        <v>1536</v>
      </c>
      <c r="B50" s="249" t="str">
        <f>+CONCATENATE("TOTAL ",B44)</f>
        <v>TOTAL MEDIO AMBIENTE</v>
      </c>
      <c r="C50" s="250"/>
      <c r="D50" s="173">
        <f>SUM(D44:D49)</f>
        <v>16472567860</v>
      </c>
      <c r="E50" s="174">
        <f t="shared" ref="E50:G50" si="20">SUM(E44:E49)</f>
        <v>4613140095</v>
      </c>
      <c r="F50" s="174">
        <f t="shared" si="20"/>
        <v>2249682899</v>
      </c>
      <c r="G50" s="174">
        <f t="shared" si="20"/>
        <v>0</v>
      </c>
      <c r="H50" s="175">
        <f t="shared" ref="H50" si="21">SUM(H44:H49)</f>
        <v>0</v>
      </c>
      <c r="I50" s="186">
        <f t="shared" si="2"/>
        <v>23335390854</v>
      </c>
    </row>
    <row r="51" spans="1:9" outlineLevel="2" x14ac:dyDescent="0.3">
      <c r="A51" s="55" t="s">
        <v>1973</v>
      </c>
      <c r="B51" s="264" t="s">
        <v>1538</v>
      </c>
      <c r="C51" s="162" t="s">
        <v>1812</v>
      </c>
      <c r="D51" s="76">
        <f>SUMPRODUCT(('GASTOS 2025'!$A$2:$A$856=$A51)*('GASTOS 2025'!$C$2:$C$856="1")*('GASTOS 2025'!$S$2:$S$856))</f>
        <v>9373472089</v>
      </c>
      <c r="E51" s="77">
        <f>SUMPRODUCT(('GASTOS 2025'!$A$2:$A$856=$A51)*('GASTOS 2025'!$C$2:$C$856="2")*('GASTOS 2025'!$S$2:$S$856))</f>
        <v>5358661264</v>
      </c>
      <c r="F51" s="77">
        <f>SUMPRODUCT(('GASTOS 2025'!$A$2:$A$856=$A51)*('GASTOS 2025'!$C$2:$C$856="4")*('GASTOS 2025'!$S$2:$S$856))</f>
        <v>0</v>
      </c>
      <c r="G51" s="77">
        <f>SUMPRODUCT(('GASTOS 2025'!$A$2:$A$856=$A51)*('GASTOS 2025'!$C$2:$C$856="5")*('GASTOS 2025'!$S$2:$S$856))</f>
        <v>0</v>
      </c>
      <c r="H51" s="78">
        <f>SUMPRODUCT(('GASTOS 2025'!$A$2:$A$856=$A51)*('GASTOS 2025'!$C$2:$C$856="3")*('GASTOS 2025'!$S$2:$S$856))</f>
        <v>0</v>
      </c>
      <c r="I51" s="187">
        <f t="shared" si="2"/>
        <v>14732133353</v>
      </c>
    </row>
    <row r="52" spans="1:9" ht="15" customHeight="1" outlineLevel="2" x14ac:dyDescent="0.3">
      <c r="A52" s="55" t="s">
        <v>1974</v>
      </c>
      <c r="B52" s="253"/>
      <c r="C52" s="162" t="s">
        <v>1975</v>
      </c>
      <c r="D52" s="76">
        <f>SUMPRODUCT(('GASTOS 2025'!$A$2:$A$856=$A52)*('GASTOS 2025'!$C$2:$C$856="1")*('GASTOS 2025'!$S$2:$S$856))</f>
        <v>46306293923</v>
      </c>
      <c r="E52" s="77">
        <f>SUMPRODUCT(('GASTOS 2025'!$A$2:$A$856=$A52)*('GASTOS 2025'!$C$2:$C$856="2")*('GASTOS 2025'!$S$2:$S$856))</f>
        <v>7738730</v>
      </c>
      <c r="F52" s="77">
        <f>SUMPRODUCT(('GASTOS 2025'!$A$2:$A$856=$A52)*('GASTOS 2025'!$C$2:$C$856="4")*('GASTOS 2025'!$S$2:$S$856))</f>
        <v>0</v>
      </c>
      <c r="G52" s="77">
        <f>SUMPRODUCT(('GASTOS 2025'!$A$2:$A$856=$A52)*('GASTOS 2025'!$C$2:$C$856="5")*('GASTOS 2025'!$S$2:$S$856))</f>
        <v>0</v>
      </c>
      <c r="H52" s="78">
        <f>SUMPRODUCT(('GASTOS 2025'!$A$2:$A$856=$A52)*('GASTOS 2025'!$C$2:$C$856="3")*('GASTOS 2025'!$S$2:$S$856))</f>
        <v>0</v>
      </c>
      <c r="I52" s="187">
        <f t="shared" si="2"/>
        <v>46314032653</v>
      </c>
    </row>
    <row r="53" spans="1:9" ht="15" customHeight="1" outlineLevel="2" x14ac:dyDescent="0.3">
      <c r="A53" s="55" t="s">
        <v>1976</v>
      </c>
      <c r="B53" s="254"/>
      <c r="C53" s="162" t="s">
        <v>1830</v>
      </c>
      <c r="D53" s="76">
        <f>SUMPRODUCT(('GASTOS 2025'!$A$2:$A$856=$A53)*('GASTOS 2025'!$C$2:$C$856="1")*('GASTOS 2025'!$S$2:$S$856))</f>
        <v>55089874758</v>
      </c>
      <c r="E53" s="77">
        <f>SUMPRODUCT(('GASTOS 2025'!$A$2:$A$856=$A53)*('GASTOS 2025'!$C$2:$C$856="2")*('GASTOS 2025'!$S$2:$S$856))</f>
        <v>753681304</v>
      </c>
      <c r="F53" s="77">
        <f>SUMPRODUCT(('GASTOS 2025'!$A$2:$A$856=$A53)*('GASTOS 2025'!$C$2:$C$856="4")*('GASTOS 2025'!$S$2:$S$856))</f>
        <v>0</v>
      </c>
      <c r="G53" s="77">
        <f>SUMPRODUCT(('GASTOS 2025'!$A$2:$A$856=$A53)*('GASTOS 2025'!$C$2:$C$856="5")*('GASTOS 2025'!$S$2:$S$856))</f>
        <v>40000000000</v>
      </c>
      <c r="H53" s="78">
        <f>SUMPRODUCT(('GASTOS 2025'!$A$2:$A$856=$A53)*('GASTOS 2025'!$C$2:$C$856="3")*('GASTOS 2025'!$S$2:$S$856))</f>
        <v>0</v>
      </c>
      <c r="I53" s="187">
        <f t="shared" si="2"/>
        <v>95843556062</v>
      </c>
    </row>
    <row r="54" spans="1:9" ht="15" customHeight="1" outlineLevel="1" x14ac:dyDescent="0.3">
      <c r="A54" s="55" t="s">
        <v>1537</v>
      </c>
      <c r="B54" s="249" t="str">
        <f>+CONCATENATE("TOTAL ",B51)</f>
        <v>TOTAL MOVILIDAD</v>
      </c>
      <c r="C54" s="250"/>
      <c r="D54" s="173">
        <f>SUM(D51:D53)</f>
        <v>110769640770</v>
      </c>
      <c r="E54" s="174">
        <f t="shared" ref="E54:G54" si="22">SUM(E51:E53)</f>
        <v>6120081298</v>
      </c>
      <c r="F54" s="174">
        <f t="shared" si="22"/>
        <v>0</v>
      </c>
      <c r="G54" s="174">
        <f t="shared" si="22"/>
        <v>40000000000</v>
      </c>
      <c r="H54" s="175">
        <f t="shared" ref="H54" si="23">SUM(H51:H53)</f>
        <v>0</v>
      </c>
      <c r="I54" s="186">
        <f t="shared" si="2"/>
        <v>156889722068</v>
      </c>
    </row>
    <row r="55" spans="1:9" ht="26.4" outlineLevel="2" x14ac:dyDescent="0.3">
      <c r="A55" s="55" t="s">
        <v>1977</v>
      </c>
      <c r="B55" s="160" t="s">
        <v>1540</v>
      </c>
      <c r="C55" s="162" t="s">
        <v>1978</v>
      </c>
      <c r="D55" s="76">
        <f>SUMPRODUCT(('GASTOS 2025'!$A$2:$A$856=$A55)*('GASTOS 2025'!$C$2:$C$856="1")*('GASTOS 2025'!$S$2:$S$856))</f>
        <v>6541638000</v>
      </c>
      <c r="E55" s="77">
        <f>SUMPRODUCT(('GASTOS 2025'!$A$2:$A$856=$A55)*('GASTOS 2025'!$C$2:$C$856="2")*('GASTOS 2025'!$S$2:$S$856))</f>
        <v>6684198110</v>
      </c>
      <c r="F55" s="77">
        <f>SUMPRODUCT(('GASTOS 2025'!$A$2:$A$856=$A55)*('GASTOS 2025'!$C$2:$C$856="4")*('GASTOS 2025'!$S$2:$S$856))</f>
        <v>0</v>
      </c>
      <c r="G55" s="77">
        <f>SUMPRODUCT(('GASTOS 2025'!$A$2:$A$856=$A55)*('GASTOS 2025'!$C$2:$C$856="5")*('GASTOS 2025'!$S$2:$S$856))</f>
        <v>0</v>
      </c>
      <c r="H55" s="78">
        <f>SUMPRODUCT(('GASTOS 2025'!$A$2:$A$856=$A55)*('GASTOS 2025'!$C$2:$C$856="3")*('GASTOS 2025'!$S$2:$S$856))</f>
        <v>0</v>
      </c>
      <c r="I55" s="187">
        <f t="shared" si="2"/>
        <v>13225836110</v>
      </c>
    </row>
    <row r="56" spans="1:9" ht="13.5" customHeight="1" outlineLevel="1" x14ac:dyDescent="0.3">
      <c r="A56" s="55" t="s">
        <v>1539</v>
      </c>
      <c r="B56" s="249" t="str">
        <f>+CONCATENATE("TOTAL ",B55)</f>
        <v>TOTAL GESTIÓN DEL RIESGO</v>
      </c>
      <c r="C56" s="250"/>
      <c r="D56" s="173">
        <f>+D55</f>
        <v>6541638000</v>
      </c>
      <c r="E56" s="174">
        <f t="shared" ref="E56:G56" si="24">+E55</f>
        <v>6684198110</v>
      </c>
      <c r="F56" s="174">
        <f t="shared" si="24"/>
        <v>0</v>
      </c>
      <c r="G56" s="174">
        <f t="shared" si="24"/>
        <v>0</v>
      </c>
      <c r="H56" s="175">
        <f t="shared" ref="H56" si="25">+H55</f>
        <v>0</v>
      </c>
      <c r="I56" s="186">
        <f t="shared" si="2"/>
        <v>13225836110</v>
      </c>
    </row>
    <row r="57" spans="1:9" outlineLevel="2" x14ac:dyDescent="0.3">
      <c r="A57" s="55" t="s">
        <v>1979</v>
      </c>
      <c r="B57" s="261" t="s">
        <v>1542</v>
      </c>
      <c r="C57" s="157" t="s">
        <v>1858</v>
      </c>
      <c r="D57" s="76">
        <f>SUMPRODUCT(('GASTOS 2025'!$A$2:$A$856=$A57)*('GASTOS 2025'!$C$2:$C$856="1")*('GASTOS 2025'!$S$2:$S$856))</f>
        <v>503600000</v>
      </c>
      <c r="E57" s="77">
        <f>SUMPRODUCT(('GASTOS 2025'!$A$2:$A$856=$A57)*('GASTOS 2025'!$C$2:$C$856="2")*('GASTOS 2025'!$S$2:$S$856))</f>
        <v>26230760</v>
      </c>
      <c r="F57" s="77">
        <f>SUMPRODUCT(('GASTOS 2025'!$A$2:$A$856=$A57)*('GASTOS 2025'!$C$2:$C$856="4")*('GASTOS 2025'!$S$2:$S$856))</f>
        <v>0</v>
      </c>
      <c r="G57" s="77">
        <f>SUMPRODUCT(('GASTOS 2025'!$A$2:$A$856=$A57)*('GASTOS 2025'!$C$2:$C$856="5")*('GASTOS 2025'!$S$2:$S$856))</f>
        <v>8000000000</v>
      </c>
      <c r="H57" s="78">
        <f>SUMPRODUCT(('GASTOS 2025'!$A$2:$A$856=$A57)*('GASTOS 2025'!$C$2:$C$856="3")*('GASTOS 2025'!$S$2:$S$856))</f>
        <v>0</v>
      </c>
      <c r="I57" s="185">
        <f t="shared" si="2"/>
        <v>8529830760</v>
      </c>
    </row>
    <row r="58" spans="1:9" ht="15" customHeight="1" outlineLevel="2" x14ac:dyDescent="0.3">
      <c r="A58" s="55" t="s">
        <v>1980</v>
      </c>
      <c r="B58" s="262"/>
      <c r="C58" s="157" t="s">
        <v>1864</v>
      </c>
      <c r="D58" s="76">
        <f>SUMPRODUCT(('GASTOS 2025'!$A$2:$A$856=$A58)*('GASTOS 2025'!$C$2:$C$856="1")*('GASTOS 2025'!$S$2:$S$856))</f>
        <v>3014000000</v>
      </c>
      <c r="E58" s="77">
        <f>SUMPRODUCT(('GASTOS 2025'!$A$2:$A$856=$A58)*('GASTOS 2025'!$C$2:$C$856="2")*('GASTOS 2025'!$S$2:$S$856))</f>
        <v>0</v>
      </c>
      <c r="F58" s="77">
        <f>SUMPRODUCT(('GASTOS 2025'!$A$2:$A$856=$A58)*('GASTOS 2025'!$C$2:$C$856="4")*('GASTOS 2025'!$S$2:$S$856))</f>
        <v>0</v>
      </c>
      <c r="G58" s="77">
        <f>SUMPRODUCT(('GASTOS 2025'!$A$2:$A$856=$A58)*('GASTOS 2025'!$C$2:$C$856="5")*('GASTOS 2025'!$S$2:$S$856))</f>
        <v>0</v>
      </c>
      <c r="H58" s="78">
        <f>SUMPRODUCT(('GASTOS 2025'!$A$2:$A$856=$A58)*('GASTOS 2025'!$C$2:$C$856="3")*('GASTOS 2025'!$S$2:$S$856))</f>
        <v>0</v>
      </c>
      <c r="I58" s="185">
        <f t="shared" si="2"/>
        <v>3014000000</v>
      </c>
    </row>
    <row r="59" spans="1:9" ht="26.4" outlineLevel="2" x14ac:dyDescent="0.3">
      <c r="A59" s="55" t="s">
        <v>1981</v>
      </c>
      <c r="B59" s="263"/>
      <c r="C59" s="157" t="s">
        <v>1982</v>
      </c>
      <c r="D59" s="76">
        <f>SUMPRODUCT(('GASTOS 2025'!$A$2:$A$856=$A59)*('GASTOS 2025'!$C$2:$C$856="1")*('GASTOS 2025'!$S$2:$S$856))</f>
        <v>1496400000</v>
      </c>
      <c r="E59" s="77">
        <f>SUMPRODUCT(('GASTOS 2025'!$A$2:$A$856=$A59)*('GASTOS 2025'!$C$2:$C$856="2")*('GASTOS 2025'!$S$2:$S$856))</f>
        <v>0</v>
      </c>
      <c r="F59" s="77">
        <f>SUMPRODUCT(('GASTOS 2025'!$A$2:$A$856=$A59)*('GASTOS 2025'!$C$2:$C$856="4")*('GASTOS 2025'!$S$2:$S$856))</f>
        <v>0</v>
      </c>
      <c r="G59" s="77">
        <f>SUMPRODUCT(('GASTOS 2025'!$A$2:$A$856=$A59)*('GASTOS 2025'!$C$2:$C$856="5")*('GASTOS 2025'!$S$2:$S$856))</f>
        <v>0</v>
      </c>
      <c r="H59" s="78">
        <f>SUMPRODUCT(('GASTOS 2025'!$A$2:$A$856=$A59)*('GASTOS 2025'!$C$2:$C$856="3")*('GASTOS 2025'!$S$2:$S$856))</f>
        <v>0</v>
      </c>
      <c r="I59" s="185">
        <f t="shared" si="2"/>
        <v>1496400000</v>
      </c>
    </row>
    <row r="60" spans="1:9" ht="15" customHeight="1" outlineLevel="1" x14ac:dyDescent="0.3">
      <c r="A60" s="55" t="s">
        <v>1541</v>
      </c>
      <c r="B60" s="249" t="str">
        <f>+CONCATENATE("TOTAL ",B57)</f>
        <v>TOTAL VIVIENDA</v>
      </c>
      <c r="C60" s="250"/>
      <c r="D60" s="173">
        <f>SUM(D57:D59)</f>
        <v>5014000000</v>
      </c>
      <c r="E60" s="174">
        <f t="shared" ref="E60:G60" si="26">SUM(E57:E59)</f>
        <v>26230760</v>
      </c>
      <c r="F60" s="174">
        <f t="shared" si="26"/>
        <v>0</v>
      </c>
      <c r="G60" s="174">
        <f t="shared" si="26"/>
        <v>8000000000</v>
      </c>
      <c r="H60" s="175">
        <f t="shared" ref="H60" si="27">SUM(H57:H59)</f>
        <v>0</v>
      </c>
      <c r="I60" s="186">
        <f t="shared" si="2"/>
        <v>13040230760</v>
      </c>
    </row>
    <row r="61" spans="1:9" outlineLevel="2" x14ac:dyDescent="0.3">
      <c r="A61" s="55" t="s">
        <v>1983</v>
      </c>
      <c r="B61" s="163" t="s">
        <v>1544</v>
      </c>
      <c r="C61" s="162" t="s">
        <v>1761</v>
      </c>
      <c r="D61" s="76">
        <f>SUMPRODUCT(('GASTOS 2025'!$A$2:$A$856=$A61)*('GASTOS 2025'!$C$2:$C$856="1")*('GASTOS 2025'!$S$2:$S$856))</f>
        <v>2989299530</v>
      </c>
      <c r="E61" s="77">
        <f>SUMPRODUCT(('GASTOS 2025'!$A$2:$A$856=$A61)*('GASTOS 2025'!$C$2:$C$856="2")*('GASTOS 2025'!$S$2:$S$856))</f>
        <v>0</v>
      </c>
      <c r="F61" s="77">
        <f>SUMPRODUCT(('GASTOS 2025'!$A$2:$A$856=$A61)*('GASTOS 2025'!$C$2:$C$856="4")*('GASTOS 2025'!$S$2:$S$856))</f>
        <v>0</v>
      </c>
      <c r="G61" s="77">
        <f>SUMPRODUCT(('GASTOS 2025'!$A$2:$A$856=$A61)*('GASTOS 2025'!$C$2:$C$856="5")*('GASTOS 2025'!$S$2:$S$856))</f>
        <v>0</v>
      </c>
      <c r="H61" s="78">
        <f>SUMPRODUCT(('GASTOS 2025'!$A$2:$A$856=$A61)*('GASTOS 2025'!$C$2:$C$856="3")*('GASTOS 2025'!$S$2:$S$856))</f>
        <v>3811763137</v>
      </c>
      <c r="I61" s="187">
        <f t="shared" si="2"/>
        <v>6801062667</v>
      </c>
    </row>
    <row r="62" spans="1:9" ht="13.5" customHeight="1" outlineLevel="1" x14ac:dyDescent="0.3">
      <c r="A62" s="55" t="s">
        <v>1543</v>
      </c>
      <c r="B62" s="255" t="str">
        <f>+CONCATENATE("TOTAL ",B61)</f>
        <v>TOTAL SERVICIOS PÚBLICOS</v>
      </c>
      <c r="C62" s="256"/>
      <c r="D62" s="173">
        <f>+D61</f>
        <v>2989299530</v>
      </c>
      <c r="E62" s="174">
        <f t="shared" ref="E62:G62" si="28">+E61</f>
        <v>0</v>
      </c>
      <c r="F62" s="174">
        <f t="shared" si="28"/>
        <v>0</v>
      </c>
      <c r="G62" s="174">
        <f t="shared" si="28"/>
        <v>0</v>
      </c>
      <c r="H62" s="175">
        <f t="shared" ref="H62" si="29">+H61</f>
        <v>3811763137</v>
      </c>
      <c r="I62" s="186">
        <f t="shared" si="2"/>
        <v>6801062667</v>
      </c>
    </row>
    <row r="63" spans="1:9" ht="16.5" customHeight="1" x14ac:dyDescent="0.3">
      <c r="A63" s="62"/>
      <c r="B63" s="259" t="s">
        <v>132</v>
      </c>
      <c r="C63" s="260"/>
      <c r="D63" s="70">
        <f>+D71+D65</f>
        <v>34225401829</v>
      </c>
      <c r="E63" s="71">
        <f>+E71+E65</f>
        <v>447487355</v>
      </c>
      <c r="F63" s="71">
        <f t="shared" ref="F63:G63" si="30">+F71+F65</f>
        <v>0</v>
      </c>
      <c r="G63" s="71">
        <f t="shared" si="30"/>
        <v>0</v>
      </c>
      <c r="H63" s="72">
        <f>+H71+H65</f>
        <v>0</v>
      </c>
      <c r="I63" s="184">
        <f t="shared" si="2"/>
        <v>34672889184</v>
      </c>
    </row>
    <row r="64" spans="1:9" ht="39.6" outlineLevel="2" x14ac:dyDescent="0.3">
      <c r="A64" s="55" t="s">
        <v>1984</v>
      </c>
      <c r="B64" s="160" t="s">
        <v>1546</v>
      </c>
      <c r="C64" s="75" t="s">
        <v>1872</v>
      </c>
      <c r="D64" s="76">
        <f>SUMPRODUCT(('GASTOS 2025'!$A$2:$A$856=$A64)*('GASTOS 2025'!$C$2:$C$856="1")*('GASTOS 2025'!$S$2:$S$856))</f>
        <v>4071834431</v>
      </c>
      <c r="E64" s="77">
        <f>SUMPRODUCT(('GASTOS 2025'!$A$2:$A$856=$A64)*('GASTOS 2025'!$C$2:$C$856="2")*('GASTOS 2025'!$S$2:$S$856))</f>
        <v>133316035</v>
      </c>
      <c r="F64" s="77">
        <f>SUMPRODUCT(('GASTOS 2025'!$A$2:$A$856=$A64)*('GASTOS 2025'!$C$2:$C$856="4")*('GASTOS 2025'!$S$2:$S$856))</f>
        <v>0</v>
      </c>
      <c r="G64" s="77">
        <f>SUMPRODUCT(('GASTOS 2025'!$A$2:$A$856=$A64)*('GASTOS 2025'!$C$2:$C$856="5")*('GASTOS 2025'!$S$2:$S$856))</f>
        <v>0</v>
      </c>
      <c r="H64" s="78">
        <f>SUMPRODUCT(('GASTOS 2025'!$A$2:$A$856=$A64)*('GASTOS 2025'!$C$2:$C$856="3")*('GASTOS 2025'!$S$2:$S$856))</f>
        <v>0</v>
      </c>
      <c r="I64" s="187">
        <f t="shared" si="2"/>
        <v>4205150466</v>
      </c>
    </row>
    <row r="65" spans="1:9" ht="13.5" customHeight="1" outlineLevel="1" x14ac:dyDescent="0.3">
      <c r="A65" s="55" t="s">
        <v>1545</v>
      </c>
      <c r="B65" s="249" t="str">
        <f>+CONCATENATE("TOTAL ",B64)</f>
        <v>TOTAL PLANEACIÓN Y ORDENAMIENTO TERRITORIAL</v>
      </c>
      <c r="C65" s="250"/>
      <c r="D65" s="176">
        <f>+D64</f>
        <v>4071834431</v>
      </c>
      <c r="E65" s="177">
        <f t="shared" ref="E65:G65" si="31">+E64</f>
        <v>133316035</v>
      </c>
      <c r="F65" s="177">
        <f t="shared" si="31"/>
        <v>0</v>
      </c>
      <c r="G65" s="177">
        <f t="shared" si="31"/>
        <v>0</v>
      </c>
      <c r="H65" s="178">
        <f t="shared" ref="H65" si="32">+H64</f>
        <v>0</v>
      </c>
      <c r="I65" s="188">
        <f t="shared" si="2"/>
        <v>4205150466</v>
      </c>
    </row>
    <row r="66" spans="1:9" outlineLevel="2" x14ac:dyDescent="0.3">
      <c r="A66" s="55" t="s">
        <v>1985</v>
      </c>
      <c r="B66" s="253" t="s">
        <v>1548</v>
      </c>
      <c r="C66" s="162" t="s">
        <v>1886</v>
      </c>
      <c r="D66" s="76">
        <f>SUMPRODUCT(('GASTOS 2025'!$A$2:$A$856=$A66)*('GASTOS 2025'!$C$2:$C$856="1")*('GASTOS 2025'!$S$2:$S$856))</f>
        <v>12057145977</v>
      </c>
      <c r="E66" s="77">
        <f>SUMPRODUCT(('GASTOS 2025'!$A$2:$A$856=$A66)*('GASTOS 2025'!$C$2:$C$856="2")*('GASTOS 2025'!$S$2:$S$856))</f>
        <v>0</v>
      </c>
      <c r="F66" s="77">
        <f>SUMPRODUCT(('GASTOS 2025'!$A$2:$A$856=$A66)*('GASTOS 2025'!$C$2:$C$856="4")*('GASTOS 2025'!$S$2:$S$856))</f>
        <v>0</v>
      </c>
      <c r="G66" s="77">
        <f>SUMPRODUCT(('GASTOS 2025'!$A$2:$A$856=$A66)*('GASTOS 2025'!$C$2:$C$856="5")*('GASTOS 2025'!$S$2:$S$856))</f>
        <v>0</v>
      </c>
      <c r="H66" s="78">
        <f>SUMPRODUCT(('GASTOS 2025'!$A$2:$A$856=$A66)*('GASTOS 2025'!$C$2:$C$856="3")*('GASTOS 2025'!$S$2:$S$856))</f>
        <v>0</v>
      </c>
      <c r="I66" s="185">
        <f t="shared" si="2"/>
        <v>12057145977</v>
      </c>
    </row>
    <row r="67" spans="1:9" ht="15" customHeight="1" outlineLevel="2" x14ac:dyDescent="0.3">
      <c r="A67" s="55" t="s">
        <v>1986</v>
      </c>
      <c r="B67" s="253"/>
      <c r="C67" s="168" t="s">
        <v>1892</v>
      </c>
      <c r="D67" s="76">
        <f>SUMPRODUCT(('GASTOS 2025'!$A$2:$A$856=$A67)*('GASTOS 2025'!$C$2:$C$856="1")*('GASTOS 2025'!$S$2:$S$856))</f>
        <v>4908882090</v>
      </c>
      <c r="E67" s="77">
        <f>SUMPRODUCT(('GASTOS 2025'!$A$2:$A$856=$A67)*('GASTOS 2025'!$C$2:$C$856="2")*('GASTOS 2025'!$S$2:$S$856))</f>
        <v>0</v>
      </c>
      <c r="F67" s="77">
        <f>SUMPRODUCT(('GASTOS 2025'!$A$2:$A$856=$A67)*('GASTOS 2025'!$C$2:$C$856="4")*('GASTOS 2025'!$S$2:$S$856))</f>
        <v>0</v>
      </c>
      <c r="G67" s="77">
        <f>SUMPRODUCT(('GASTOS 2025'!$A$2:$A$856=$A67)*('GASTOS 2025'!$C$2:$C$856="5")*('GASTOS 2025'!$S$2:$S$856))</f>
        <v>0</v>
      </c>
      <c r="H67" s="78">
        <f>SUMPRODUCT(('GASTOS 2025'!$A$2:$A$856=$A67)*('GASTOS 2025'!$C$2:$C$856="3")*('GASTOS 2025'!$S$2:$S$856))</f>
        <v>0</v>
      </c>
      <c r="I67" s="189">
        <f t="shared" si="2"/>
        <v>4908882090</v>
      </c>
    </row>
    <row r="68" spans="1:9" ht="15" customHeight="1" outlineLevel="2" x14ac:dyDescent="0.3">
      <c r="A68" s="55" t="s">
        <v>1987</v>
      </c>
      <c r="B68" s="253"/>
      <c r="C68" s="162" t="s">
        <v>1900</v>
      </c>
      <c r="D68" s="76">
        <f>SUMPRODUCT(('GASTOS 2025'!$A$2:$A$856=$A68)*('GASTOS 2025'!$C$2:$C$856="1")*('GASTOS 2025'!$S$2:$S$856))</f>
        <v>700000000</v>
      </c>
      <c r="E68" s="77">
        <f>SUMPRODUCT(('GASTOS 2025'!$A$2:$A$856=$A68)*('GASTOS 2025'!$C$2:$C$856="2")*('GASTOS 2025'!$S$2:$S$856))</f>
        <v>314171320</v>
      </c>
      <c r="F68" s="77">
        <f>SUMPRODUCT(('GASTOS 2025'!$A$2:$A$856=$A68)*('GASTOS 2025'!$C$2:$C$856="4")*('GASTOS 2025'!$S$2:$S$856))</f>
        <v>0</v>
      </c>
      <c r="G68" s="77">
        <f>SUMPRODUCT(('GASTOS 2025'!$A$2:$A$856=$A68)*('GASTOS 2025'!$C$2:$C$856="5")*('GASTOS 2025'!$S$2:$S$856))</f>
        <v>0</v>
      </c>
      <c r="H68" s="78">
        <f>SUMPRODUCT(('GASTOS 2025'!$A$2:$A$856=$A68)*('GASTOS 2025'!$C$2:$C$856="3")*('GASTOS 2025'!$S$2:$S$856))</f>
        <v>0</v>
      </c>
      <c r="I68" s="189">
        <f t="shared" si="2"/>
        <v>1014171320</v>
      </c>
    </row>
    <row r="69" spans="1:9" ht="15" customHeight="1" outlineLevel="2" x14ac:dyDescent="0.3">
      <c r="A69" s="55" t="s">
        <v>1988</v>
      </c>
      <c r="B69" s="253"/>
      <c r="C69" s="162" t="s">
        <v>1906</v>
      </c>
      <c r="D69" s="76">
        <f>SUMPRODUCT(('GASTOS 2025'!$A$2:$A$856=$A69)*('GASTOS 2025'!$C$2:$C$856="1")*('GASTOS 2025'!$S$2:$S$856))</f>
        <v>2487539331</v>
      </c>
      <c r="E69" s="77">
        <f>SUMPRODUCT(('GASTOS 2025'!$A$2:$A$856=$A69)*('GASTOS 2025'!$C$2:$C$856="2")*('GASTOS 2025'!$S$2:$S$856))</f>
        <v>0</v>
      </c>
      <c r="F69" s="77">
        <f>SUMPRODUCT(('GASTOS 2025'!$A$2:$A$856=$A69)*('GASTOS 2025'!$C$2:$C$856="4")*('GASTOS 2025'!$S$2:$S$856))</f>
        <v>0</v>
      </c>
      <c r="G69" s="77">
        <f>SUMPRODUCT(('GASTOS 2025'!$A$2:$A$856=$A69)*('GASTOS 2025'!$C$2:$C$856="5")*('GASTOS 2025'!$S$2:$S$856))</f>
        <v>0</v>
      </c>
      <c r="H69" s="78">
        <f>SUMPRODUCT(('GASTOS 2025'!$A$2:$A$856=$A69)*('GASTOS 2025'!$C$2:$C$856="3")*('GASTOS 2025'!$S$2:$S$856))</f>
        <v>0</v>
      </c>
      <c r="I69" s="189">
        <f t="shared" ref="I69:I71" si="33">SUM(D69:H69)</f>
        <v>2487539331</v>
      </c>
    </row>
    <row r="70" spans="1:9" ht="26.4" outlineLevel="2" x14ac:dyDescent="0.3">
      <c r="A70" s="55" t="s">
        <v>1989</v>
      </c>
      <c r="B70" s="254"/>
      <c r="C70" s="162" t="s">
        <v>1911</v>
      </c>
      <c r="D70" s="76">
        <f>SUMPRODUCT(('GASTOS 2025'!$A$2:$A$856=$A70)*('GASTOS 2025'!$C$2:$C$856="1")*('GASTOS 2025'!$S$2:$S$856))</f>
        <v>10000000000</v>
      </c>
      <c r="E70" s="77">
        <f>SUMPRODUCT(('GASTOS 2025'!$A$2:$A$856=$A70)*('GASTOS 2025'!$C$2:$C$856="2")*('GASTOS 2025'!$S$2:$S$856))</f>
        <v>0</v>
      </c>
      <c r="F70" s="77">
        <f>SUMPRODUCT(('GASTOS 2025'!$A$2:$A$856=$A70)*('GASTOS 2025'!$C$2:$C$856="4")*('GASTOS 2025'!$S$2:$S$856))</f>
        <v>0</v>
      </c>
      <c r="G70" s="77">
        <f>SUMPRODUCT(('GASTOS 2025'!$A$2:$A$856=$A70)*('GASTOS 2025'!$C$2:$C$856="5")*('GASTOS 2025'!$S$2:$S$856))</f>
        <v>0</v>
      </c>
      <c r="H70" s="78">
        <f>SUMPRODUCT(('GASTOS 2025'!$A$2:$A$856=$A70)*('GASTOS 2025'!$C$2:$C$856="3")*('GASTOS 2025'!$S$2:$S$856))</f>
        <v>0</v>
      </c>
      <c r="I70" s="189">
        <f t="shared" si="33"/>
        <v>10000000000</v>
      </c>
    </row>
    <row r="71" spans="1:9" ht="14.25" customHeight="1" outlineLevel="1" thickBot="1" x14ac:dyDescent="0.35">
      <c r="A71" s="55" t="s">
        <v>1547</v>
      </c>
      <c r="B71" s="245" t="str">
        <f>+CONCATENATE("TOTAL ",B66)</f>
        <v>TOTAL BUEN GOBIERNO</v>
      </c>
      <c r="C71" s="246"/>
      <c r="D71" s="179">
        <f>SUM(D66:D70)</f>
        <v>30153567398</v>
      </c>
      <c r="E71" s="180">
        <f>SUM(E66:E70)</f>
        <v>314171320</v>
      </c>
      <c r="F71" s="180">
        <f t="shared" ref="F71:G71" si="34">SUM(F66:F70)</f>
        <v>0</v>
      </c>
      <c r="G71" s="180">
        <f t="shared" si="34"/>
        <v>0</v>
      </c>
      <c r="H71" s="181">
        <f>SUM(H66:H70)</f>
        <v>0</v>
      </c>
      <c r="I71" s="190">
        <f t="shared" si="33"/>
        <v>30467738718</v>
      </c>
    </row>
    <row r="73" spans="1:9" x14ac:dyDescent="0.3">
      <c r="D73" s="154"/>
      <c r="E73" s="154"/>
      <c r="F73" s="154"/>
      <c r="G73" s="154"/>
      <c r="H73" s="154"/>
      <c r="I73" s="154"/>
    </row>
    <row r="74" spans="1:9" ht="13.8" x14ac:dyDescent="0.3">
      <c r="B74" s="238" t="s">
        <v>1932</v>
      </c>
      <c r="C74" s="238"/>
      <c r="D74" s="238"/>
      <c r="E74" s="238"/>
      <c r="F74" s="238"/>
      <c r="G74" s="238"/>
      <c r="H74" s="238"/>
      <c r="I74" s="238"/>
    </row>
    <row r="75" spans="1:9" ht="3.75" customHeight="1" thickBot="1" x14ac:dyDescent="0.35"/>
    <row r="76" spans="1:9" ht="27.75" customHeight="1" x14ac:dyDescent="0.3">
      <c r="A76" s="55"/>
      <c r="B76" s="164" t="s">
        <v>1509</v>
      </c>
      <c r="C76" s="165" t="s">
        <v>1556</v>
      </c>
      <c r="D76" s="57" t="s">
        <v>14</v>
      </c>
      <c r="E76" s="271" t="s">
        <v>1921</v>
      </c>
      <c r="F76" s="272"/>
      <c r="G76" s="58" t="s">
        <v>1499</v>
      </c>
      <c r="H76" s="59" t="s">
        <v>1510</v>
      </c>
      <c r="I76" s="182" t="s">
        <v>1579</v>
      </c>
    </row>
    <row r="77" spans="1:9" x14ac:dyDescent="0.3">
      <c r="A77" s="62">
        <v>0</v>
      </c>
      <c r="B77" s="273" t="s">
        <v>1504</v>
      </c>
      <c r="C77" s="274"/>
      <c r="D77" s="170">
        <f>+D78+D104+D116+D136</f>
        <v>303711715792</v>
      </c>
      <c r="E77" s="241">
        <f>+E78+E104+E116+E136</f>
        <v>235339362827</v>
      </c>
      <c r="F77" s="242"/>
      <c r="G77" s="171">
        <f t="shared" ref="G77" si="35">+G78+G104+G116+G136</f>
        <v>70000000000</v>
      </c>
      <c r="H77" s="172">
        <f>+H78+H104+H116+H136</f>
        <v>338376578520</v>
      </c>
      <c r="I77" s="183">
        <f>SUM(D77:H77)</f>
        <v>947427657139</v>
      </c>
    </row>
    <row r="78" spans="1:9" ht="14.25" customHeight="1" collapsed="1" x14ac:dyDescent="0.3">
      <c r="A78" s="62"/>
      <c r="B78" s="259" t="s">
        <v>40</v>
      </c>
      <c r="C78" s="260"/>
      <c r="D78" s="70">
        <f>+D82+D86+D93+D97+D100+D103</f>
        <v>103869464076</v>
      </c>
      <c r="E78" s="236">
        <f>+E82+E86+E93+E97+E100+E103</f>
        <v>207762819810</v>
      </c>
      <c r="F78" s="237"/>
      <c r="G78" s="71">
        <f t="shared" ref="G78" si="36">+G82+G86+G93+G97+G100+G103</f>
        <v>0</v>
      </c>
      <c r="H78" s="72">
        <f>+H82+H86+H93+H97+H100+H103</f>
        <v>332564815383</v>
      </c>
      <c r="I78" s="184">
        <f t="shared" ref="I78:I141" si="37">SUM(D78:H78)</f>
        <v>644197099269</v>
      </c>
    </row>
    <row r="79" spans="1:9" ht="15" customHeight="1" outlineLevel="2" x14ac:dyDescent="0.3">
      <c r="A79" s="55" t="s">
        <v>1934</v>
      </c>
      <c r="B79" s="261" t="s">
        <v>1515</v>
      </c>
      <c r="C79" s="155" t="s">
        <v>1583</v>
      </c>
      <c r="D79" s="76">
        <f>SUMIF(POAI!$A$11:$A$100,$A79,POAI!$K$11:$K$100)+SUMIF(POAI!$A$11:$A$100,$A79,POAI!$L$11:$L$100)</f>
        <v>12000000000</v>
      </c>
      <c r="E79" s="269">
        <f>SUMIF(POAI!$A$11:$A$100,$A79,POAI!$M$11:$M$100)+SUMIF(POAI!$A$11:$A$100,$A79,POAI!$N$11:$N$100)+SUMIF(POAI!$A$11:$A$100,$A79,POAI!$X$11:$X$100)+SUMIF(POAI!$A$11:$A$100,$A79,POAI!$Y$11:$Y$100)</f>
        <v>0</v>
      </c>
      <c r="F79" s="270"/>
      <c r="G79" s="77">
        <f>SUMIF(POAI!$A$11:$A$100,$A79,POAI!$Z$11:$Z$100)</f>
        <v>0</v>
      </c>
      <c r="H79" s="78">
        <f>SUMIF(POAI!$A$11:$A$100,$A79,POAI!$O$11:$O$100)+SUMIF(POAI!$A$11:$A$100,$A79,POAI!$P$11:$P$100)+SUMIF(POAI!$A$11:$A$100,$A79,POAI!$Q$11:$Q$100)+SUMIF(POAI!$A$11:$A$100,$A79,POAI!$R$11:$R$100)+SUMIF(POAI!$A$11:$A$100,$A79,POAI!$S$11:$S$100)+SUMIF(POAI!$A$11:$A$100,$A79,POAI!$T$11:$T$100)+SUMIF(POAI!$A$11:$A$100,$A79,POAI!$U$11:$U$100)</f>
        <v>446483328</v>
      </c>
      <c r="I79" s="185">
        <f t="shared" si="37"/>
        <v>12446483328</v>
      </c>
    </row>
    <row r="80" spans="1:9" outlineLevel="2" x14ac:dyDescent="0.3">
      <c r="A80" s="55" t="s">
        <v>1935</v>
      </c>
      <c r="B80" s="262"/>
      <c r="C80" s="156" t="s">
        <v>1588</v>
      </c>
      <c r="D80" s="76">
        <f>SUMIF(POAI!$A$11:$A$100,$A80,POAI!$K$11:$K$100)+SUMIF(POAI!$A$11:$A$100,$A80,POAI!$L$11:$L$100)</f>
        <v>18451610181</v>
      </c>
      <c r="E80" s="234">
        <f>SUMIF(POAI!$A$11:$A$100,$A80,POAI!$M$11:$M$100)+SUMIF(POAI!$A$11:$A$100,$A80,POAI!$N$11:$N$100)+SUMIF(POAI!$A$11:$A$100,$A80,POAI!$X$11:$X$100)+SUMIF(POAI!$A$11:$A$100,$A80,POAI!$Y$11:$Y$100)</f>
        <v>13761861120</v>
      </c>
      <c r="F80" s="235"/>
      <c r="G80" s="77">
        <f>SUMIF(POAI!$A$11:$A$100,$A80,POAI!$Z$11:$Z$100)</f>
        <v>0</v>
      </c>
      <c r="H80" s="78">
        <f>SUMIF(POAI!$A$11:$A$100,$A80,POAI!$O$11:$O$100)+SUMIF(POAI!$A$11:$A$100,$A80,POAI!$P$11:$P$100)+SUMIF(POAI!$A$11:$A$100,$A80,POAI!$Q$11:$Q$100)+SUMIF(POAI!$A$11:$A$100,$A80,POAI!$R$11:$R$100)+SUMIF(POAI!$A$11:$A$100,$A80,POAI!$S$11:$S$100)+SUMIF(POAI!$A$11:$A$100,$A80,POAI!$T$11:$T$100)+SUMIF(POAI!$A$11:$A$100,$A80,POAI!$U$11:$U$100)</f>
        <v>259897070071</v>
      </c>
      <c r="I80" s="185">
        <f t="shared" si="37"/>
        <v>292110541372</v>
      </c>
    </row>
    <row r="81" spans="1:9" ht="15" customHeight="1" outlineLevel="2" x14ac:dyDescent="0.3">
      <c r="A81" s="55" t="s">
        <v>1936</v>
      </c>
      <c r="B81" s="263"/>
      <c r="C81" s="156" t="s">
        <v>1601</v>
      </c>
      <c r="D81" s="76">
        <f>SUMIF(POAI!$A$11:$A$100,$A81,POAI!$K$11:$K$100)+SUMIF(POAI!$A$11:$A$100,$A81,POAI!$L$11:$L$100)</f>
        <v>1607200000.0000002</v>
      </c>
      <c r="E81" s="234">
        <f>SUMIF(POAI!$A$11:$A$100,$A81,POAI!$M$11:$M$100)+SUMIF(POAI!$A$11:$A$100,$A81,POAI!$N$11:$N$100)+SUMIF(POAI!$A$11:$A$100,$A81,POAI!$X$11:$X$100)+SUMIF(POAI!$A$11:$A$100,$A81,POAI!$Y$11:$Y$100)</f>
        <v>0</v>
      </c>
      <c r="F81" s="235"/>
      <c r="G81" s="77">
        <f>SUMIF(POAI!$A$11:$A$100,$A81,POAI!$Z$11:$Z$100)</f>
        <v>0</v>
      </c>
      <c r="H81" s="78">
        <f>SUMIF(POAI!$A$11:$A$100,$A81,POAI!$O$11:$O$100)+SUMIF(POAI!$A$11:$A$100,$A81,POAI!$P$11:$P$100)+SUMIF(POAI!$A$11:$A$100,$A81,POAI!$Q$11:$Q$100)+SUMIF(POAI!$A$11:$A$100,$A81,POAI!$R$11:$R$100)+SUMIF(POAI!$A$11:$A$100,$A81,POAI!$S$11:$S$100)+SUMIF(POAI!$A$11:$A$100,$A81,POAI!$T$11:$T$100)+SUMIF(POAI!$A$11:$A$100,$A81,POAI!$U$11:$U$100)</f>
        <v>0</v>
      </c>
      <c r="I81" s="185">
        <f t="shared" si="37"/>
        <v>1607200000.0000002</v>
      </c>
    </row>
    <row r="82" spans="1:9" ht="13.5" customHeight="1" outlineLevel="1" x14ac:dyDescent="0.3">
      <c r="A82" s="55" t="s">
        <v>1514</v>
      </c>
      <c r="B82" s="249" t="str">
        <f>+CONCATENATE("TOTAL ",B79)</f>
        <v>TOTAL EDUCACIÓN</v>
      </c>
      <c r="C82" s="250"/>
      <c r="D82" s="173">
        <f>SUM(D79:D81)</f>
        <v>32058810181</v>
      </c>
      <c r="E82" s="251">
        <f>SUM(E79:E81)</f>
        <v>13761861120</v>
      </c>
      <c r="F82" s="252"/>
      <c r="G82" s="174">
        <f t="shared" ref="G82" si="38">SUM(G79:G81)</f>
        <v>0</v>
      </c>
      <c r="H82" s="175">
        <f>SUM(H79:H81)</f>
        <v>260343553399</v>
      </c>
      <c r="I82" s="186">
        <f t="shared" si="37"/>
        <v>306164224700</v>
      </c>
    </row>
    <row r="83" spans="1:9" outlineLevel="2" x14ac:dyDescent="0.3">
      <c r="A83" s="55" t="s">
        <v>1937</v>
      </c>
      <c r="B83" s="261" t="s">
        <v>1517</v>
      </c>
      <c r="C83" s="157" t="s">
        <v>1607</v>
      </c>
      <c r="D83" s="76">
        <f>SUMIF(POAI!$A$11:$A$100,$A83,POAI!$K$11:$K$100)+SUMIF(POAI!$A$11:$A$100,$A83,POAI!$L$11:$L$100)</f>
        <v>158200000</v>
      </c>
      <c r="E83" s="234">
        <f>SUMIF(POAI!$A$11:$A$100,$A83,POAI!$M$11:$M$100)+SUMIF(POAI!$A$11:$A$100,$A83,POAI!$N$11:$N$100)+SUMIF(POAI!$A$11:$A$100,$A83,POAI!$X$11:$X$100)+SUMIF(POAI!$A$11:$A$100,$A83,POAI!$Y$11:$Y$100)</f>
        <v>0</v>
      </c>
      <c r="F83" s="235"/>
      <c r="G83" s="77">
        <f>SUMIF(POAI!$A$11:$A$100,$A83,POAI!$Z$11:$Z$100)</f>
        <v>0</v>
      </c>
      <c r="H83" s="78">
        <f>SUMIF(POAI!$A$11:$A$100,$A83,POAI!$O$11:$O$100)+SUMIF(POAI!$A$11:$A$100,$A83,POAI!$P$11:$P$100)+SUMIF(POAI!$A$11:$A$100,$A83,POAI!$Q$11:$Q$100)+SUMIF(POAI!$A$11:$A$100,$A83,POAI!$R$11:$R$100)+SUMIF(POAI!$A$11:$A$100,$A83,POAI!$S$11:$S$100)+SUMIF(POAI!$A$11:$A$100,$A83,POAI!$T$11:$T$100)+SUMIF(POAI!$A$11:$A$100,$A83,POAI!$U$11:$U$100)</f>
        <v>1070000000</v>
      </c>
      <c r="I83" s="185">
        <f t="shared" si="37"/>
        <v>1228200000</v>
      </c>
    </row>
    <row r="84" spans="1:9" ht="15" customHeight="1" outlineLevel="2" x14ac:dyDescent="0.3">
      <c r="A84" s="55" t="s">
        <v>1938</v>
      </c>
      <c r="B84" s="262"/>
      <c r="C84" s="157" t="s">
        <v>1939</v>
      </c>
      <c r="D84" s="76">
        <f>SUMIF(POAI!$A$11:$A$100,$A84,POAI!$K$11:$K$100)+SUMIF(POAI!$A$11:$A$100,$A84,POAI!$L$11:$L$100)</f>
        <v>2458901135</v>
      </c>
      <c r="E84" s="234">
        <f>SUMIF(POAI!$A$11:$A$100,$A84,POAI!$M$11:$M$100)+SUMIF(POAI!$A$11:$A$100,$A84,POAI!$N$11:$N$100)+SUMIF(POAI!$A$11:$A$100,$A84,POAI!$X$11:$X$100)+SUMIF(POAI!$A$11:$A$100,$A84,POAI!$Y$11:$Y$100)</f>
        <v>610432800</v>
      </c>
      <c r="F84" s="235"/>
      <c r="G84" s="77">
        <f>SUMIF(POAI!$A$11:$A$100,$A84,POAI!$Z$11:$Z$100)</f>
        <v>0</v>
      </c>
      <c r="H84" s="78">
        <f>SUMIF(POAI!$A$11:$A$100,$A84,POAI!$O$11:$O$100)+SUMIF(POAI!$A$11:$A$100,$A84,POAI!$P$11:$P$100)+SUMIF(POAI!$A$11:$A$100,$A84,POAI!$Q$11:$Q$100)+SUMIF(POAI!$A$11:$A$100,$A84,POAI!$R$11:$R$100)+SUMIF(POAI!$A$11:$A$100,$A84,POAI!$S$11:$S$100)+SUMIF(POAI!$A$11:$A$100,$A84,POAI!$T$11:$T$100)+SUMIF(POAI!$A$11:$A$100,$A84,POAI!$U$11:$U$100)</f>
        <v>4501792872</v>
      </c>
      <c r="I84" s="185">
        <f t="shared" si="37"/>
        <v>7571126807</v>
      </c>
    </row>
    <row r="85" spans="1:9" ht="26.4" outlineLevel="2" x14ac:dyDescent="0.3">
      <c r="A85" s="55" t="s">
        <v>1940</v>
      </c>
      <c r="B85" s="263"/>
      <c r="C85" s="157" t="s">
        <v>1617</v>
      </c>
      <c r="D85" s="76">
        <f>SUMIF(POAI!$A$11:$A$100,$A85,POAI!$K$11:$K$100)+SUMIF(POAI!$A$11:$A$100,$A85,POAI!$L$11:$L$100)</f>
        <v>8090255290</v>
      </c>
      <c r="E85" s="234">
        <f>SUMIF(POAI!$A$11:$A$100,$A85,POAI!$M$11:$M$100)+SUMIF(POAI!$A$11:$A$100,$A85,POAI!$N$11:$N$100)+SUMIF(POAI!$A$11:$A$100,$A85,POAI!$X$11:$X$100)+SUMIF(POAI!$A$11:$A$100,$A85,POAI!$Y$11:$Y$100)</f>
        <v>147147109799</v>
      </c>
      <c r="F85" s="235"/>
      <c r="G85" s="77">
        <f>SUMIF(POAI!$A$11:$A$100,$A85,POAI!$Z$11:$Z$100)</f>
        <v>0</v>
      </c>
      <c r="H85" s="78">
        <f>SUMIF(POAI!$A$11:$A$100,$A85,POAI!$O$11:$O$100)+SUMIF(POAI!$A$11:$A$100,$A85,POAI!$P$11:$P$100)+SUMIF(POAI!$A$11:$A$100,$A85,POAI!$Q$11:$Q$100)+SUMIF(POAI!$A$11:$A$100,$A85,POAI!$R$11:$R$100)+SUMIF(POAI!$A$11:$A$100,$A85,POAI!$S$11:$S$100)+SUMIF(POAI!$A$11:$A$100,$A85,POAI!$T$11:$T$100)+SUMIF(POAI!$A$11:$A$100,$A85,POAI!$U$11:$U$100)</f>
        <v>59596137410</v>
      </c>
      <c r="I85" s="185">
        <f t="shared" si="37"/>
        <v>214833502499</v>
      </c>
    </row>
    <row r="86" spans="1:9" ht="13.5" customHeight="1" outlineLevel="1" x14ac:dyDescent="0.3">
      <c r="A86" s="55" t="s">
        <v>1516</v>
      </c>
      <c r="B86" s="249" t="str">
        <f>+CONCATENATE("TOTAL ",B83)</f>
        <v>TOTAL SALUD Y BIENESTAR</v>
      </c>
      <c r="C86" s="250"/>
      <c r="D86" s="173">
        <f>SUM(D83:D85)</f>
        <v>10707356425</v>
      </c>
      <c r="E86" s="251">
        <f t="shared" ref="E86:H86" si="39">SUM(E83:E85)</f>
        <v>147757542599</v>
      </c>
      <c r="F86" s="252"/>
      <c r="G86" s="174">
        <f t="shared" si="39"/>
        <v>0</v>
      </c>
      <c r="H86" s="175">
        <f t="shared" si="39"/>
        <v>65167930282</v>
      </c>
      <c r="I86" s="186">
        <f t="shared" si="37"/>
        <v>223632829306</v>
      </c>
    </row>
    <row r="87" spans="1:9" ht="13.5" customHeight="1" outlineLevel="2" x14ac:dyDescent="0.3">
      <c r="A87" s="55" t="s">
        <v>1941</v>
      </c>
      <c r="B87" s="266" t="s">
        <v>1519</v>
      </c>
      <c r="C87" s="157" t="s">
        <v>1640</v>
      </c>
      <c r="D87" s="76">
        <f>SUMIF(POAI!$A$11:$A$100,$A87,POAI!$K$11:$K$100)+SUMIF(POAI!$A$11:$A$100,$A87,POAI!$L$11:$L$100)</f>
        <v>3591481200</v>
      </c>
      <c r="E87" s="234">
        <f>SUMIF(POAI!$A$11:$A$100,$A87,POAI!$M$11:$M$100)+SUMIF(POAI!$A$11:$A$100,$A87,POAI!$N$11:$N$100)+SUMIF(POAI!$A$11:$A$100,$A87,POAI!$X$11:$X$100)+SUMIF(POAI!$A$11:$A$100,$A87,POAI!$Y$11:$Y$100)</f>
        <v>0</v>
      </c>
      <c r="F87" s="235"/>
      <c r="G87" s="77">
        <f>SUMIF(POAI!$A$11:$A$100,$A87,POAI!$Z$11:$Z$100)</f>
        <v>0</v>
      </c>
      <c r="H87" s="78">
        <f>SUMIF(POAI!$A$11:$A$100,$A87,POAI!$O$11:$O$100)+SUMIF(POAI!$A$11:$A$100,$A87,POAI!$P$11:$P$100)+SUMIF(POAI!$A$11:$A$100,$A87,POAI!$Q$11:$Q$100)+SUMIF(POAI!$A$11:$A$100,$A87,POAI!$R$11:$R$100)+SUMIF(POAI!$A$11:$A$100,$A87,POAI!$S$11:$S$100)+SUMIF(POAI!$A$11:$A$100,$A87,POAI!$T$11:$T$100)+SUMIF(POAI!$A$11:$A$100,$A87,POAI!$U$11:$U$100)</f>
        <v>0</v>
      </c>
      <c r="I87" s="187">
        <f t="shared" si="37"/>
        <v>3591481200</v>
      </c>
    </row>
    <row r="88" spans="1:9" ht="13.5" customHeight="1" outlineLevel="2" x14ac:dyDescent="0.3">
      <c r="A88" s="55" t="s">
        <v>1942</v>
      </c>
      <c r="B88" s="262"/>
      <c r="C88" s="167" t="s">
        <v>1646</v>
      </c>
      <c r="D88" s="76">
        <f>SUMIF(POAI!$A$11:$A$100,$A88,POAI!$K$11:$K$100)+SUMIF(POAI!$A$11:$A$100,$A88,POAI!$L$11:$L$100)</f>
        <v>2472800000</v>
      </c>
      <c r="E88" s="234">
        <f>SUMIF(POAI!$A$11:$A$100,$A88,POAI!$M$11:$M$100)+SUMIF(POAI!$A$11:$A$100,$A88,POAI!$N$11:$N$100)+SUMIF(POAI!$A$11:$A$100,$A88,POAI!$X$11:$X$100)+SUMIF(POAI!$A$11:$A$100,$A88,POAI!$Y$11:$Y$100)</f>
        <v>0</v>
      </c>
      <c r="F88" s="235"/>
      <c r="G88" s="77">
        <f>SUMIF(POAI!$A$11:$A$100,$A88,POAI!$Z$11:$Z$100)</f>
        <v>0</v>
      </c>
      <c r="H88" s="78">
        <f>SUMIF(POAI!$A$11:$A$100,$A88,POAI!$O$11:$O$100)+SUMIF(POAI!$A$11:$A$100,$A88,POAI!$P$11:$P$100)+SUMIF(POAI!$A$11:$A$100,$A88,POAI!$Q$11:$Q$100)+SUMIF(POAI!$A$11:$A$100,$A88,POAI!$R$11:$R$100)+SUMIF(POAI!$A$11:$A$100,$A88,POAI!$S$11:$S$100)+SUMIF(POAI!$A$11:$A$100,$A88,POAI!$T$11:$T$100)+SUMIF(POAI!$A$11:$A$100,$A88,POAI!$U$11:$U$100)</f>
        <v>0</v>
      </c>
      <c r="I88" s="187">
        <f t="shared" si="37"/>
        <v>2472800000</v>
      </c>
    </row>
    <row r="89" spans="1:9" outlineLevel="2" x14ac:dyDescent="0.3">
      <c r="A89" s="55" t="s">
        <v>1943</v>
      </c>
      <c r="B89" s="262"/>
      <c r="C89" s="167" t="s">
        <v>1651</v>
      </c>
      <c r="D89" s="76">
        <f>SUMIF(POAI!$A$11:$A$100,$A89,POAI!$K$11:$K$100)+SUMIF(POAI!$A$11:$A$100,$A89,POAI!$L$11:$L$100)</f>
        <v>993280000</v>
      </c>
      <c r="E89" s="234">
        <f>SUMIF(POAI!$A$11:$A$100,$A89,POAI!$M$11:$M$100)+SUMIF(POAI!$A$11:$A$100,$A89,POAI!$N$11:$N$100)+SUMIF(POAI!$A$11:$A$100,$A89,POAI!$X$11:$X$100)+SUMIF(POAI!$A$11:$A$100,$A89,POAI!$Y$11:$Y$100)</f>
        <v>50146965</v>
      </c>
      <c r="F89" s="235"/>
      <c r="G89" s="77">
        <f>SUMIF(POAI!$A$11:$A$100,$A89,POAI!$Z$11:$Z$100)</f>
        <v>0</v>
      </c>
      <c r="H89" s="78">
        <f>SUMIF(POAI!$A$11:$A$100,$A89,POAI!$O$11:$O$100)+SUMIF(POAI!$A$11:$A$100,$A89,POAI!$P$11:$P$100)+SUMIF(POAI!$A$11:$A$100,$A89,POAI!$Q$11:$Q$100)+SUMIF(POAI!$A$11:$A$100,$A89,POAI!$R$11:$R$100)+SUMIF(POAI!$A$11:$A$100,$A89,POAI!$S$11:$S$100)+SUMIF(POAI!$A$11:$A$100,$A89,POAI!$T$11:$T$100)+SUMIF(POAI!$A$11:$A$100,$A89,POAI!$U$11:$U$100)</f>
        <v>0</v>
      </c>
      <c r="I89" s="187">
        <f t="shared" si="37"/>
        <v>1043426965</v>
      </c>
    </row>
    <row r="90" spans="1:9" ht="13.5" customHeight="1" outlineLevel="2" x14ac:dyDescent="0.3">
      <c r="A90" s="55" t="s">
        <v>1944</v>
      </c>
      <c r="B90" s="262"/>
      <c r="C90" s="167" t="s">
        <v>1945</v>
      </c>
      <c r="D90" s="76">
        <f>SUMIF(POAI!$A$11:$A$100,$A90,POAI!$K$11:$K$100)+SUMIF(POAI!$A$11:$A$100,$A90,POAI!$L$11:$L$100)</f>
        <v>1541597268</v>
      </c>
      <c r="E90" s="234">
        <f>SUMIF(POAI!$A$11:$A$100,$A90,POAI!$M$11:$M$100)+SUMIF(POAI!$A$11:$A$100,$A90,POAI!$N$11:$N$100)+SUMIF(POAI!$A$11:$A$100,$A90,POAI!$X$11:$X$100)+SUMIF(POAI!$A$11:$A$100,$A90,POAI!$Y$11:$Y$100)</f>
        <v>633171279</v>
      </c>
      <c r="F90" s="235"/>
      <c r="G90" s="77">
        <f>SUMIF(POAI!$A$11:$A$100,$A90,POAI!$Z$11:$Z$100)</f>
        <v>0</v>
      </c>
      <c r="H90" s="78">
        <f>SUMIF(POAI!$A$11:$A$100,$A90,POAI!$O$11:$O$100)+SUMIF(POAI!$A$11:$A$100,$A90,POAI!$P$11:$P$100)+SUMIF(POAI!$A$11:$A$100,$A90,POAI!$Q$11:$Q$100)+SUMIF(POAI!$A$11:$A$100,$A90,POAI!$R$11:$R$100)+SUMIF(POAI!$A$11:$A$100,$A90,POAI!$S$11:$S$100)+SUMIF(POAI!$A$11:$A$100,$A90,POAI!$T$11:$T$100)+SUMIF(POAI!$A$11:$A$100,$A90,POAI!$U$11:$U$100)</f>
        <v>3578963300</v>
      </c>
      <c r="I90" s="187">
        <f t="shared" si="37"/>
        <v>5753731847</v>
      </c>
    </row>
    <row r="91" spans="1:9" ht="13.5" customHeight="1" outlineLevel="2" x14ac:dyDescent="0.3">
      <c r="A91" s="55" t="s">
        <v>1946</v>
      </c>
      <c r="B91" s="262"/>
      <c r="C91" s="158" t="s">
        <v>1664</v>
      </c>
      <c r="D91" s="76">
        <f>SUMIF(POAI!$A$11:$A$100,$A91,POAI!$K$11:$K$100)+SUMIF(POAI!$A$11:$A$100,$A91,POAI!$L$11:$L$100)</f>
        <v>4250040001</v>
      </c>
      <c r="E91" s="234">
        <f>SUMIF(POAI!$A$11:$A$100,$A91,POAI!$M$11:$M$100)+SUMIF(POAI!$A$11:$A$100,$A91,POAI!$N$11:$N$100)+SUMIF(POAI!$A$11:$A$100,$A91,POAI!$X$11:$X$100)+SUMIF(POAI!$A$11:$A$100,$A91,POAI!$Y$11:$Y$100)</f>
        <v>7616619199</v>
      </c>
      <c r="F91" s="235"/>
      <c r="G91" s="77">
        <f>SUMIF(POAI!$A$11:$A$100,$A91,POAI!$Z$11:$Z$100)</f>
        <v>0</v>
      </c>
      <c r="H91" s="78">
        <f>SUMIF(POAI!$A$11:$A$100,$A91,POAI!$O$11:$O$100)+SUMIF(POAI!$A$11:$A$100,$A91,POAI!$P$11:$P$100)+SUMIF(POAI!$A$11:$A$100,$A91,POAI!$Q$11:$Q$100)+SUMIF(POAI!$A$11:$A$100,$A91,POAI!$R$11:$R$100)+SUMIF(POAI!$A$11:$A$100,$A91,POAI!$S$11:$S$100)+SUMIF(POAI!$A$11:$A$100,$A91,POAI!$T$11:$T$100)+SUMIF(POAI!$A$11:$A$100,$A91,POAI!$U$11:$U$100)</f>
        <v>0</v>
      </c>
      <c r="I91" s="187">
        <f t="shared" si="37"/>
        <v>11866659200</v>
      </c>
    </row>
    <row r="92" spans="1:9" ht="13.5" customHeight="1" outlineLevel="2" x14ac:dyDescent="0.3">
      <c r="A92" s="55" t="s">
        <v>1947</v>
      </c>
      <c r="B92" s="166"/>
      <c r="C92" s="159" t="s">
        <v>1668</v>
      </c>
      <c r="D92" s="76">
        <f>SUMIF(POAI!$A$11:$A$100,$A92,POAI!$K$11:$K$100)+SUMIF(POAI!$A$11:$A$100,$A92,POAI!$L$11:$L$100)</f>
        <v>5977207124</v>
      </c>
      <c r="E92" s="234">
        <f>SUMIF(POAI!$A$11:$A$100,$A92,POAI!$M$11:$M$100)+SUMIF(POAI!$A$11:$A$100,$A92,POAI!$N$11:$N$100)+SUMIF(POAI!$A$11:$A$100,$A92,POAI!$X$11:$X$100)+SUMIF(POAI!$A$11:$A$100,$A92,POAI!$Y$11:$Y$100)</f>
        <v>0</v>
      </c>
      <c r="F92" s="235"/>
      <c r="G92" s="77">
        <f>SUMIF(POAI!$A$11:$A$100,$A92,POAI!$Z$11:$Z$100)</f>
        <v>0</v>
      </c>
      <c r="H92" s="78">
        <f>SUMIF(POAI!$A$11:$A$100,$A92,POAI!$O$11:$O$100)+SUMIF(POAI!$A$11:$A$100,$A92,POAI!$P$11:$P$100)+SUMIF(POAI!$A$11:$A$100,$A92,POAI!$Q$11:$Q$100)+SUMIF(POAI!$A$11:$A$100,$A92,POAI!$R$11:$R$100)+SUMIF(POAI!$A$11:$A$100,$A92,POAI!$S$11:$S$100)+SUMIF(POAI!$A$11:$A$100,$A92,POAI!$T$11:$T$100)+SUMIF(POAI!$A$11:$A$100,$A92,POAI!$U$11:$U$100)</f>
        <v>0</v>
      </c>
      <c r="I92" s="187">
        <f t="shared" si="37"/>
        <v>5977207124</v>
      </c>
    </row>
    <row r="93" spans="1:9" ht="13.5" customHeight="1" outlineLevel="1" x14ac:dyDescent="0.3">
      <c r="A93" s="55" t="s">
        <v>1518</v>
      </c>
      <c r="B93" s="249" t="str">
        <f>+CONCATENATE("TOTAL ",B87)</f>
        <v>TOTAL INCLUSIÓN E INTEGRACIÓN SOCIAL Y COMUNITARIA</v>
      </c>
      <c r="C93" s="250"/>
      <c r="D93" s="173">
        <f>SUM(D87:D92)</f>
        <v>18826405593</v>
      </c>
      <c r="E93" s="251">
        <f>SUM(E87:E92)</f>
        <v>8299937443</v>
      </c>
      <c r="F93" s="252"/>
      <c r="G93" s="174">
        <f t="shared" ref="G93" si="40">SUM(G87:G92)</f>
        <v>0</v>
      </c>
      <c r="H93" s="175">
        <f>SUM(H87:H92)</f>
        <v>3578963300</v>
      </c>
      <c r="I93" s="186">
        <f t="shared" si="37"/>
        <v>30705306336</v>
      </c>
    </row>
    <row r="94" spans="1:9" ht="27" customHeight="1" outlineLevel="2" x14ac:dyDescent="0.3">
      <c r="A94" s="55" t="s">
        <v>1948</v>
      </c>
      <c r="B94" s="261" t="s">
        <v>1521</v>
      </c>
      <c r="C94" s="157" t="s">
        <v>1676</v>
      </c>
      <c r="D94" s="76">
        <f>SUMIF(POAI!$A$11:$A$100,$A94,POAI!$K$11:$K$100)+SUMIF(POAI!$A$11:$A$100,$A94,POAI!$L$11:$L$100)</f>
        <v>14803975960</v>
      </c>
      <c r="E94" s="234">
        <f>SUMIF(POAI!$A$11:$A$100,$A94,POAI!$M$11:$M$100)+SUMIF(POAI!$A$11:$A$100,$A94,POAI!$N$11:$N$100)+SUMIF(POAI!$A$11:$A$100,$A94,POAI!$X$11:$X$100)+SUMIF(POAI!$A$11:$A$100,$A94,POAI!$Y$11:$Y$100)</f>
        <v>1869074135</v>
      </c>
      <c r="F94" s="235"/>
      <c r="G94" s="77">
        <f>SUMIF(POAI!$A$11:$A$100,$A94,POAI!$Z$11:$Z$100)</f>
        <v>0</v>
      </c>
      <c r="H94" s="78">
        <f>SUMIF(POAI!$A$11:$A$100,$A94,POAI!$O$11:$O$100)+SUMIF(POAI!$A$11:$A$100,$A94,POAI!$P$11:$P$100)+SUMIF(POAI!$A$11:$A$100,$A94,POAI!$Q$11:$Q$100)+SUMIF(POAI!$A$11:$A$100,$A94,POAI!$R$11:$R$100)+SUMIF(POAI!$A$11:$A$100,$A94,POAI!$S$11:$S$100)+SUMIF(POAI!$A$11:$A$100,$A94,POAI!$T$11:$T$100)+SUMIF(POAI!$A$11:$A$100,$A94,POAI!$U$11:$U$100)</f>
        <v>0</v>
      </c>
      <c r="I94" s="185">
        <f t="shared" si="37"/>
        <v>16673050095</v>
      </c>
    </row>
    <row r="95" spans="1:9" ht="15" customHeight="1" outlineLevel="2" x14ac:dyDescent="0.3">
      <c r="A95" s="55" t="s">
        <v>1949</v>
      </c>
      <c r="B95" s="262"/>
      <c r="C95" s="157" t="s">
        <v>1685</v>
      </c>
      <c r="D95" s="76">
        <f>SUMIF(POAI!$A$11:$A$100,$A95,POAI!$K$11:$K$100)+SUMIF(POAI!$A$11:$A$100,$A95,POAI!$L$11:$L$100)</f>
        <v>2111761190</v>
      </c>
      <c r="E95" s="234">
        <f>SUMIF(POAI!$A$11:$A$100,$A95,POAI!$M$11:$M$100)+SUMIF(POAI!$A$11:$A$100,$A95,POAI!$N$11:$N$100)+SUMIF(POAI!$A$11:$A$100,$A95,POAI!$X$11:$X$100)+SUMIF(POAI!$A$11:$A$100,$A95,POAI!$Y$11:$Y$100)</f>
        <v>40800000</v>
      </c>
      <c r="F95" s="235"/>
      <c r="G95" s="77">
        <f>SUMIF(POAI!$A$11:$A$100,$A95,POAI!$Z$11:$Z$100)</f>
        <v>0</v>
      </c>
      <c r="H95" s="78">
        <f>SUMIF(POAI!$A$11:$A$100,$A95,POAI!$O$11:$O$100)+SUMIF(POAI!$A$11:$A$100,$A95,POAI!$P$11:$P$100)+SUMIF(POAI!$A$11:$A$100,$A95,POAI!$Q$11:$Q$100)+SUMIF(POAI!$A$11:$A$100,$A95,POAI!$R$11:$R$100)+SUMIF(POAI!$A$11:$A$100,$A95,POAI!$S$11:$S$100)+SUMIF(POAI!$A$11:$A$100,$A95,POAI!$T$11:$T$100)+SUMIF(POAI!$A$11:$A$100,$A95,POAI!$U$11:$U$100)</f>
        <v>0</v>
      </c>
      <c r="I95" s="185">
        <f t="shared" si="37"/>
        <v>2152561190</v>
      </c>
    </row>
    <row r="96" spans="1:9" ht="27" customHeight="1" outlineLevel="2" x14ac:dyDescent="0.3">
      <c r="A96" s="55" t="s">
        <v>1950</v>
      </c>
      <c r="B96" s="263"/>
      <c r="C96" s="157" t="s">
        <v>1690</v>
      </c>
      <c r="D96" s="76">
        <f>SUMIF(POAI!$A$11:$A$100,$A96,POAI!$K$11:$K$100)+SUMIF(POAI!$A$11:$A$100,$A96,POAI!$L$11:$L$100)</f>
        <v>2149031756</v>
      </c>
      <c r="E96" s="234">
        <f>SUMIF(POAI!$A$11:$A$100,$A96,POAI!$M$11:$M$100)+SUMIF(POAI!$A$11:$A$100,$A96,POAI!$N$11:$N$100)+SUMIF(POAI!$A$11:$A$100,$A96,POAI!$X$11:$X$100)+SUMIF(POAI!$A$11:$A$100,$A96,POAI!$Y$11:$Y$100)</f>
        <v>1552322739</v>
      </c>
      <c r="F96" s="235"/>
      <c r="G96" s="77">
        <f>SUMIF(POAI!$A$11:$A$100,$A96,POAI!$Z$11:$Z$100)</f>
        <v>0</v>
      </c>
      <c r="H96" s="78">
        <f>SUMIF(POAI!$A$11:$A$100,$A96,POAI!$O$11:$O$100)+SUMIF(POAI!$A$11:$A$100,$A96,POAI!$P$11:$P$100)+SUMIF(POAI!$A$11:$A$100,$A96,POAI!$Q$11:$Q$100)+SUMIF(POAI!$A$11:$A$100,$A96,POAI!$R$11:$R$100)+SUMIF(POAI!$A$11:$A$100,$A96,POAI!$S$11:$S$100)+SUMIF(POAI!$A$11:$A$100,$A96,POAI!$T$11:$T$100)+SUMIF(POAI!$A$11:$A$100,$A96,POAI!$U$11:$U$100)</f>
        <v>1811571321</v>
      </c>
      <c r="I96" s="185">
        <f t="shared" si="37"/>
        <v>5512925816</v>
      </c>
    </row>
    <row r="97" spans="1:9" ht="13.5" customHeight="1" outlineLevel="1" x14ac:dyDescent="0.3">
      <c r="A97" s="55" t="s">
        <v>1520</v>
      </c>
      <c r="B97" s="249" t="str">
        <f>+CONCATENATE("TOTAL ",B94)</f>
        <v>TOTAL DEPORTE, RECREACIÓN Y ACTIVIDAD FÍSICA</v>
      </c>
      <c r="C97" s="250"/>
      <c r="D97" s="173">
        <f>SUM(D94:D96)</f>
        <v>19064768906</v>
      </c>
      <c r="E97" s="251">
        <f t="shared" ref="E97:H97" si="41">SUM(E94:E96)</f>
        <v>3462196874</v>
      </c>
      <c r="F97" s="252"/>
      <c r="G97" s="174">
        <f t="shared" si="41"/>
        <v>0</v>
      </c>
      <c r="H97" s="175">
        <f t="shared" si="41"/>
        <v>1811571321</v>
      </c>
      <c r="I97" s="186">
        <f t="shared" si="37"/>
        <v>24338537101</v>
      </c>
    </row>
    <row r="98" spans="1:9" ht="26.4" outlineLevel="2" x14ac:dyDescent="0.3">
      <c r="A98" s="55" t="s">
        <v>1951</v>
      </c>
      <c r="B98" s="266" t="s">
        <v>1523</v>
      </c>
      <c r="C98" s="157" t="s">
        <v>1694</v>
      </c>
      <c r="D98" s="76">
        <f>SUMIF(POAI!$A$11:$A$100,$A98,POAI!$K$11:$K$100)+SUMIF(POAI!$A$11:$A$100,$A98,POAI!$L$11:$L$100)</f>
        <v>15089281416</v>
      </c>
      <c r="E98" s="234">
        <f>SUMIF(POAI!$A$11:$A$100,$A98,POAI!$M$11:$M$100)+SUMIF(POAI!$A$11:$A$100,$A98,POAI!$N$11:$N$100)+SUMIF(POAI!$A$11:$A$100,$A98,POAI!$X$11:$X$100)+SUMIF(POAI!$A$11:$A$100,$A98,POAI!$Y$11:$Y$100)</f>
        <v>7166666667</v>
      </c>
      <c r="F98" s="235"/>
      <c r="G98" s="77">
        <f>SUMIF(POAI!$A$11:$A$100,$A98,POAI!$Z$11:$Z$100)</f>
        <v>0</v>
      </c>
      <c r="H98" s="78">
        <f>SUMIF(POAI!$A$11:$A$100,$A98,POAI!$O$11:$O$100)+SUMIF(POAI!$A$11:$A$100,$A98,POAI!$P$11:$P$100)+SUMIF(POAI!$A$11:$A$100,$A98,POAI!$Q$11:$Q$100)+SUMIF(POAI!$A$11:$A$100,$A98,POAI!$R$11:$R$100)+SUMIF(POAI!$A$11:$A$100,$A98,POAI!$S$11:$S$100)+SUMIF(POAI!$A$11:$A$100,$A98,POAI!$T$11:$T$100)+SUMIF(POAI!$A$11:$A$100,$A98,POAI!$U$11:$U$100)</f>
        <v>0</v>
      </c>
      <c r="I98" s="187">
        <f t="shared" si="37"/>
        <v>22255948083</v>
      </c>
    </row>
    <row r="99" spans="1:9" ht="13.5" customHeight="1" outlineLevel="2" x14ac:dyDescent="0.3">
      <c r="A99" s="55" t="s">
        <v>1952</v>
      </c>
      <c r="B99" s="263"/>
      <c r="C99" s="167" t="s">
        <v>1700</v>
      </c>
      <c r="D99" s="76">
        <f>SUMIF(POAI!$A$11:$A$100,$A99,POAI!$K$11:$K$100)+SUMIF(POAI!$A$11:$A$100,$A99,POAI!$L$11:$L$100)</f>
        <v>2104779643</v>
      </c>
      <c r="E99" s="234">
        <f>SUMIF(POAI!$A$11:$A$100,$A99,POAI!$M$11:$M$100)+SUMIF(POAI!$A$11:$A$100,$A99,POAI!$N$11:$N$100)+SUMIF(POAI!$A$11:$A$100,$A99,POAI!$X$11:$X$100)+SUMIF(POAI!$A$11:$A$100,$A99,POAI!$Y$11:$Y$100)</f>
        <v>14453467818</v>
      </c>
      <c r="F99" s="235"/>
      <c r="G99" s="77">
        <f>SUMIF(POAI!$A$11:$A$100,$A99,POAI!$Z$11:$Z$100)</f>
        <v>0</v>
      </c>
      <c r="H99" s="78">
        <f>SUMIF(POAI!$A$11:$A$100,$A99,POAI!$O$11:$O$100)+SUMIF(POAI!$A$11:$A$100,$A99,POAI!$P$11:$P$100)+SUMIF(POAI!$A$11:$A$100,$A99,POAI!$Q$11:$Q$100)+SUMIF(POAI!$A$11:$A$100,$A99,POAI!$R$11:$R$100)+SUMIF(POAI!$A$11:$A$100,$A99,POAI!$S$11:$S$100)+SUMIF(POAI!$A$11:$A$100,$A99,POAI!$T$11:$T$100)+SUMIF(POAI!$A$11:$A$100,$A99,POAI!$U$11:$U$100)</f>
        <v>1662797081</v>
      </c>
      <c r="I99" s="187">
        <f t="shared" si="37"/>
        <v>18221044542</v>
      </c>
    </row>
    <row r="100" spans="1:9" ht="13.5" customHeight="1" outlineLevel="1" x14ac:dyDescent="0.3">
      <c r="A100" s="55" t="s">
        <v>1522</v>
      </c>
      <c r="B100" s="267" t="str">
        <f>+CONCATENATE("TOTAL ",B98)</f>
        <v>TOTAL ARTE Y CULTURA</v>
      </c>
      <c r="C100" s="268"/>
      <c r="D100" s="173">
        <f>SUM(D98:D99)</f>
        <v>17194061059</v>
      </c>
      <c r="E100" s="251">
        <f>SUM(E98:E99)</f>
        <v>21620134485</v>
      </c>
      <c r="F100" s="252"/>
      <c r="G100" s="174">
        <f t="shared" ref="G100" si="42">SUM(G98:G99)</f>
        <v>0</v>
      </c>
      <c r="H100" s="175">
        <f>SUM(H98:H99)</f>
        <v>1662797081</v>
      </c>
      <c r="I100" s="186">
        <f t="shared" si="37"/>
        <v>40476992625</v>
      </c>
    </row>
    <row r="101" spans="1:9" ht="13.5" customHeight="1" outlineLevel="2" x14ac:dyDescent="0.3">
      <c r="A101" s="55" t="s">
        <v>1953</v>
      </c>
      <c r="B101" s="266" t="s">
        <v>1525</v>
      </c>
      <c r="C101" s="167" t="s">
        <v>1954</v>
      </c>
      <c r="D101" s="76">
        <f>SUMIF(POAI!$A$11:$A$100,$A101,POAI!$K$11:$K$100)+SUMIF(POAI!$A$11:$A$100,$A101,POAI!$L$11:$L$100)</f>
        <v>887000000</v>
      </c>
      <c r="E101" s="234">
        <f>SUMIF(POAI!$A$11:$A$100,$A101,POAI!$M$11:$M$100)+SUMIF(POAI!$A$11:$A$100,$A101,POAI!$N$11:$N$100)+SUMIF(POAI!$A$11:$A$100,$A101,POAI!$X$11:$X$100)+SUMIF(POAI!$A$11:$A$100,$A101,POAI!$Y$11:$Y$100)</f>
        <v>152320000</v>
      </c>
      <c r="F101" s="235"/>
      <c r="G101" s="77">
        <f>SUMIF(POAI!$A$11:$A$100,$A101,POAI!$Z$11:$Z$100)</f>
        <v>0</v>
      </c>
      <c r="H101" s="78">
        <f>SUMIF(POAI!$A$11:$A$100,$A101,POAI!$O$11:$O$100)+SUMIF(POAI!$A$11:$A$100,$A101,POAI!$P$11:$P$100)+SUMIF(POAI!$A$11:$A$100,$A101,POAI!$Q$11:$Q$100)+SUMIF(POAI!$A$11:$A$100,$A101,POAI!$R$11:$R$100)+SUMIF(POAI!$A$11:$A$100,$A101,POAI!$S$11:$S$100)+SUMIF(POAI!$A$11:$A$100,$A101,POAI!$T$11:$T$100)+SUMIF(POAI!$A$11:$A$100,$A101,POAI!$U$11:$U$100)</f>
        <v>0</v>
      </c>
      <c r="I101" s="187">
        <f t="shared" si="37"/>
        <v>1039320000</v>
      </c>
    </row>
    <row r="102" spans="1:9" ht="15" customHeight="1" outlineLevel="2" x14ac:dyDescent="0.3">
      <c r="A102" s="55" t="s">
        <v>1955</v>
      </c>
      <c r="B102" s="263"/>
      <c r="C102" s="157" t="s">
        <v>1719</v>
      </c>
      <c r="D102" s="76">
        <f>SUMIF(POAI!$A$11:$A$100,$A102,POAI!$K$11:$K$100)+SUMIF(POAI!$A$11:$A$100,$A102,POAI!$L$11:$L$100)</f>
        <v>5131061912</v>
      </c>
      <c r="E102" s="234">
        <f>SUMIF(POAI!$A$11:$A$100,$A102,POAI!$M$11:$M$100)+SUMIF(POAI!$A$11:$A$100,$A102,POAI!$N$11:$N$100)+SUMIF(POAI!$A$11:$A$100,$A102,POAI!$X$11:$X$100)+SUMIF(POAI!$A$11:$A$100,$A102,POAI!$Y$11:$Y$100)</f>
        <v>12708827289</v>
      </c>
      <c r="F102" s="235"/>
      <c r="G102" s="77">
        <f>SUMIF(POAI!$A$11:$A$100,$A102,POAI!$Z$11:$Z$100)</f>
        <v>0</v>
      </c>
      <c r="H102" s="78">
        <f>SUMIF(POAI!$A$11:$A$100,$A102,POAI!$O$11:$O$100)+SUMIF(POAI!$A$11:$A$100,$A102,POAI!$P$11:$P$100)+SUMIF(POAI!$A$11:$A$100,$A102,POAI!$Q$11:$Q$100)+SUMIF(POAI!$A$11:$A$100,$A102,POAI!$R$11:$R$100)+SUMIF(POAI!$A$11:$A$100,$A102,POAI!$S$11:$S$100)+SUMIF(POAI!$A$11:$A$100,$A102,POAI!$T$11:$T$100)+SUMIF(POAI!$A$11:$A$100,$A102,POAI!$U$11:$U$100)</f>
        <v>0</v>
      </c>
      <c r="I102" s="187">
        <f t="shared" si="37"/>
        <v>17839889201</v>
      </c>
    </row>
    <row r="103" spans="1:9" ht="13.5" customHeight="1" outlineLevel="1" x14ac:dyDescent="0.3">
      <c r="A103" s="55" t="s">
        <v>1524</v>
      </c>
      <c r="B103" s="255" t="str">
        <f>+CONCATENATE("TOTAL ",B101)</f>
        <v>TOTAL SEGURIDAD Y CONVIVENCIA</v>
      </c>
      <c r="C103" s="256"/>
      <c r="D103" s="173">
        <f>SUM(D101:D102)</f>
        <v>6018061912</v>
      </c>
      <c r="E103" s="257">
        <f>SUM(E101:E102)</f>
        <v>12861147289</v>
      </c>
      <c r="F103" s="258"/>
      <c r="G103" s="174">
        <f t="shared" ref="G103" si="43">SUM(G101:G102)</f>
        <v>0</v>
      </c>
      <c r="H103" s="175">
        <f>SUM(H101:H102)</f>
        <v>0</v>
      </c>
      <c r="I103" s="186">
        <f t="shared" si="37"/>
        <v>18879209201</v>
      </c>
    </row>
    <row r="104" spans="1:9" ht="16.5" customHeight="1" x14ac:dyDescent="0.3">
      <c r="A104" s="62"/>
      <c r="B104" s="259" t="s">
        <v>1526</v>
      </c>
      <c r="C104" s="260"/>
      <c r="D104" s="70">
        <f>+D107+D109+D113+D115</f>
        <v>23829703727</v>
      </c>
      <c r="E104" s="236">
        <f>+E107+E109+E113+E115</f>
        <v>7435722500</v>
      </c>
      <c r="F104" s="237"/>
      <c r="G104" s="71">
        <f t="shared" ref="G104" si="44">+G107+G109+G113+G115</f>
        <v>22000000000</v>
      </c>
      <c r="H104" s="72">
        <f>+H107+H109+H113+H115</f>
        <v>2000000000</v>
      </c>
      <c r="I104" s="184">
        <f t="shared" si="37"/>
        <v>55265426227</v>
      </c>
    </row>
    <row r="105" spans="1:9" ht="27" customHeight="1" outlineLevel="2" x14ac:dyDescent="0.3">
      <c r="A105" s="55" t="s">
        <v>1956</v>
      </c>
      <c r="B105" s="261" t="s">
        <v>1528</v>
      </c>
      <c r="C105" s="157" t="s">
        <v>1726</v>
      </c>
      <c r="D105" s="76">
        <f>SUMIF(POAI!$A$11:$A$100,$A105,POAI!$K$11:$K$100)+SUMIF(POAI!$A$11:$A$100,$A105,POAI!$L$11:$L$100)</f>
        <v>5539800000</v>
      </c>
      <c r="E105" s="234">
        <f>SUMIF(POAI!$A$11:$A$100,$A105,POAI!$M$11:$M$100)+SUMIF(POAI!$A$11:$A$100,$A105,POAI!$N$11:$N$100)+SUMIF(POAI!$A$11:$A$100,$A105,POAI!$X$11:$X$100)+SUMIF(POAI!$A$11:$A$100,$A105,POAI!$Y$11:$Y$100)</f>
        <v>0</v>
      </c>
      <c r="F105" s="235"/>
      <c r="G105" s="77">
        <f>SUMIF(POAI!$A$11:$A$100,$A105,POAI!$Z$11:$Z$100)</f>
        <v>22000000000</v>
      </c>
      <c r="H105" s="78">
        <f>SUMIF(POAI!$A$11:$A$100,$A105,POAI!$O$11:$O$100)+SUMIF(POAI!$A$11:$A$100,$A105,POAI!$P$11:$P$100)+SUMIF(POAI!$A$11:$A$100,$A105,POAI!$Q$11:$Q$100)+SUMIF(POAI!$A$11:$A$100,$A105,POAI!$R$11:$R$100)+SUMIF(POAI!$A$11:$A$100,$A105,POAI!$S$11:$S$100)+SUMIF(POAI!$A$11:$A$100,$A105,POAI!$T$11:$T$100)+SUMIF(POAI!$A$11:$A$100,$A105,POAI!$U$11:$U$100)</f>
        <v>0</v>
      </c>
      <c r="I105" s="187">
        <f t="shared" si="37"/>
        <v>27539800000</v>
      </c>
    </row>
    <row r="106" spans="1:9" ht="26.4" outlineLevel="2" x14ac:dyDescent="0.3">
      <c r="A106" s="55" t="s">
        <v>1957</v>
      </c>
      <c r="B106" s="263"/>
      <c r="C106" s="157" t="s">
        <v>1734</v>
      </c>
      <c r="D106" s="76">
        <f>SUMIF(POAI!$A$11:$A$100,$A106,POAI!$K$11:$K$100)+SUMIF(POAI!$A$11:$A$100,$A106,POAI!$L$11:$L$100)</f>
        <v>0</v>
      </c>
      <c r="E106" s="234">
        <f>SUMIF(POAI!$A$11:$A$100,$A106,POAI!$M$11:$M$100)+SUMIF(POAI!$A$11:$A$100,$A106,POAI!$N$11:$N$100)+SUMIF(POAI!$A$11:$A$100,$A106,POAI!$X$11:$X$100)+SUMIF(POAI!$A$11:$A$100,$A106,POAI!$Y$11:$Y$100)</f>
        <v>0</v>
      </c>
      <c r="F106" s="235"/>
      <c r="G106" s="77">
        <f>SUMIF(POAI!$A$11:$A$100,$A106,POAI!$Z$11:$Z$100)</f>
        <v>0</v>
      </c>
      <c r="H106" s="78">
        <f>SUMIF(POAI!$A$11:$A$100,$A106,POAI!$O$11:$O$100)+SUMIF(POAI!$A$11:$A$100,$A106,POAI!$P$11:$P$100)+SUMIF(POAI!$A$11:$A$100,$A106,POAI!$Q$11:$Q$100)+SUMIF(POAI!$A$11:$A$100,$A106,POAI!$R$11:$R$100)+SUMIF(POAI!$A$11:$A$100,$A106,POAI!$S$11:$S$100)+SUMIF(POAI!$A$11:$A$100,$A106,POAI!$T$11:$T$100)+SUMIF(POAI!$A$11:$A$100,$A106,POAI!$U$11:$U$100)</f>
        <v>0</v>
      </c>
      <c r="I106" s="187">
        <f t="shared" si="37"/>
        <v>0</v>
      </c>
    </row>
    <row r="107" spans="1:9" ht="13.5" customHeight="1" outlineLevel="1" x14ac:dyDescent="0.3">
      <c r="A107" s="55" t="s">
        <v>1527</v>
      </c>
      <c r="B107" s="249" t="str">
        <f>+CONCATENATE("TOTAL ",B105)</f>
        <v>TOTAL DESARROLLO Y FOMENTO EMPRESARIAL</v>
      </c>
      <c r="C107" s="250"/>
      <c r="D107" s="173">
        <f>SUM(D105:D106)</f>
        <v>5539800000</v>
      </c>
      <c r="E107" s="251">
        <f t="shared" ref="E107:H107" si="45">SUM(E105:E106)</f>
        <v>0</v>
      </c>
      <c r="F107" s="252"/>
      <c r="G107" s="174">
        <f t="shared" si="45"/>
        <v>22000000000</v>
      </c>
      <c r="H107" s="175">
        <f t="shared" si="45"/>
        <v>0</v>
      </c>
      <c r="I107" s="186">
        <f t="shared" si="37"/>
        <v>27539800000</v>
      </c>
    </row>
    <row r="108" spans="1:9" outlineLevel="2" x14ac:dyDescent="0.3">
      <c r="A108" s="55" t="s">
        <v>1958</v>
      </c>
      <c r="B108" s="160" t="s">
        <v>1530</v>
      </c>
      <c r="C108" s="159" t="s">
        <v>1741</v>
      </c>
      <c r="D108" s="76">
        <f>SUMIF(POAI!$A$11:$A$100,$A108,POAI!$K$11:$K$100)+SUMIF(POAI!$A$11:$A$100,$A108,POAI!$L$11:$L$100)</f>
        <v>1056000000</v>
      </c>
      <c r="E108" s="234">
        <f>SUMIF(POAI!$A$11:$A$100,$A108,POAI!$M$11:$M$100)+SUMIF(POAI!$A$11:$A$100,$A108,POAI!$N$11:$N$100)+SUMIF(POAI!$A$11:$A$100,$A108,POAI!$X$11:$X$100)+SUMIF(POAI!$A$11:$A$100,$A108,POAI!$Y$11:$Y$100)</f>
        <v>0</v>
      </c>
      <c r="F108" s="235"/>
      <c r="G108" s="77">
        <f>SUMIF(POAI!$A$11:$A$100,$A108,POAI!$Z$11:$Z$100)</f>
        <v>0</v>
      </c>
      <c r="H108" s="78">
        <f>SUMIF(POAI!$A$11:$A$100,$A108,POAI!$O$11:$O$100)+SUMIF(POAI!$A$11:$A$100,$A108,POAI!$P$11:$P$100)+SUMIF(POAI!$A$11:$A$100,$A108,POAI!$Q$11:$Q$100)+SUMIF(POAI!$A$11:$A$100,$A108,POAI!$R$11:$R$100)+SUMIF(POAI!$A$11:$A$100,$A108,POAI!$S$11:$S$100)+SUMIF(POAI!$A$11:$A$100,$A108,POAI!$T$11:$T$100)+SUMIF(POAI!$A$11:$A$100,$A108,POAI!$U$11:$U$100)</f>
        <v>0</v>
      </c>
      <c r="I108" s="187">
        <f t="shared" si="37"/>
        <v>1056000000</v>
      </c>
    </row>
    <row r="109" spans="1:9" ht="13.5" customHeight="1" outlineLevel="1" x14ac:dyDescent="0.3">
      <c r="A109" s="55" t="s">
        <v>1529</v>
      </c>
      <c r="B109" s="249" t="str">
        <f>+CONCATENATE("TOTAL ",B108)</f>
        <v>TOTAL ECOSISTEMA T.I.</v>
      </c>
      <c r="C109" s="250"/>
      <c r="D109" s="173">
        <f>SUM(D108:D108)</f>
        <v>1056000000</v>
      </c>
      <c r="E109" s="251">
        <f>SUM(E108:E108)</f>
        <v>0</v>
      </c>
      <c r="F109" s="252"/>
      <c r="G109" s="174">
        <f t="shared" ref="G109" si="46">SUM(G108:G108)</f>
        <v>0</v>
      </c>
      <c r="H109" s="175">
        <f>SUM(H108:H108)</f>
        <v>0</v>
      </c>
      <c r="I109" s="186">
        <f t="shared" si="37"/>
        <v>1056000000</v>
      </c>
    </row>
    <row r="110" spans="1:9" outlineLevel="2" x14ac:dyDescent="0.3">
      <c r="A110" s="55" t="s">
        <v>1959</v>
      </c>
      <c r="B110" s="264" t="s">
        <v>1532</v>
      </c>
      <c r="C110" s="159" t="s">
        <v>1746</v>
      </c>
      <c r="D110" s="76">
        <f>SUMIF(POAI!$A$11:$A$100,$A110,POAI!$K$11:$K$100)+SUMIF(POAI!$A$11:$A$100,$A110,POAI!$L$11:$L$100)</f>
        <v>4121903727</v>
      </c>
      <c r="E110" s="234">
        <f>SUMIF(POAI!$A$11:$A$100,$A110,POAI!$M$11:$M$100)+SUMIF(POAI!$A$11:$A$100,$A110,POAI!$N$11:$N$100)+SUMIF(POAI!$A$11:$A$100,$A110,POAI!$X$11:$X$100)+SUMIF(POAI!$A$11:$A$100,$A110,POAI!$Y$11:$Y$100)</f>
        <v>0</v>
      </c>
      <c r="F110" s="235"/>
      <c r="G110" s="77">
        <f>SUMIF(POAI!$A$11:$A$100,$A110,POAI!$Z$11:$Z$100)</f>
        <v>0</v>
      </c>
      <c r="H110" s="78">
        <f>SUMIF(POAI!$A$11:$A$100,$A110,POAI!$O$11:$O$100)+SUMIF(POAI!$A$11:$A$100,$A110,POAI!$P$11:$P$100)+SUMIF(POAI!$A$11:$A$100,$A110,POAI!$Q$11:$Q$100)+SUMIF(POAI!$A$11:$A$100,$A110,POAI!$R$11:$R$100)+SUMIF(POAI!$A$11:$A$100,$A110,POAI!$S$11:$S$100)+SUMIF(POAI!$A$11:$A$100,$A110,POAI!$T$11:$T$100)+SUMIF(POAI!$A$11:$A$100,$A110,POAI!$U$11:$U$100)</f>
        <v>0</v>
      </c>
      <c r="I110" s="187">
        <f t="shared" si="37"/>
        <v>4121903727</v>
      </c>
    </row>
    <row r="111" spans="1:9" ht="15" customHeight="1" outlineLevel="2" x14ac:dyDescent="0.3">
      <c r="A111" s="55" t="s">
        <v>1960</v>
      </c>
      <c r="B111" s="253"/>
      <c r="C111" s="159" t="s">
        <v>1756</v>
      </c>
      <c r="D111" s="76">
        <f>SUMIF(POAI!$A$11:$A$100,$A111,POAI!$K$11:$K$100)+SUMIF(POAI!$A$11:$A$100,$A111,POAI!$L$11:$L$100)</f>
        <v>10000000000</v>
      </c>
      <c r="E111" s="234">
        <f>SUMIF(POAI!$A$11:$A$100,$A111,POAI!$M$11:$M$100)+SUMIF(POAI!$A$11:$A$100,$A111,POAI!$N$11:$N$100)+SUMIF(POAI!$A$11:$A$100,$A111,POAI!$X$11:$X$100)+SUMIF(POAI!$A$11:$A$100,$A111,POAI!$Y$11:$Y$100)</f>
        <v>0</v>
      </c>
      <c r="F111" s="235"/>
      <c r="G111" s="77">
        <f>SUMIF(POAI!$A$11:$A$100,$A111,POAI!$Z$11:$Z$100)</f>
        <v>0</v>
      </c>
      <c r="H111" s="78">
        <f>SUMIF(POAI!$A$11:$A$100,$A111,POAI!$O$11:$O$100)+SUMIF(POAI!$A$11:$A$100,$A111,POAI!$P$11:$P$100)+SUMIF(POAI!$A$11:$A$100,$A111,POAI!$Q$11:$Q$100)+SUMIF(POAI!$A$11:$A$100,$A111,POAI!$R$11:$R$100)+SUMIF(POAI!$A$11:$A$100,$A111,POAI!$S$11:$S$100)+SUMIF(POAI!$A$11:$A$100,$A111,POAI!$T$11:$T$100)+SUMIF(POAI!$A$11:$A$100,$A111,POAI!$U$11:$U$100)</f>
        <v>0</v>
      </c>
      <c r="I111" s="187">
        <f t="shared" si="37"/>
        <v>10000000000</v>
      </c>
    </row>
    <row r="112" spans="1:9" outlineLevel="2" x14ac:dyDescent="0.3">
      <c r="A112" s="55" t="s">
        <v>1961</v>
      </c>
      <c r="B112" s="254"/>
      <c r="C112" s="159" t="s">
        <v>1761</v>
      </c>
      <c r="D112" s="76">
        <f>SUMIF(POAI!$A$11:$A$100,$A112,POAI!$K$11:$K$100)+SUMIF(POAI!$A$11:$A$100,$A112,POAI!$L$11:$L$100)</f>
        <v>0</v>
      </c>
      <c r="E112" s="234">
        <f>SUMIF(POAI!$A$11:$A$100,$A112,POAI!$M$11:$M$100)+SUMIF(POAI!$A$11:$A$100,$A112,POAI!$N$11:$N$100)+SUMIF(POAI!$A$11:$A$100,$A112,POAI!$X$11:$X$100)+SUMIF(POAI!$A$11:$A$100,$A112,POAI!$Y$11:$Y$100)</f>
        <v>244562500</v>
      </c>
      <c r="F112" s="235"/>
      <c r="G112" s="77">
        <f>SUMIF(POAI!$A$11:$A$100,$A112,POAI!$Z$11:$Z$100)</f>
        <v>0</v>
      </c>
      <c r="H112" s="78">
        <f>SUMIF(POAI!$A$11:$A$100,$A112,POAI!$O$11:$O$100)+SUMIF(POAI!$A$11:$A$100,$A112,POAI!$P$11:$P$100)+SUMIF(POAI!$A$11:$A$100,$A112,POAI!$Q$11:$Q$100)+SUMIF(POAI!$A$11:$A$100,$A112,POAI!$R$11:$R$100)+SUMIF(POAI!$A$11:$A$100,$A112,POAI!$S$11:$S$100)+SUMIF(POAI!$A$11:$A$100,$A112,POAI!$T$11:$T$100)+SUMIF(POAI!$A$11:$A$100,$A112,POAI!$U$11:$U$100)</f>
        <v>2000000000</v>
      </c>
      <c r="I112" s="187">
        <f t="shared" si="37"/>
        <v>2244562500</v>
      </c>
    </row>
    <row r="113" spans="1:9" ht="13.5" customHeight="1" outlineLevel="1" x14ac:dyDescent="0.3">
      <c r="A113" s="55" t="s">
        <v>1531</v>
      </c>
      <c r="B113" s="249" t="str">
        <f>+CONCATENATE("TOTAL ",B110)</f>
        <v>TOTAL DESARROLLO RURAL</v>
      </c>
      <c r="C113" s="250"/>
      <c r="D113" s="173">
        <f>SUM(D110:D112)</f>
        <v>14121903727</v>
      </c>
      <c r="E113" s="251">
        <f t="shared" ref="E113:H113" si="47">SUM(E110:E112)</f>
        <v>244562500</v>
      </c>
      <c r="F113" s="252"/>
      <c r="G113" s="174">
        <f t="shared" si="47"/>
        <v>0</v>
      </c>
      <c r="H113" s="175">
        <f t="shared" si="47"/>
        <v>2000000000</v>
      </c>
      <c r="I113" s="186">
        <f t="shared" si="37"/>
        <v>16366466227</v>
      </c>
    </row>
    <row r="114" spans="1:9" outlineLevel="2" x14ac:dyDescent="0.3">
      <c r="A114" s="55" t="s">
        <v>1962</v>
      </c>
      <c r="B114" s="160" t="s">
        <v>1534</v>
      </c>
      <c r="C114" s="161" t="s">
        <v>1766</v>
      </c>
      <c r="D114" s="76">
        <f>SUMIF(POAI!$A$11:$A$100,$A114,POAI!$K$11:$K$100)+SUMIF(POAI!$A$11:$A$100,$A114,POAI!$L$11:$L$100)</f>
        <v>3112000000</v>
      </c>
      <c r="E114" s="234">
        <f>SUMIF(POAI!$A$11:$A$100,$A114,POAI!$M$11:$M$100)+SUMIF(POAI!$A$11:$A$100,$A114,POAI!$N$11:$N$100)+SUMIF(POAI!$A$11:$A$100,$A114,POAI!$X$11:$X$100)+SUMIF(POAI!$A$11:$A$100,$A114,POAI!$Y$11:$Y$100)</f>
        <v>7191160000</v>
      </c>
      <c r="F114" s="235"/>
      <c r="G114" s="77">
        <f>SUMIF(POAI!$A$11:$A$100,$A114,POAI!$Z$11:$Z$100)</f>
        <v>0</v>
      </c>
      <c r="H114" s="78">
        <f>SUMIF(POAI!$A$11:$A$100,$A114,POAI!$O$11:$O$100)+SUMIF(POAI!$A$11:$A$100,$A114,POAI!$P$11:$P$100)+SUMIF(POAI!$A$11:$A$100,$A114,POAI!$Q$11:$Q$100)+SUMIF(POAI!$A$11:$A$100,$A114,POAI!$R$11:$R$100)+SUMIF(POAI!$A$11:$A$100,$A114,POAI!$S$11:$S$100)+SUMIF(POAI!$A$11:$A$100,$A114,POAI!$T$11:$T$100)+SUMIF(POAI!$A$11:$A$100,$A114,POAI!$U$11:$U$100)</f>
        <v>0</v>
      </c>
      <c r="I114" s="187">
        <f t="shared" si="37"/>
        <v>10303160000</v>
      </c>
    </row>
    <row r="115" spans="1:9" ht="15" customHeight="1" outlineLevel="1" x14ac:dyDescent="0.3">
      <c r="A115" s="55" t="s">
        <v>1533</v>
      </c>
      <c r="B115" s="255" t="str">
        <f>+CONCATENATE("TOTAL ",B114)</f>
        <v>TOTAL TURISMO</v>
      </c>
      <c r="C115" s="256"/>
      <c r="D115" s="173">
        <f>+D114</f>
        <v>3112000000</v>
      </c>
      <c r="E115" s="257">
        <f t="shared" ref="E115:H115" si="48">+E114</f>
        <v>7191160000</v>
      </c>
      <c r="F115" s="258"/>
      <c r="G115" s="174">
        <f t="shared" si="48"/>
        <v>0</v>
      </c>
      <c r="H115" s="175">
        <f t="shared" si="48"/>
        <v>0</v>
      </c>
      <c r="I115" s="186">
        <f t="shared" si="37"/>
        <v>10303160000</v>
      </c>
    </row>
    <row r="116" spans="1:9" ht="16.5" customHeight="1" x14ac:dyDescent="0.3">
      <c r="A116" s="62"/>
      <c r="B116" s="259" t="s">
        <v>1535</v>
      </c>
      <c r="C116" s="260"/>
      <c r="D116" s="70">
        <f>+D123+D127+D129+D133+D135</f>
        <v>141787146160</v>
      </c>
      <c r="E116" s="236">
        <f>+E123+E127+E129+E133+E135</f>
        <v>19693333162</v>
      </c>
      <c r="F116" s="237"/>
      <c r="G116" s="71">
        <f t="shared" ref="G116" si="49">+G123+G127+G129+G133+G135</f>
        <v>48000000000</v>
      </c>
      <c r="H116" s="72">
        <f>+H123+H127+H129+H133+H135</f>
        <v>3811763137</v>
      </c>
      <c r="I116" s="184">
        <f t="shared" si="37"/>
        <v>213292242459</v>
      </c>
    </row>
    <row r="117" spans="1:9" outlineLevel="2" x14ac:dyDescent="0.3">
      <c r="A117" s="55" t="s">
        <v>1963</v>
      </c>
      <c r="B117" s="265" t="s">
        <v>148</v>
      </c>
      <c r="C117" s="162" t="s">
        <v>1964</v>
      </c>
      <c r="D117" s="76">
        <f>SUMIF(POAI!$A$11:$A$100,$A117,POAI!$K$11:$K$100)+SUMIF(POAI!$A$11:$A$100,$A117,POAI!$L$11:$L$100)</f>
        <v>198897190</v>
      </c>
      <c r="E117" s="234">
        <f>SUMIF(POAI!$A$11:$A$100,$A117,POAI!$M$11:$M$100)+SUMIF(POAI!$A$11:$A$100,$A117,POAI!$N$11:$N$100)+SUMIF(POAI!$A$11:$A$100,$A117,POAI!$X$11:$X$100)+SUMIF(POAI!$A$11:$A$100,$A117,POAI!$Y$11:$Y$100)</f>
        <v>3467801585</v>
      </c>
      <c r="F117" s="235"/>
      <c r="G117" s="77">
        <f>SUMIF(POAI!$A$11:$A$100,$A117,POAI!$Z$11:$Z$100)</f>
        <v>0</v>
      </c>
      <c r="H117" s="78">
        <f>SUMIF(POAI!$A$11:$A$100,$A117,POAI!$O$11:$O$100)+SUMIF(POAI!$A$11:$A$100,$A117,POAI!$P$11:$P$100)+SUMIF(POAI!$A$11:$A$100,$A117,POAI!$Q$11:$Q$100)+SUMIF(POAI!$A$11:$A$100,$A117,POAI!$R$11:$R$100)+SUMIF(POAI!$A$11:$A$100,$A117,POAI!$S$11:$S$100)+SUMIF(POAI!$A$11:$A$100,$A117,POAI!$T$11:$T$100)+SUMIF(POAI!$A$11:$A$100,$A117,POAI!$U$11:$U$100)</f>
        <v>0</v>
      </c>
      <c r="I117" s="187">
        <f t="shared" si="37"/>
        <v>3666698775</v>
      </c>
    </row>
    <row r="118" spans="1:9" ht="15" customHeight="1" outlineLevel="2" x14ac:dyDescent="0.3">
      <c r="A118" s="55" t="s">
        <v>1965</v>
      </c>
      <c r="B118" s="253"/>
      <c r="C118" s="162" t="s">
        <v>1783</v>
      </c>
      <c r="D118" s="76">
        <f>SUMIF(POAI!$A$11:$A$100,$A118,POAI!$K$11:$K$100)+SUMIF(POAI!$A$11:$A$100,$A118,POAI!$L$11:$L$100)</f>
        <v>208341300</v>
      </c>
      <c r="E118" s="234">
        <f>SUMIF(POAI!$A$11:$A$100,$A118,POAI!$M$11:$M$100)+SUMIF(POAI!$A$11:$A$100,$A118,POAI!$N$11:$N$100)+SUMIF(POAI!$A$11:$A$100,$A118,POAI!$X$11:$X$100)+SUMIF(POAI!$A$11:$A$100,$A118,POAI!$Y$11:$Y$100)</f>
        <v>477691215</v>
      </c>
      <c r="F118" s="235"/>
      <c r="G118" s="77">
        <f>SUMIF(POAI!$A$11:$A$100,$A118,POAI!$Z$11:$Z$100)</f>
        <v>0</v>
      </c>
      <c r="H118" s="78">
        <f>SUMIF(POAI!$A$11:$A$100,$A118,POAI!$O$11:$O$100)+SUMIF(POAI!$A$11:$A$100,$A118,POAI!$P$11:$P$100)+SUMIF(POAI!$A$11:$A$100,$A118,POAI!$Q$11:$Q$100)+SUMIF(POAI!$A$11:$A$100,$A118,POAI!$R$11:$R$100)+SUMIF(POAI!$A$11:$A$100,$A118,POAI!$S$11:$S$100)+SUMIF(POAI!$A$11:$A$100,$A118,POAI!$T$11:$T$100)+SUMIF(POAI!$A$11:$A$100,$A118,POAI!$U$11:$U$100)</f>
        <v>0</v>
      </c>
      <c r="I118" s="187">
        <f t="shared" si="37"/>
        <v>686032515</v>
      </c>
    </row>
    <row r="119" spans="1:9" ht="15" customHeight="1" outlineLevel="2" x14ac:dyDescent="0.3">
      <c r="A119" s="55" t="s">
        <v>1966</v>
      </c>
      <c r="B119" s="253"/>
      <c r="C119" s="162" t="s">
        <v>1967</v>
      </c>
      <c r="D119" s="76">
        <f>SUMIF(POAI!$A$11:$A$100,$A119,POAI!$K$11:$K$100)+SUMIF(POAI!$A$11:$A$100,$A119,POAI!$L$11:$L$100)</f>
        <v>2428516670</v>
      </c>
      <c r="E119" s="234">
        <f>SUMIF(POAI!$A$11:$A$100,$A119,POAI!$M$11:$M$100)+SUMIF(POAI!$A$11:$A$100,$A119,POAI!$N$11:$N$100)+SUMIF(POAI!$A$11:$A$100,$A119,POAI!$X$11:$X$100)+SUMIF(POAI!$A$11:$A$100,$A119,POAI!$Y$11:$Y$100)</f>
        <v>3825775</v>
      </c>
      <c r="F119" s="235"/>
      <c r="G119" s="77">
        <f>SUMIF(POAI!$A$11:$A$100,$A119,POAI!$Z$11:$Z$100)</f>
        <v>0</v>
      </c>
      <c r="H119" s="78">
        <f>SUMIF(POAI!$A$11:$A$100,$A119,POAI!$O$11:$O$100)+SUMIF(POAI!$A$11:$A$100,$A119,POAI!$P$11:$P$100)+SUMIF(POAI!$A$11:$A$100,$A119,POAI!$Q$11:$Q$100)+SUMIF(POAI!$A$11:$A$100,$A119,POAI!$R$11:$R$100)+SUMIF(POAI!$A$11:$A$100,$A119,POAI!$S$11:$S$100)+SUMIF(POAI!$A$11:$A$100,$A119,POAI!$T$11:$T$100)+SUMIF(POAI!$A$11:$A$100,$A119,POAI!$U$11:$U$100)</f>
        <v>0</v>
      </c>
      <c r="I119" s="187">
        <f t="shared" si="37"/>
        <v>2432342445</v>
      </c>
    </row>
    <row r="120" spans="1:9" ht="26.4" outlineLevel="2" x14ac:dyDescent="0.3">
      <c r="A120" s="55" t="s">
        <v>1968</v>
      </c>
      <c r="B120" s="253"/>
      <c r="C120" s="162" t="s">
        <v>1969</v>
      </c>
      <c r="D120" s="76">
        <f>SUMIF(POAI!$A$11:$A$100,$A120,POAI!$K$11:$K$100)+SUMIF(POAI!$A$11:$A$100,$A120,POAI!$L$11:$L$100)</f>
        <v>987031730</v>
      </c>
      <c r="E120" s="234">
        <f>SUMIF(POAI!$A$11:$A$100,$A120,POAI!$M$11:$M$100)+SUMIF(POAI!$A$11:$A$100,$A120,POAI!$N$11:$N$100)+SUMIF(POAI!$A$11:$A$100,$A120,POAI!$X$11:$X$100)+SUMIF(POAI!$A$11:$A$100,$A120,POAI!$Y$11:$Y$100)</f>
        <v>0</v>
      </c>
      <c r="F120" s="235"/>
      <c r="G120" s="77">
        <f>SUMIF(POAI!$A$11:$A$100,$A120,POAI!$Z$11:$Z$100)</f>
        <v>0</v>
      </c>
      <c r="H120" s="78">
        <f>SUMIF(POAI!$A$11:$A$100,$A120,POAI!$O$11:$O$100)+SUMIF(POAI!$A$11:$A$100,$A120,POAI!$P$11:$P$100)+SUMIF(POAI!$A$11:$A$100,$A120,POAI!$Q$11:$Q$100)+SUMIF(POAI!$A$11:$A$100,$A120,POAI!$R$11:$R$100)+SUMIF(POAI!$A$11:$A$100,$A120,POAI!$S$11:$S$100)+SUMIF(POAI!$A$11:$A$100,$A120,POAI!$T$11:$T$100)+SUMIF(POAI!$A$11:$A$100,$A120,POAI!$U$11:$U$100)</f>
        <v>0</v>
      </c>
      <c r="I120" s="187">
        <f t="shared" si="37"/>
        <v>987031730</v>
      </c>
    </row>
    <row r="121" spans="1:9" outlineLevel="2" x14ac:dyDescent="0.3">
      <c r="A121" s="55" t="s">
        <v>1970</v>
      </c>
      <c r="B121" s="253"/>
      <c r="C121" s="162" t="s">
        <v>1971</v>
      </c>
      <c r="D121" s="76">
        <f>SUMIF(POAI!$A$11:$A$100,$A121,POAI!$K$11:$K$100)+SUMIF(POAI!$A$11:$A$100,$A121,POAI!$L$11:$L$100)</f>
        <v>377097190</v>
      </c>
      <c r="E121" s="234">
        <f>SUMIF(POAI!$A$11:$A$100,$A121,POAI!$M$11:$M$100)+SUMIF(POAI!$A$11:$A$100,$A121,POAI!$N$11:$N$100)+SUMIF(POAI!$A$11:$A$100,$A121,POAI!$X$11:$X$100)+SUMIF(POAI!$A$11:$A$100,$A121,POAI!$Y$11:$Y$100)</f>
        <v>0</v>
      </c>
      <c r="F121" s="235"/>
      <c r="G121" s="77">
        <f>SUMIF(POAI!$A$11:$A$100,$A121,POAI!$Z$11:$Z$100)</f>
        <v>0</v>
      </c>
      <c r="H121" s="78">
        <f>SUMIF(POAI!$A$11:$A$100,$A121,POAI!$O$11:$O$100)+SUMIF(POAI!$A$11:$A$100,$A121,POAI!$P$11:$P$100)+SUMIF(POAI!$A$11:$A$100,$A121,POAI!$Q$11:$Q$100)+SUMIF(POAI!$A$11:$A$100,$A121,POAI!$R$11:$R$100)+SUMIF(POAI!$A$11:$A$100,$A121,POAI!$S$11:$S$100)+SUMIF(POAI!$A$11:$A$100,$A121,POAI!$T$11:$T$100)+SUMIF(POAI!$A$11:$A$100,$A121,POAI!$U$11:$U$100)</f>
        <v>0</v>
      </c>
      <c r="I121" s="187">
        <f t="shared" si="37"/>
        <v>377097190</v>
      </c>
    </row>
    <row r="122" spans="1:9" ht="15" customHeight="1" outlineLevel="2" x14ac:dyDescent="0.3">
      <c r="A122" s="55" t="s">
        <v>1972</v>
      </c>
      <c r="B122" s="254"/>
      <c r="C122" s="162" t="s">
        <v>1803</v>
      </c>
      <c r="D122" s="76">
        <f>SUMIF(POAI!$A$11:$A$100,$A122,POAI!$K$11:$K$100)+SUMIF(POAI!$A$11:$A$100,$A122,POAI!$L$11:$L$100)</f>
        <v>12272683780</v>
      </c>
      <c r="E122" s="234">
        <f>SUMIF(POAI!$A$11:$A$100,$A122,POAI!$M$11:$M$100)+SUMIF(POAI!$A$11:$A$100,$A122,POAI!$N$11:$N$100)+SUMIF(POAI!$A$11:$A$100,$A122,POAI!$X$11:$X$100)+SUMIF(POAI!$A$11:$A$100,$A122,POAI!$Y$11:$Y$100)</f>
        <v>2913504419</v>
      </c>
      <c r="F122" s="235"/>
      <c r="G122" s="77">
        <f>SUMIF(POAI!$A$11:$A$100,$A122,POAI!$Z$11:$Z$100)</f>
        <v>0</v>
      </c>
      <c r="H122" s="78">
        <f>SUMIF(POAI!$A$11:$A$100,$A122,POAI!$O$11:$O$100)+SUMIF(POAI!$A$11:$A$100,$A122,POAI!$P$11:$P$100)+SUMIF(POAI!$A$11:$A$100,$A122,POAI!$Q$11:$Q$100)+SUMIF(POAI!$A$11:$A$100,$A122,POAI!$R$11:$R$100)+SUMIF(POAI!$A$11:$A$100,$A122,POAI!$S$11:$S$100)+SUMIF(POAI!$A$11:$A$100,$A122,POAI!$T$11:$T$100)+SUMIF(POAI!$A$11:$A$100,$A122,POAI!$U$11:$U$100)</f>
        <v>0</v>
      </c>
      <c r="I122" s="187">
        <f t="shared" si="37"/>
        <v>15186188199</v>
      </c>
    </row>
    <row r="123" spans="1:9" ht="13.5" customHeight="1" outlineLevel="1" x14ac:dyDescent="0.3">
      <c r="A123" s="55" t="s">
        <v>1536</v>
      </c>
      <c r="B123" s="249" t="str">
        <f>+CONCATENATE("TOTAL ",B117)</f>
        <v>TOTAL MEDIO AMBIENTE</v>
      </c>
      <c r="C123" s="250"/>
      <c r="D123" s="173">
        <f>SUM(D117:D122)</f>
        <v>16472567860</v>
      </c>
      <c r="E123" s="251">
        <f t="shared" ref="E123:H123" si="50">SUM(E117:E122)</f>
        <v>6862822994</v>
      </c>
      <c r="F123" s="252"/>
      <c r="G123" s="174">
        <f t="shared" si="50"/>
        <v>0</v>
      </c>
      <c r="H123" s="175">
        <f t="shared" si="50"/>
        <v>0</v>
      </c>
      <c r="I123" s="186">
        <f t="shared" si="37"/>
        <v>23335390854</v>
      </c>
    </row>
    <row r="124" spans="1:9" outlineLevel="2" x14ac:dyDescent="0.3">
      <c r="A124" s="55" t="s">
        <v>1973</v>
      </c>
      <c r="B124" s="264" t="s">
        <v>1538</v>
      </c>
      <c r="C124" s="162" t="s">
        <v>1812</v>
      </c>
      <c r="D124" s="76">
        <f>SUMIF(POAI!$A$11:$A$100,$A124,POAI!$K$11:$K$100)+SUMIF(POAI!$A$11:$A$100,$A124,POAI!$L$11:$L$100)</f>
        <v>9373472089</v>
      </c>
      <c r="E124" s="234">
        <f>SUMIF(POAI!$A$11:$A$100,$A124,POAI!$M$11:$M$100)+SUMIF(POAI!$A$11:$A$100,$A124,POAI!$N$11:$N$100)+SUMIF(POAI!$A$11:$A$100,$A124,POAI!$X$11:$X$100)+SUMIF(POAI!$A$11:$A$100,$A124,POAI!$Y$11:$Y$100)</f>
        <v>5358661264</v>
      </c>
      <c r="F124" s="235"/>
      <c r="G124" s="77">
        <f>SUMIF(POAI!$A$11:$A$100,$A124,POAI!$Z$11:$Z$100)</f>
        <v>0</v>
      </c>
      <c r="H124" s="78">
        <f>SUMIF(POAI!$A$11:$A$100,$A124,POAI!$O$11:$O$100)+SUMIF(POAI!$A$11:$A$100,$A124,POAI!$P$11:$P$100)+SUMIF(POAI!$A$11:$A$100,$A124,POAI!$Q$11:$Q$100)+SUMIF(POAI!$A$11:$A$100,$A124,POAI!$R$11:$R$100)+SUMIF(POAI!$A$11:$A$100,$A124,POAI!$S$11:$S$100)+SUMIF(POAI!$A$11:$A$100,$A124,POAI!$T$11:$T$100)+SUMIF(POAI!$A$11:$A$100,$A124,POAI!$U$11:$U$100)</f>
        <v>0</v>
      </c>
      <c r="I124" s="187">
        <f t="shared" si="37"/>
        <v>14732133353</v>
      </c>
    </row>
    <row r="125" spans="1:9" ht="15" customHeight="1" outlineLevel="2" x14ac:dyDescent="0.3">
      <c r="A125" s="55" t="s">
        <v>1974</v>
      </c>
      <c r="B125" s="253"/>
      <c r="C125" s="162" t="s">
        <v>1975</v>
      </c>
      <c r="D125" s="76">
        <f>SUMIF(POAI!$A$11:$A$100,$A125,POAI!$K$11:$K$100)+SUMIF(POAI!$A$11:$A$100,$A125,POAI!$L$11:$L$100)</f>
        <v>46306293923</v>
      </c>
      <c r="E125" s="234">
        <f>SUMIF(POAI!$A$11:$A$100,$A125,POAI!$M$11:$M$100)+SUMIF(POAI!$A$11:$A$100,$A125,POAI!$N$11:$N$100)+SUMIF(POAI!$A$11:$A$100,$A125,POAI!$X$11:$X$100)+SUMIF(POAI!$A$11:$A$100,$A125,POAI!$Y$11:$Y$100)</f>
        <v>7738730</v>
      </c>
      <c r="F125" s="235"/>
      <c r="G125" s="77">
        <f>SUMIF(POAI!$A$11:$A$100,$A125,POAI!$Z$11:$Z$100)</f>
        <v>0</v>
      </c>
      <c r="H125" s="78">
        <f>SUMIF(POAI!$A$11:$A$100,$A125,POAI!$O$11:$O$100)+SUMIF(POAI!$A$11:$A$100,$A125,POAI!$P$11:$P$100)+SUMIF(POAI!$A$11:$A$100,$A125,POAI!$Q$11:$Q$100)+SUMIF(POAI!$A$11:$A$100,$A125,POAI!$R$11:$R$100)+SUMIF(POAI!$A$11:$A$100,$A125,POAI!$S$11:$S$100)+SUMIF(POAI!$A$11:$A$100,$A125,POAI!$T$11:$T$100)+SUMIF(POAI!$A$11:$A$100,$A125,POAI!$U$11:$U$100)</f>
        <v>0</v>
      </c>
      <c r="I125" s="187">
        <f t="shared" si="37"/>
        <v>46314032653</v>
      </c>
    </row>
    <row r="126" spans="1:9" ht="15" customHeight="1" outlineLevel="2" x14ac:dyDescent="0.3">
      <c r="A126" s="55" t="s">
        <v>1976</v>
      </c>
      <c r="B126" s="254"/>
      <c r="C126" s="162" t="s">
        <v>1830</v>
      </c>
      <c r="D126" s="76">
        <f>SUMIF(POAI!$A$11:$A$100,$A126,POAI!$K$11:$K$100)+SUMIF(POAI!$A$11:$A$100,$A126,POAI!$L$11:$L$100)</f>
        <v>55089874758</v>
      </c>
      <c r="E126" s="234">
        <f>SUMIF(POAI!$A$11:$A$100,$A126,POAI!$M$11:$M$100)+SUMIF(POAI!$A$11:$A$100,$A126,POAI!$N$11:$N$100)+SUMIF(POAI!$A$11:$A$100,$A126,POAI!$X$11:$X$100)+SUMIF(POAI!$A$11:$A$100,$A126,POAI!$Y$11:$Y$100)</f>
        <v>753681304</v>
      </c>
      <c r="F126" s="235"/>
      <c r="G126" s="77">
        <f>SUMIF(POAI!$A$11:$A$100,$A126,POAI!$Z$11:$Z$100)</f>
        <v>40000000000</v>
      </c>
      <c r="H126" s="78">
        <f>SUMIF(POAI!$A$11:$A$100,$A126,POAI!$O$11:$O$100)+SUMIF(POAI!$A$11:$A$100,$A126,POAI!$P$11:$P$100)+SUMIF(POAI!$A$11:$A$100,$A126,POAI!$Q$11:$Q$100)+SUMIF(POAI!$A$11:$A$100,$A126,POAI!$R$11:$R$100)+SUMIF(POAI!$A$11:$A$100,$A126,POAI!$S$11:$S$100)+SUMIF(POAI!$A$11:$A$100,$A126,POAI!$T$11:$T$100)+SUMIF(POAI!$A$11:$A$100,$A126,POAI!$U$11:$U$100)</f>
        <v>0</v>
      </c>
      <c r="I126" s="187">
        <f t="shared" si="37"/>
        <v>95843556062</v>
      </c>
    </row>
    <row r="127" spans="1:9" ht="15" customHeight="1" outlineLevel="1" x14ac:dyDescent="0.3">
      <c r="A127" s="55" t="s">
        <v>1537</v>
      </c>
      <c r="B127" s="249" t="str">
        <f>+CONCATENATE("TOTAL ",B124)</f>
        <v>TOTAL MOVILIDAD</v>
      </c>
      <c r="C127" s="250"/>
      <c r="D127" s="173">
        <f>SUM(D124:D126)</f>
        <v>110769640770</v>
      </c>
      <c r="E127" s="251">
        <f t="shared" ref="E127:H127" si="51">SUM(E124:E126)</f>
        <v>6120081298</v>
      </c>
      <c r="F127" s="252"/>
      <c r="G127" s="174">
        <f t="shared" si="51"/>
        <v>40000000000</v>
      </c>
      <c r="H127" s="175">
        <f t="shared" si="51"/>
        <v>0</v>
      </c>
      <c r="I127" s="186">
        <f t="shared" si="37"/>
        <v>156889722068</v>
      </c>
    </row>
    <row r="128" spans="1:9" ht="26.4" outlineLevel="2" x14ac:dyDescent="0.3">
      <c r="A128" s="55" t="s">
        <v>1977</v>
      </c>
      <c r="B128" s="160" t="s">
        <v>1540</v>
      </c>
      <c r="C128" s="162" t="s">
        <v>1978</v>
      </c>
      <c r="D128" s="76">
        <f>SUMIF(POAI!$A$11:$A$100,$A128,POAI!$K$11:$K$100)+SUMIF(POAI!$A$11:$A$100,$A128,POAI!$L$11:$L$100)</f>
        <v>6541638000</v>
      </c>
      <c r="E128" s="234">
        <f>SUMIF(POAI!$A$11:$A$100,$A128,POAI!$M$11:$M$100)+SUMIF(POAI!$A$11:$A$100,$A128,POAI!$N$11:$N$100)+SUMIF(POAI!$A$11:$A$100,$A128,POAI!$X$11:$X$100)+SUMIF(POAI!$A$11:$A$100,$A128,POAI!$Y$11:$Y$100)</f>
        <v>6684198110</v>
      </c>
      <c r="F128" s="235"/>
      <c r="G128" s="77">
        <f>SUMIF(POAI!$A$11:$A$100,$A128,POAI!$Z$11:$Z$100)</f>
        <v>0</v>
      </c>
      <c r="H128" s="78">
        <f>SUMIF(POAI!$A$11:$A$100,$A128,POAI!$O$11:$O$100)+SUMIF(POAI!$A$11:$A$100,$A128,POAI!$P$11:$P$100)+SUMIF(POAI!$A$11:$A$100,$A128,POAI!$Q$11:$Q$100)+SUMIF(POAI!$A$11:$A$100,$A128,POAI!$R$11:$R$100)+SUMIF(POAI!$A$11:$A$100,$A128,POAI!$S$11:$S$100)+SUMIF(POAI!$A$11:$A$100,$A128,POAI!$T$11:$T$100)+SUMIF(POAI!$A$11:$A$100,$A128,POAI!$U$11:$U$100)</f>
        <v>0</v>
      </c>
      <c r="I128" s="187">
        <f t="shared" si="37"/>
        <v>13225836110</v>
      </c>
    </row>
    <row r="129" spans="1:9" ht="13.5" customHeight="1" outlineLevel="1" x14ac:dyDescent="0.3">
      <c r="A129" s="55" t="s">
        <v>1539</v>
      </c>
      <c r="B129" s="249" t="str">
        <f>+CONCATENATE("TOTAL ",B128)</f>
        <v>TOTAL GESTIÓN DEL RIESGO</v>
      </c>
      <c r="C129" s="250"/>
      <c r="D129" s="173">
        <f>+D128</f>
        <v>6541638000</v>
      </c>
      <c r="E129" s="251">
        <f t="shared" ref="E129:H129" si="52">+E128</f>
        <v>6684198110</v>
      </c>
      <c r="F129" s="252"/>
      <c r="G129" s="174">
        <f t="shared" si="52"/>
        <v>0</v>
      </c>
      <c r="H129" s="175">
        <f t="shared" si="52"/>
        <v>0</v>
      </c>
      <c r="I129" s="186">
        <f t="shared" si="37"/>
        <v>13225836110</v>
      </c>
    </row>
    <row r="130" spans="1:9" outlineLevel="2" x14ac:dyDescent="0.3">
      <c r="A130" s="55" t="s">
        <v>1979</v>
      </c>
      <c r="B130" s="261" t="s">
        <v>1542</v>
      </c>
      <c r="C130" s="157" t="s">
        <v>1858</v>
      </c>
      <c r="D130" s="76">
        <f>SUMIF(POAI!$A$11:$A$100,$A130,POAI!$K$11:$K$100)+SUMIF(POAI!$A$11:$A$100,$A130,POAI!$L$11:$L$100)</f>
        <v>503600000</v>
      </c>
      <c r="E130" s="234">
        <f>SUMIF(POAI!$A$11:$A$100,$A130,POAI!$M$11:$M$100)+SUMIF(POAI!$A$11:$A$100,$A130,POAI!$N$11:$N$100)+SUMIF(POAI!$A$11:$A$100,$A130,POAI!$X$11:$X$100)+SUMIF(POAI!$A$11:$A$100,$A130,POAI!$Y$11:$Y$100)</f>
        <v>26230760</v>
      </c>
      <c r="F130" s="235"/>
      <c r="G130" s="77">
        <f>SUMIF(POAI!$A$11:$A$100,$A130,POAI!$Z$11:$Z$100)</f>
        <v>8000000000</v>
      </c>
      <c r="H130" s="78">
        <f>SUMIF(POAI!$A$11:$A$100,$A130,POAI!$O$11:$O$100)+SUMIF(POAI!$A$11:$A$100,$A130,POAI!$P$11:$P$100)+SUMIF(POAI!$A$11:$A$100,$A130,POAI!$Q$11:$Q$100)+SUMIF(POAI!$A$11:$A$100,$A130,POAI!$R$11:$R$100)+SUMIF(POAI!$A$11:$A$100,$A130,POAI!$S$11:$S$100)+SUMIF(POAI!$A$11:$A$100,$A130,POAI!$T$11:$T$100)+SUMIF(POAI!$A$11:$A$100,$A130,POAI!$U$11:$U$100)</f>
        <v>0</v>
      </c>
      <c r="I130" s="185">
        <f t="shared" si="37"/>
        <v>8529830760</v>
      </c>
    </row>
    <row r="131" spans="1:9" ht="15" customHeight="1" outlineLevel="2" x14ac:dyDescent="0.3">
      <c r="A131" s="55" t="s">
        <v>1980</v>
      </c>
      <c r="B131" s="262"/>
      <c r="C131" s="157" t="s">
        <v>1864</v>
      </c>
      <c r="D131" s="76">
        <f>SUMIF(POAI!$A$11:$A$100,$A131,POAI!$K$11:$K$100)+SUMIF(POAI!$A$11:$A$100,$A131,POAI!$L$11:$L$100)</f>
        <v>3014000000</v>
      </c>
      <c r="E131" s="234">
        <f>SUMIF(POAI!$A$11:$A$100,$A131,POAI!$M$11:$M$100)+SUMIF(POAI!$A$11:$A$100,$A131,POAI!$N$11:$N$100)+SUMIF(POAI!$A$11:$A$100,$A131,POAI!$X$11:$X$100)+SUMIF(POAI!$A$11:$A$100,$A131,POAI!$Y$11:$Y$100)</f>
        <v>0</v>
      </c>
      <c r="F131" s="235"/>
      <c r="G131" s="77">
        <f>SUMIF(POAI!$A$11:$A$100,$A131,POAI!$Z$11:$Z$100)</f>
        <v>0</v>
      </c>
      <c r="H131" s="78">
        <f>SUMIF(POAI!$A$11:$A$100,$A131,POAI!$O$11:$O$100)+SUMIF(POAI!$A$11:$A$100,$A131,POAI!$P$11:$P$100)+SUMIF(POAI!$A$11:$A$100,$A131,POAI!$Q$11:$Q$100)+SUMIF(POAI!$A$11:$A$100,$A131,POAI!$R$11:$R$100)+SUMIF(POAI!$A$11:$A$100,$A131,POAI!$S$11:$S$100)+SUMIF(POAI!$A$11:$A$100,$A131,POAI!$T$11:$T$100)+SUMIF(POAI!$A$11:$A$100,$A131,POAI!$U$11:$U$100)</f>
        <v>0</v>
      </c>
      <c r="I131" s="185">
        <f t="shared" si="37"/>
        <v>3014000000</v>
      </c>
    </row>
    <row r="132" spans="1:9" ht="26.4" outlineLevel="2" x14ac:dyDescent="0.3">
      <c r="A132" s="55" t="s">
        <v>1981</v>
      </c>
      <c r="B132" s="263"/>
      <c r="C132" s="157" t="s">
        <v>1982</v>
      </c>
      <c r="D132" s="76">
        <f>SUMIF(POAI!$A$11:$A$100,$A132,POAI!$K$11:$K$100)+SUMIF(POAI!$A$11:$A$100,$A132,POAI!$L$11:$L$100)</f>
        <v>1496400000</v>
      </c>
      <c r="E132" s="234">
        <f>SUMIF(POAI!$A$11:$A$100,$A132,POAI!$M$11:$M$100)+SUMIF(POAI!$A$11:$A$100,$A132,POAI!$N$11:$N$100)+SUMIF(POAI!$A$11:$A$100,$A132,POAI!$X$11:$X$100)+SUMIF(POAI!$A$11:$A$100,$A132,POAI!$Y$11:$Y$100)</f>
        <v>0</v>
      </c>
      <c r="F132" s="235"/>
      <c r="G132" s="77">
        <f>SUMIF(POAI!$A$11:$A$100,$A132,POAI!$Z$11:$Z$100)</f>
        <v>0</v>
      </c>
      <c r="H132" s="78">
        <f>SUMIF(POAI!$A$11:$A$100,$A132,POAI!$O$11:$O$100)+SUMIF(POAI!$A$11:$A$100,$A132,POAI!$P$11:$P$100)+SUMIF(POAI!$A$11:$A$100,$A132,POAI!$Q$11:$Q$100)+SUMIF(POAI!$A$11:$A$100,$A132,POAI!$R$11:$R$100)+SUMIF(POAI!$A$11:$A$100,$A132,POAI!$S$11:$S$100)+SUMIF(POAI!$A$11:$A$100,$A132,POAI!$T$11:$T$100)+SUMIF(POAI!$A$11:$A$100,$A132,POAI!$U$11:$U$100)</f>
        <v>0</v>
      </c>
      <c r="I132" s="185">
        <f t="shared" si="37"/>
        <v>1496400000</v>
      </c>
    </row>
    <row r="133" spans="1:9" ht="15" customHeight="1" outlineLevel="1" x14ac:dyDescent="0.3">
      <c r="A133" s="55" t="s">
        <v>1541</v>
      </c>
      <c r="B133" s="249" t="str">
        <f>+CONCATENATE("TOTAL ",B130)</f>
        <v>TOTAL VIVIENDA</v>
      </c>
      <c r="C133" s="250"/>
      <c r="D133" s="173">
        <f>SUM(D130:D132)</f>
        <v>5014000000</v>
      </c>
      <c r="E133" s="251">
        <f t="shared" ref="E133:H133" si="53">SUM(E130:E132)</f>
        <v>26230760</v>
      </c>
      <c r="F133" s="252"/>
      <c r="G133" s="174">
        <f t="shared" si="53"/>
        <v>8000000000</v>
      </c>
      <c r="H133" s="175">
        <f t="shared" si="53"/>
        <v>0</v>
      </c>
      <c r="I133" s="186">
        <f t="shared" si="37"/>
        <v>13040230760</v>
      </c>
    </row>
    <row r="134" spans="1:9" outlineLevel="2" x14ac:dyDescent="0.3">
      <c r="A134" s="55" t="s">
        <v>1983</v>
      </c>
      <c r="B134" s="163" t="s">
        <v>1544</v>
      </c>
      <c r="C134" s="162" t="s">
        <v>1761</v>
      </c>
      <c r="D134" s="76">
        <f>SUMIF(POAI!$A$11:$A$100,$A134,POAI!$K$11:$K$100)+SUMIF(POAI!$A$11:$A$100,$A134,POAI!$L$11:$L$100)</f>
        <v>2989299530</v>
      </c>
      <c r="E134" s="234">
        <f>SUMIF(POAI!$A$11:$A$100,$A134,POAI!$M$11:$M$100)+SUMIF(POAI!$A$11:$A$100,$A134,POAI!$N$11:$N$100)+SUMIF(POAI!$A$11:$A$100,$A134,POAI!$X$11:$X$100)+SUMIF(POAI!$A$11:$A$100,$A134,POAI!$Y$11:$Y$100)</f>
        <v>0</v>
      </c>
      <c r="F134" s="235"/>
      <c r="G134" s="77">
        <f>SUMIF(POAI!$A$11:$A$100,$A134,POAI!$Z$11:$Z$100)</f>
        <v>0</v>
      </c>
      <c r="H134" s="78">
        <f>SUMIF(POAI!$A$11:$A$100,$A134,POAI!$O$11:$O$100)+SUMIF(POAI!$A$11:$A$100,$A134,POAI!$P$11:$P$100)+SUMIF(POAI!$A$11:$A$100,$A134,POAI!$Q$11:$Q$100)+SUMIF(POAI!$A$11:$A$100,$A134,POAI!$R$11:$R$100)+SUMIF(POAI!$A$11:$A$100,$A134,POAI!$S$11:$S$100)+SUMIF(POAI!$A$11:$A$100,$A134,POAI!$T$11:$T$100)+SUMIF(POAI!$A$11:$A$100,$A134,POAI!$U$11:$U$100)</f>
        <v>3811763137</v>
      </c>
      <c r="I134" s="187">
        <f t="shared" si="37"/>
        <v>6801062667</v>
      </c>
    </row>
    <row r="135" spans="1:9" ht="13.5" customHeight="1" outlineLevel="1" x14ac:dyDescent="0.3">
      <c r="A135" s="55" t="s">
        <v>1543</v>
      </c>
      <c r="B135" s="255" t="str">
        <f>+CONCATENATE("TOTAL ",B134)</f>
        <v>TOTAL SERVICIOS PÚBLICOS</v>
      </c>
      <c r="C135" s="256"/>
      <c r="D135" s="173">
        <f>+D134</f>
        <v>2989299530</v>
      </c>
      <c r="E135" s="257">
        <f t="shared" ref="E135:H135" si="54">+E134</f>
        <v>0</v>
      </c>
      <c r="F135" s="258"/>
      <c r="G135" s="174">
        <f t="shared" si="54"/>
        <v>0</v>
      </c>
      <c r="H135" s="175">
        <f t="shared" si="54"/>
        <v>3811763137</v>
      </c>
      <c r="I135" s="186">
        <f t="shared" si="37"/>
        <v>6801062667</v>
      </c>
    </row>
    <row r="136" spans="1:9" ht="16.5" customHeight="1" x14ac:dyDescent="0.3">
      <c r="A136" s="62"/>
      <c r="B136" s="259" t="s">
        <v>132</v>
      </c>
      <c r="C136" s="260"/>
      <c r="D136" s="70">
        <f>+D144+D138</f>
        <v>34225401829</v>
      </c>
      <c r="E136" s="236">
        <f>+E144+E138</f>
        <v>447487355</v>
      </c>
      <c r="F136" s="237"/>
      <c r="G136" s="71">
        <f t="shared" ref="G136" si="55">+G144+G138</f>
        <v>0</v>
      </c>
      <c r="H136" s="72">
        <f>+H144+H138</f>
        <v>0</v>
      </c>
      <c r="I136" s="184">
        <f t="shared" si="37"/>
        <v>34672889184</v>
      </c>
    </row>
    <row r="137" spans="1:9" ht="39.6" outlineLevel="2" x14ac:dyDescent="0.3">
      <c r="A137" s="55" t="s">
        <v>1984</v>
      </c>
      <c r="B137" s="160" t="s">
        <v>1546</v>
      </c>
      <c r="C137" s="75" t="s">
        <v>1872</v>
      </c>
      <c r="D137" s="76">
        <f>SUMIF(POAI!$A$11:$A$100,$A137,POAI!$K$11:$K$100)+SUMIF(POAI!$A$11:$A$100,$A137,POAI!$L$11:$L$100)</f>
        <v>4071834431</v>
      </c>
      <c r="E137" s="234">
        <f>SUMIF(POAI!$A$11:$A$100,$A137,POAI!$M$11:$M$100)+SUMIF(POAI!$A$11:$A$100,$A137,POAI!$N$11:$N$100)+SUMIF(POAI!$A$11:$A$100,$A137,POAI!$X$11:$X$100)+SUMIF(POAI!$A$11:$A$100,$A137,POAI!$Y$11:$Y$100)</f>
        <v>133316035</v>
      </c>
      <c r="F137" s="235"/>
      <c r="G137" s="77">
        <f>SUMIF(POAI!$A$11:$A$100,$A137,POAI!$Z$11:$Z$100)</f>
        <v>0</v>
      </c>
      <c r="H137" s="78">
        <f>SUMIF(POAI!$A$11:$A$100,$A137,POAI!$O$11:$O$100)+SUMIF(POAI!$A$11:$A$100,$A137,POAI!$P$11:$P$100)+SUMIF(POAI!$A$11:$A$100,$A137,POAI!$Q$11:$Q$100)+SUMIF(POAI!$A$11:$A$100,$A137,POAI!$R$11:$R$100)+SUMIF(POAI!$A$11:$A$100,$A137,POAI!$S$11:$S$100)+SUMIF(POAI!$A$11:$A$100,$A137,POAI!$T$11:$T$100)+SUMIF(POAI!$A$11:$A$100,$A137,POAI!$U$11:$U$100)</f>
        <v>0</v>
      </c>
      <c r="I137" s="187">
        <f t="shared" si="37"/>
        <v>4205150466</v>
      </c>
    </row>
    <row r="138" spans="1:9" ht="13.5" customHeight="1" outlineLevel="1" x14ac:dyDescent="0.3">
      <c r="A138" s="55" t="s">
        <v>1545</v>
      </c>
      <c r="B138" s="249" t="str">
        <f>+CONCATENATE("TOTAL ",B137)</f>
        <v>TOTAL PLANEACIÓN Y ORDENAMIENTO TERRITORIAL</v>
      </c>
      <c r="C138" s="250"/>
      <c r="D138" s="176">
        <f>+D137</f>
        <v>4071834431</v>
      </c>
      <c r="E138" s="251">
        <f t="shared" ref="E138:H138" si="56">+E137</f>
        <v>133316035</v>
      </c>
      <c r="F138" s="252"/>
      <c r="G138" s="177">
        <f t="shared" si="56"/>
        <v>0</v>
      </c>
      <c r="H138" s="178">
        <f t="shared" si="56"/>
        <v>0</v>
      </c>
      <c r="I138" s="188">
        <f t="shared" si="37"/>
        <v>4205150466</v>
      </c>
    </row>
    <row r="139" spans="1:9" outlineLevel="2" x14ac:dyDescent="0.3">
      <c r="A139" s="55" t="s">
        <v>1985</v>
      </c>
      <c r="B139" s="253" t="s">
        <v>1548</v>
      </c>
      <c r="C139" s="162" t="s">
        <v>1886</v>
      </c>
      <c r="D139" s="76">
        <f>SUMIF(POAI!$A$11:$A$100,$A139,POAI!$K$11:$K$100)+SUMIF(POAI!$A$11:$A$100,$A139,POAI!$L$11:$L$100)</f>
        <v>12057145977</v>
      </c>
      <c r="E139" s="234">
        <f>SUMIF(POAI!$A$11:$A$100,$A139,POAI!$M$11:$M$100)+SUMIF(POAI!$A$11:$A$100,$A139,POAI!$N$11:$N$100)+SUMIF(POAI!$A$11:$A$100,$A139,POAI!$X$11:$X$100)+SUMIF(POAI!$A$11:$A$100,$A139,POAI!$Y$11:$Y$100)</f>
        <v>0</v>
      </c>
      <c r="F139" s="235"/>
      <c r="G139" s="77">
        <f>SUMIF(POAI!$A$11:$A$100,$A139,POAI!$Z$11:$Z$100)</f>
        <v>0</v>
      </c>
      <c r="H139" s="78">
        <f>SUMIF(POAI!$A$11:$A$100,$A139,POAI!$O$11:$O$100)+SUMIF(POAI!$A$11:$A$100,$A139,POAI!$P$11:$P$100)+SUMIF(POAI!$A$11:$A$100,$A139,POAI!$Q$11:$Q$100)+SUMIF(POAI!$A$11:$A$100,$A139,POAI!$R$11:$R$100)+SUMIF(POAI!$A$11:$A$100,$A139,POAI!$S$11:$S$100)+SUMIF(POAI!$A$11:$A$100,$A139,POAI!$T$11:$T$100)+SUMIF(POAI!$A$11:$A$100,$A139,POAI!$U$11:$U$100)</f>
        <v>0</v>
      </c>
      <c r="I139" s="185">
        <f t="shared" si="37"/>
        <v>12057145977</v>
      </c>
    </row>
    <row r="140" spans="1:9" ht="15" customHeight="1" outlineLevel="2" x14ac:dyDescent="0.3">
      <c r="A140" s="55" t="s">
        <v>1986</v>
      </c>
      <c r="B140" s="253"/>
      <c r="C140" s="168" t="s">
        <v>1892</v>
      </c>
      <c r="D140" s="76">
        <f>SUMIF(POAI!$A$11:$A$100,$A140,POAI!$K$11:$K$100)+SUMIF(POAI!$A$11:$A$100,$A140,POAI!$L$11:$L$100)</f>
        <v>4908882090</v>
      </c>
      <c r="E140" s="234">
        <f>SUMIF(POAI!$A$11:$A$100,$A140,POAI!$M$11:$M$100)+SUMIF(POAI!$A$11:$A$100,$A140,POAI!$N$11:$N$100)+SUMIF(POAI!$A$11:$A$100,$A140,POAI!$X$11:$X$100)+SUMIF(POAI!$A$11:$A$100,$A140,POAI!$Y$11:$Y$100)</f>
        <v>0</v>
      </c>
      <c r="F140" s="235"/>
      <c r="G140" s="77">
        <f>SUMIF(POAI!$A$11:$A$100,$A140,POAI!$Z$11:$Z$100)</f>
        <v>0</v>
      </c>
      <c r="H140" s="78">
        <f>SUMIF(POAI!$A$11:$A$100,$A140,POAI!$O$11:$O$100)+SUMIF(POAI!$A$11:$A$100,$A140,POAI!$P$11:$P$100)+SUMIF(POAI!$A$11:$A$100,$A140,POAI!$Q$11:$Q$100)+SUMIF(POAI!$A$11:$A$100,$A140,POAI!$R$11:$R$100)+SUMIF(POAI!$A$11:$A$100,$A140,POAI!$S$11:$S$100)+SUMIF(POAI!$A$11:$A$100,$A140,POAI!$T$11:$T$100)+SUMIF(POAI!$A$11:$A$100,$A140,POAI!$U$11:$U$100)</f>
        <v>0</v>
      </c>
      <c r="I140" s="189">
        <f t="shared" si="37"/>
        <v>4908882090</v>
      </c>
    </row>
    <row r="141" spans="1:9" ht="15" customHeight="1" outlineLevel="2" x14ac:dyDescent="0.3">
      <c r="A141" s="55" t="s">
        <v>1987</v>
      </c>
      <c r="B141" s="253"/>
      <c r="C141" s="162" t="s">
        <v>1900</v>
      </c>
      <c r="D141" s="76">
        <f>SUMIF(POAI!$A$11:$A$100,$A141,POAI!$K$11:$K$100)+SUMIF(POAI!$A$11:$A$100,$A141,POAI!$L$11:$L$100)</f>
        <v>700000000</v>
      </c>
      <c r="E141" s="234">
        <f>SUMIF(POAI!$A$11:$A$100,$A141,POAI!$M$11:$M$100)+SUMIF(POAI!$A$11:$A$100,$A141,POAI!$N$11:$N$100)+SUMIF(POAI!$A$11:$A$100,$A141,POAI!$X$11:$X$100)+SUMIF(POAI!$A$11:$A$100,$A141,POAI!$Y$11:$Y$100)</f>
        <v>314171320</v>
      </c>
      <c r="F141" s="235"/>
      <c r="G141" s="77">
        <f>SUMIF(POAI!$A$11:$A$100,$A141,POAI!$Z$11:$Z$100)</f>
        <v>0</v>
      </c>
      <c r="H141" s="78">
        <f>SUMIF(POAI!$A$11:$A$100,$A141,POAI!$O$11:$O$100)+SUMIF(POAI!$A$11:$A$100,$A141,POAI!$P$11:$P$100)+SUMIF(POAI!$A$11:$A$100,$A141,POAI!$Q$11:$Q$100)+SUMIF(POAI!$A$11:$A$100,$A141,POAI!$R$11:$R$100)+SUMIF(POAI!$A$11:$A$100,$A141,POAI!$S$11:$S$100)+SUMIF(POAI!$A$11:$A$100,$A141,POAI!$T$11:$T$100)+SUMIF(POAI!$A$11:$A$100,$A141,POAI!$U$11:$U$100)</f>
        <v>0</v>
      </c>
      <c r="I141" s="189">
        <f t="shared" si="37"/>
        <v>1014171320</v>
      </c>
    </row>
    <row r="142" spans="1:9" ht="15" customHeight="1" outlineLevel="2" x14ac:dyDescent="0.3">
      <c r="A142" s="55" t="s">
        <v>1988</v>
      </c>
      <c r="B142" s="253"/>
      <c r="C142" s="162" t="s">
        <v>1906</v>
      </c>
      <c r="D142" s="76">
        <f>SUMIF(POAI!$A$11:$A$100,$A142,POAI!$K$11:$K$100)+SUMIF(POAI!$A$11:$A$100,$A142,POAI!$L$11:$L$100)</f>
        <v>2487539331</v>
      </c>
      <c r="E142" s="234">
        <f>SUMIF(POAI!$A$11:$A$100,$A142,POAI!$M$11:$M$100)+SUMIF(POAI!$A$11:$A$100,$A142,POAI!$N$11:$N$100)+SUMIF(POAI!$A$11:$A$100,$A142,POAI!$X$11:$X$100)+SUMIF(POAI!$A$11:$A$100,$A142,POAI!$Y$11:$Y$100)</f>
        <v>0</v>
      </c>
      <c r="F142" s="235"/>
      <c r="G142" s="77">
        <f>SUMIF(POAI!$A$11:$A$100,$A142,POAI!$Z$11:$Z$100)</f>
        <v>0</v>
      </c>
      <c r="H142" s="78">
        <f>SUMIF(POAI!$A$11:$A$100,$A142,POAI!$O$11:$O$100)+SUMIF(POAI!$A$11:$A$100,$A142,POAI!$P$11:$P$100)+SUMIF(POAI!$A$11:$A$100,$A142,POAI!$Q$11:$Q$100)+SUMIF(POAI!$A$11:$A$100,$A142,POAI!$R$11:$R$100)+SUMIF(POAI!$A$11:$A$100,$A142,POAI!$S$11:$S$100)+SUMIF(POAI!$A$11:$A$100,$A142,POAI!$T$11:$T$100)+SUMIF(POAI!$A$11:$A$100,$A142,POAI!$U$11:$U$100)</f>
        <v>0</v>
      </c>
      <c r="I142" s="189">
        <f t="shared" ref="I142:I144" si="57">SUM(D142:H142)</f>
        <v>2487539331</v>
      </c>
    </row>
    <row r="143" spans="1:9" ht="26.4" outlineLevel="2" x14ac:dyDescent="0.3">
      <c r="A143" s="55" t="s">
        <v>1989</v>
      </c>
      <c r="B143" s="254"/>
      <c r="C143" s="162" t="s">
        <v>1911</v>
      </c>
      <c r="D143" s="76">
        <f>SUMIF(POAI!$A$11:$A$100,$A143,POAI!$K$11:$K$100)+SUMIF(POAI!$A$11:$A$100,$A143,POAI!$L$11:$L$100)</f>
        <v>10000000000</v>
      </c>
      <c r="E143" s="234">
        <f>SUMIF(POAI!$A$11:$A$100,$A143,POAI!$M$11:$M$100)+SUMIF(POAI!$A$11:$A$100,$A143,POAI!$N$11:$N$100)+SUMIF(POAI!$A$11:$A$100,$A143,POAI!$X$11:$X$100)+SUMIF(POAI!$A$11:$A$100,$A143,POAI!$Y$11:$Y$100)</f>
        <v>0</v>
      </c>
      <c r="F143" s="235"/>
      <c r="G143" s="77">
        <f>SUMIF(POAI!$A$11:$A$100,$A143,POAI!$Z$11:$Z$100)</f>
        <v>0</v>
      </c>
      <c r="H143" s="78">
        <f>SUMIF(POAI!$A$11:$A$100,$A143,POAI!$O$11:$O$100)+SUMIF(POAI!$A$11:$A$100,$A143,POAI!$P$11:$P$100)+SUMIF(POAI!$A$11:$A$100,$A143,POAI!$Q$11:$Q$100)+SUMIF(POAI!$A$11:$A$100,$A143,POAI!$R$11:$R$100)+SUMIF(POAI!$A$11:$A$100,$A143,POAI!$S$11:$S$100)+SUMIF(POAI!$A$11:$A$100,$A143,POAI!$T$11:$T$100)+SUMIF(POAI!$A$11:$A$100,$A143,POAI!$U$11:$U$100)</f>
        <v>0</v>
      </c>
      <c r="I143" s="189">
        <f t="shared" si="57"/>
        <v>10000000000</v>
      </c>
    </row>
    <row r="144" spans="1:9" ht="14.25" customHeight="1" outlineLevel="1" thickBot="1" x14ac:dyDescent="0.35">
      <c r="A144" s="55" t="s">
        <v>1547</v>
      </c>
      <c r="B144" s="245" t="str">
        <f>+CONCATENATE("TOTAL ",B139)</f>
        <v>TOTAL BUEN GOBIERNO</v>
      </c>
      <c r="C144" s="246"/>
      <c r="D144" s="179">
        <f>SUM(D139:D143)</f>
        <v>30153567398</v>
      </c>
      <c r="E144" s="247">
        <f>SUM(E139:E143)</f>
        <v>314171320</v>
      </c>
      <c r="F144" s="248"/>
      <c r="G144" s="180">
        <f t="shared" ref="G144" si="58">SUM(G139:G143)</f>
        <v>0</v>
      </c>
      <c r="H144" s="181">
        <f>SUM(H139:H143)</f>
        <v>0</v>
      </c>
      <c r="I144" s="190">
        <f t="shared" si="57"/>
        <v>30467738718</v>
      </c>
    </row>
    <row r="146" spans="1:9" ht="13.8" x14ac:dyDescent="0.3">
      <c r="B146" s="238" t="s">
        <v>1918</v>
      </c>
      <c r="C146" s="238"/>
      <c r="D146" s="238"/>
      <c r="E146" s="238"/>
      <c r="F146" s="238"/>
      <c r="G146" s="238"/>
      <c r="H146" s="238"/>
      <c r="I146" s="238"/>
    </row>
    <row r="147" spans="1:9" ht="3.75" customHeight="1" thickBot="1" x14ac:dyDescent="0.35"/>
    <row r="148" spans="1:9" ht="27.75" customHeight="1" x14ac:dyDescent="0.3">
      <c r="A148" s="55"/>
      <c r="B148" s="164" t="s">
        <v>1509</v>
      </c>
      <c r="C148" s="165" t="s">
        <v>1556</v>
      </c>
      <c r="D148" s="57" t="s">
        <v>14</v>
      </c>
      <c r="E148" s="271" t="s">
        <v>1921</v>
      </c>
      <c r="F148" s="272"/>
      <c r="G148" s="58" t="s">
        <v>1499</v>
      </c>
      <c r="H148" s="59" t="s">
        <v>1510</v>
      </c>
      <c r="I148" s="182" t="s">
        <v>1579</v>
      </c>
    </row>
    <row r="149" spans="1:9" x14ac:dyDescent="0.3">
      <c r="A149" s="62">
        <v>0</v>
      </c>
      <c r="B149" s="273" t="s">
        <v>1504</v>
      </c>
      <c r="C149" s="274"/>
      <c r="D149" s="170">
        <f>+D4-D77</f>
        <v>-117360000</v>
      </c>
      <c r="E149" s="241">
        <f>+E4+F4-E77</f>
        <v>0</v>
      </c>
      <c r="F149" s="242"/>
      <c r="G149" s="171">
        <f t="shared" ref="G149:H149" si="59">+G4-G77</f>
        <v>0</v>
      </c>
      <c r="H149" s="172">
        <f t="shared" si="59"/>
        <v>0</v>
      </c>
      <c r="I149" s="183">
        <f>SUM(D149:H149)</f>
        <v>-117360000</v>
      </c>
    </row>
    <row r="150" spans="1:9" ht="14.25" customHeight="1" collapsed="1" x14ac:dyDescent="0.3">
      <c r="A150" s="62"/>
      <c r="B150" s="259" t="s">
        <v>40</v>
      </c>
      <c r="C150" s="260"/>
      <c r="D150" s="70">
        <f t="shared" ref="D150:D213" si="60">+D5-D78</f>
        <v>-117360000</v>
      </c>
      <c r="E150" s="236">
        <f t="shared" ref="E150:E213" si="61">+E5+F5-E78</f>
        <v>0</v>
      </c>
      <c r="F150" s="237"/>
      <c r="G150" s="71">
        <f t="shared" ref="G150:H150" si="62">+G5-G78</f>
        <v>0</v>
      </c>
      <c r="H150" s="72">
        <f t="shared" si="62"/>
        <v>0</v>
      </c>
      <c r="I150" s="184">
        <f t="shared" ref="I150:I213" si="63">SUM(D150:H150)</f>
        <v>-117360000</v>
      </c>
    </row>
    <row r="151" spans="1:9" ht="15" customHeight="1" outlineLevel="2" x14ac:dyDescent="0.3">
      <c r="A151" s="55" t="s">
        <v>1934</v>
      </c>
      <c r="B151" s="261" t="s">
        <v>1515</v>
      </c>
      <c r="C151" s="155" t="s">
        <v>1583</v>
      </c>
      <c r="D151" s="76">
        <f t="shared" si="60"/>
        <v>0</v>
      </c>
      <c r="E151" s="269">
        <f t="shared" si="61"/>
        <v>0</v>
      </c>
      <c r="F151" s="270"/>
      <c r="G151" s="77">
        <f t="shared" ref="G151:H151" si="64">+G6-G79</f>
        <v>0</v>
      </c>
      <c r="H151" s="78">
        <f t="shared" si="64"/>
        <v>0</v>
      </c>
      <c r="I151" s="185">
        <f t="shared" si="63"/>
        <v>0</v>
      </c>
    </row>
    <row r="152" spans="1:9" outlineLevel="2" x14ac:dyDescent="0.3">
      <c r="A152" s="55" t="s">
        <v>1935</v>
      </c>
      <c r="B152" s="262"/>
      <c r="C152" s="156" t="s">
        <v>1588</v>
      </c>
      <c r="D152" s="76">
        <f t="shared" si="60"/>
        <v>0</v>
      </c>
      <c r="E152" s="234">
        <f t="shared" si="61"/>
        <v>0</v>
      </c>
      <c r="F152" s="235"/>
      <c r="G152" s="77">
        <f t="shared" ref="G152:H152" si="65">+G7-G80</f>
        <v>0</v>
      </c>
      <c r="H152" s="78">
        <f t="shared" si="65"/>
        <v>0</v>
      </c>
      <c r="I152" s="185">
        <f t="shared" si="63"/>
        <v>0</v>
      </c>
    </row>
    <row r="153" spans="1:9" ht="15" customHeight="1" outlineLevel="2" x14ac:dyDescent="0.3">
      <c r="A153" s="55" t="s">
        <v>1936</v>
      </c>
      <c r="B153" s="263"/>
      <c r="C153" s="156" t="s">
        <v>1601</v>
      </c>
      <c r="D153" s="76">
        <f t="shared" si="60"/>
        <v>0</v>
      </c>
      <c r="E153" s="234">
        <f t="shared" si="61"/>
        <v>0</v>
      </c>
      <c r="F153" s="235"/>
      <c r="G153" s="77">
        <f t="shared" ref="G153:H153" si="66">+G8-G81</f>
        <v>0</v>
      </c>
      <c r="H153" s="78">
        <f t="shared" si="66"/>
        <v>0</v>
      </c>
      <c r="I153" s="185">
        <f t="shared" si="63"/>
        <v>0</v>
      </c>
    </row>
    <row r="154" spans="1:9" ht="13.5" customHeight="1" outlineLevel="1" x14ac:dyDescent="0.3">
      <c r="A154" s="55" t="s">
        <v>1514</v>
      </c>
      <c r="B154" s="249" t="str">
        <f>+CONCATENATE("TOTAL ",B151)</f>
        <v>TOTAL EDUCACIÓN</v>
      </c>
      <c r="C154" s="250"/>
      <c r="D154" s="173">
        <f t="shared" si="60"/>
        <v>0</v>
      </c>
      <c r="E154" s="251">
        <f t="shared" si="61"/>
        <v>0</v>
      </c>
      <c r="F154" s="252"/>
      <c r="G154" s="174">
        <f t="shared" ref="G154:H154" si="67">+G9-G82</f>
        <v>0</v>
      </c>
      <c r="H154" s="175">
        <f t="shared" si="67"/>
        <v>0</v>
      </c>
      <c r="I154" s="186">
        <f t="shared" si="63"/>
        <v>0</v>
      </c>
    </row>
    <row r="155" spans="1:9" outlineLevel="2" x14ac:dyDescent="0.3">
      <c r="A155" s="55" t="s">
        <v>1937</v>
      </c>
      <c r="B155" s="261" t="s">
        <v>1517</v>
      </c>
      <c r="C155" s="157" t="s">
        <v>1607</v>
      </c>
      <c r="D155" s="76">
        <f t="shared" si="60"/>
        <v>0</v>
      </c>
      <c r="E155" s="234">
        <f t="shared" si="61"/>
        <v>0</v>
      </c>
      <c r="F155" s="235"/>
      <c r="G155" s="77">
        <f t="shared" ref="G155:H155" si="68">+G10-G83</f>
        <v>0</v>
      </c>
      <c r="H155" s="78">
        <f t="shared" si="68"/>
        <v>0</v>
      </c>
      <c r="I155" s="185">
        <f t="shared" si="63"/>
        <v>0</v>
      </c>
    </row>
    <row r="156" spans="1:9" ht="15" customHeight="1" outlineLevel="2" x14ac:dyDescent="0.3">
      <c r="A156" s="55" t="s">
        <v>1938</v>
      </c>
      <c r="B156" s="262"/>
      <c r="C156" s="157" t="s">
        <v>1939</v>
      </c>
      <c r="D156" s="76">
        <f t="shared" si="60"/>
        <v>0</v>
      </c>
      <c r="E156" s="234">
        <f t="shared" si="61"/>
        <v>0</v>
      </c>
      <c r="F156" s="235"/>
      <c r="G156" s="77">
        <f t="shared" ref="G156:H156" si="69">+G11-G84</f>
        <v>0</v>
      </c>
      <c r="H156" s="78">
        <f t="shared" si="69"/>
        <v>0</v>
      </c>
      <c r="I156" s="185">
        <f t="shared" si="63"/>
        <v>0</v>
      </c>
    </row>
    <row r="157" spans="1:9" ht="26.4" outlineLevel="2" x14ac:dyDescent="0.3">
      <c r="A157" s="55" t="s">
        <v>1940</v>
      </c>
      <c r="B157" s="263"/>
      <c r="C157" s="157" t="s">
        <v>1617</v>
      </c>
      <c r="D157" s="76">
        <f t="shared" si="60"/>
        <v>0</v>
      </c>
      <c r="E157" s="234">
        <f t="shared" si="61"/>
        <v>0</v>
      </c>
      <c r="F157" s="235"/>
      <c r="G157" s="77">
        <f t="shared" ref="G157:H157" si="70">+G12-G85</f>
        <v>0</v>
      </c>
      <c r="H157" s="78">
        <f t="shared" si="70"/>
        <v>0</v>
      </c>
      <c r="I157" s="185">
        <f t="shared" si="63"/>
        <v>0</v>
      </c>
    </row>
    <row r="158" spans="1:9" ht="13.5" customHeight="1" outlineLevel="1" x14ac:dyDescent="0.3">
      <c r="A158" s="55" t="s">
        <v>1516</v>
      </c>
      <c r="B158" s="249" t="str">
        <f>+CONCATENATE("TOTAL ",B155)</f>
        <v>TOTAL SALUD Y BIENESTAR</v>
      </c>
      <c r="C158" s="250"/>
      <c r="D158" s="173">
        <f t="shared" si="60"/>
        <v>0</v>
      </c>
      <c r="E158" s="251">
        <f t="shared" si="61"/>
        <v>0</v>
      </c>
      <c r="F158" s="252"/>
      <c r="G158" s="174">
        <f t="shared" ref="G158:H158" si="71">+G13-G86</f>
        <v>0</v>
      </c>
      <c r="H158" s="175">
        <f t="shared" si="71"/>
        <v>0</v>
      </c>
      <c r="I158" s="186">
        <f t="shared" si="63"/>
        <v>0</v>
      </c>
    </row>
    <row r="159" spans="1:9" ht="13.5" customHeight="1" outlineLevel="2" x14ac:dyDescent="0.3">
      <c r="A159" s="55" t="s">
        <v>1941</v>
      </c>
      <c r="B159" s="266" t="s">
        <v>1519</v>
      </c>
      <c r="C159" s="157" t="s">
        <v>1640</v>
      </c>
      <c r="D159" s="76">
        <f t="shared" si="60"/>
        <v>0</v>
      </c>
      <c r="E159" s="234">
        <f t="shared" si="61"/>
        <v>0</v>
      </c>
      <c r="F159" s="235"/>
      <c r="G159" s="77">
        <f t="shared" ref="G159:H159" si="72">+G14-G87</f>
        <v>0</v>
      </c>
      <c r="H159" s="78">
        <f t="shared" si="72"/>
        <v>0</v>
      </c>
      <c r="I159" s="187">
        <f t="shared" si="63"/>
        <v>0</v>
      </c>
    </row>
    <row r="160" spans="1:9" ht="13.5" customHeight="1" outlineLevel="2" x14ac:dyDescent="0.3">
      <c r="A160" s="55" t="s">
        <v>1942</v>
      </c>
      <c r="B160" s="262"/>
      <c r="C160" s="167" t="s">
        <v>1646</v>
      </c>
      <c r="D160" s="76">
        <f t="shared" si="60"/>
        <v>0</v>
      </c>
      <c r="E160" s="234">
        <f t="shared" si="61"/>
        <v>0</v>
      </c>
      <c r="F160" s="235"/>
      <c r="G160" s="77">
        <f t="shared" ref="G160:H160" si="73">+G15-G88</f>
        <v>0</v>
      </c>
      <c r="H160" s="78">
        <f t="shared" si="73"/>
        <v>0</v>
      </c>
      <c r="I160" s="187">
        <f t="shared" si="63"/>
        <v>0</v>
      </c>
    </row>
    <row r="161" spans="1:9" outlineLevel="2" x14ac:dyDescent="0.3">
      <c r="A161" s="55" t="s">
        <v>1943</v>
      </c>
      <c r="B161" s="262"/>
      <c r="C161" s="167" t="s">
        <v>1651</v>
      </c>
      <c r="D161" s="76">
        <f t="shared" si="60"/>
        <v>0</v>
      </c>
      <c r="E161" s="234">
        <f t="shared" si="61"/>
        <v>0</v>
      </c>
      <c r="F161" s="235"/>
      <c r="G161" s="77">
        <f t="shared" ref="G161:H161" si="74">+G16-G89</f>
        <v>0</v>
      </c>
      <c r="H161" s="78">
        <f t="shared" si="74"/>
        <v>0</v>
      </c>
      <c r="I161" s="187">
        <f t="shared" si="63"/>
        <v>0</v>
      </c>
    </row>
    <row r="162" spans="1:9" ht="13.5" customHeight="1" outlineLevel="2" x14ac:dyDescent="0.3">
      <c r="A162" s="55" t="s">
        <v>1944</v>
      </c>
      <c r="B162" s="262"/>
      <c r="C162" s="167" t="s">
        <v>1945</v>
      </c>
      <c r="D162" s="76">
        <f t="shared" si="60"/>
        <v>0</v>
      </c>
      <c r="E162" s="234">
        <f t="shared" si="61"/>
        <v>0</v>
      </c>
      <c r="F162" s="235"/>
      <c r="G162" s="77">
        <f t="shared" ref="G162:H162" si="75">+G17-G90</f>
        <v>0</v>
      </c>
      <c r="H162" s="78">
        <f t="shared" si="75"/>
        <v>0</v>
      </c>
      <c r="I162" s="187">
        <f t="shared" si="63"/>
        <v>0</v>
      </c>
    </row>
    <row r="163" spans="1:9" ht="13.5" customHeight="1" outlineLevel="2" x14ac:dyDescent="0.3">
      <c r="A163" s="55" t="s">
        <v>1946</v>
      </c>
      <c r="B163" s="262"/>
      <c r="C163" s="158" t="s">
        <v>1664</v>
      </c>
      <c r="D163" s="76">
        <f t="shared" si="60"/>
        <v>0</v>
      </c>
      <c r="E163" s="234">
        <f t="shared" si="61"/>
        <v>0</v>
      </c>
      <c r="F163" s="235"/>
      <c r="G163" s="77">
        <f t="shared" ref="G163:H163" si="76">+G18-G91</f>
        <v>0</v>
      </c>
      <c r="H163" s="78">
        <f t="shared" si="76"/>
        <v>0</v>
      </c>
      <c r="I163" s="187">
        <f t="shared" si="63"/>
        <v>0</v>
      </c>
    </row>
    <row r="164" spans="1:9" ht="13.5" customHeight="1" outlineLevel="2" x14ac:dyDescent="0.3">
      <c r="A164" s="55" t="s">
        <v>1947</v>
      </c>
      <c r="B164" s="166"/>
      <c r="C164" s="159" t="s">
        <v>1668</v>
      </c>
      <c r="D164" s="76">
        <f t="shared" si="60"/>
        <v>0</v>
      </c>
      <c r="E164" s="234">
        <f t="shared" si="61"/>
        <v>0</v>
      </c>
      <c r="F164" s="235"/>
      <c r="G164" s="77">
        <f t="shared" ref="G164:H164" si="77">+G19-G92</f>
        <v>0</v>
      </c>
      <c r="H164" s="78">
        <f t="shared" si="77"/>
        <v>0</v>
      </c>
      <c r="I164" s="187">
        <f t="shared" si="63"/>
        <v>0</v>
      </c>
    </row>
    <row r="165" spans="1:9" ht="13.5" customHeight="1" outlineLevel="1" x14ac:dyDescent="0.3">
      <c r="A165" s="55" t="s">
        <v>1518</v>
      </c>
      <c r="B165" s="249" t="str">
        <f>+CONCATENATE("TOTAL ",B159)</f>
        <v>TOTAL INCLUSIÓN E INTEGRACIÓN SOCIAL Y COMUNITARIA</v>
      </c>
      <c r="C165" s="250"/>
      <c r="D165" s="173">
        <f t="shared" si="60"/>
        <v>0</v>
      </c>
      <c r="E165" s="251">
        <f t="shared" si="61"/>
        <v>0</v>
      </c>
      <c r="F165" s="252"/>
      <c r="G165" s="174">
        <f t="shared" ref="G165:H165" si="78">+G20-G93</f>
        <v>0</v>
      </c>
      <c r="H165" s="175">
        <f t="shared" si="78"/>
        <v>0</v>
      </c>
      <c r="I165" s="186">
        <f t="shared" si="63"/>
        <v>0</v>
      </c>
    </row>
    <row r="166" spans="1:9" ht="27" customHeight="1" outlineLevel="2" x14ac:dyDescent="0.3">
      <c r="A166" s="55" t="s">
        <v>1948</v>
      </c>
      <c r="B166" s="261" t="s">
        <v>1521</v>
      </c>
      <c r="C166" s="157" t="s">
        <v>1676</v>
      </c>
      <c r="D166" s="76">
        <f t="shared" si="60"/>
        <v>0</v>
      </c>
      <c r="E166" s="234">
        <f t="shared" si="61"/>
        <v>0</v>
      </c>
      <c r="F166" s="235"/>
      <c r="G166" s="77">
        <f t="shared" ref="G166:H166" si="79">+G21-G94</f>
        <v>0</v>
      </c>
      <c r="H166" s="78">
        <f t="shared" si="79"/>
        <v>0</v>
      </c>
      <c r="I166" s="185">
        <f t="shared" si="63"/>
        <v>0</v>
      </c>
    </row>
    <row r="167" spans="1:9" ht="15" customHeight="1" outlineLevel="2" x14ac:dyDescent="0.3">
      <c r="A167" s="55" t="s">
        <v>1949</v>
      </c>
      <c r="B167" s="262"/>
      <c r="C167" s="157" t="s">
        <v>1685</v>
      </c>
      <c r="D167" s="76">
        <f t="shared" si="60"/>
        <v>0</v>
      </c>
      <c r="E167" s="234">
        <f t="shared" si="61"/>
        <v>0</v>
      </c>
      <c r="F167" s="235"/>
      <c r="G167" s="77">
        <f t="shared" ref="G167:H167" si="80">+G22-G95</f>
        <v>0</v>
      </c>
      <c r="H167" s="78">
        <f t="shared" si="80"/>
        <v>0</v>
      </c>
      <c r="I167" s="185">
        <f t="shared" si="63"/>
        <v>0</v>
      </c>
    </row>
    <row r="168" spans="1:9" ht="27" customHeight="1" outlineLevel="2" x14ac:dyDescent="0.3">
      <c r="A168" s="55" t="s">
        <v>1950</v>
      </c>
      <c r="B168" s="263"/>
      <c r="C168" s="157" t="s">
        <v>1690</v>
      </c>
      <c r="D168" s="76">
        <f t="shared" si="60"/>
        <v>0</v>
      </c>
      <c r="E168" s="234">
        <f t="shared" si="61"/>
        <v>0</v>
      </c>
      <c r="F168" s="235"/>
      <c r="G168" s="77">
        <f t="shared" ref="G168:H168" si="81">+G23-G96</f>
        <v>0</v>
      </c>
      <c r="H168" s="78">
        <f t="shared" si="81"/>
        <v>0</v>
      </c>
      <c r="I168" s="185">
        <f t="shared" si="63"/>
        <v>0</v>
      </c>
    </row>
    <row r="169" spans="1:9" ht="13.5" customHeight="1" outlineLevel="1" x14ac:dyDescent="0.3">
      <c r="A169" s="55" t="s">
        <v>1520</v>
      </c>
      <c r="B169" s="249" t="str">
        <f>+CONCATENATE("TOTAL ",B166)</f>
        <v>TOTAL DEPORTE, RECREACIÓN Y ACTIVIDAD FÍSICA</v>
      </c>
      <c r="C169" s="250"/>
      <c r="D169" s="173">
        <f t="shared" si="60"/>
        <v>0</v>
      </c>
      <c r="E169" s="251">
        <f t="shared" si="61"/>
        <v>0</v>
      </c>
      <c r="F169" s="252"/>
      <c r="G169" s="174">
        <f t="shared" ref="G169:H169" si="82">+G24-G97</f>
        <v>0</v>
      </c>
      <c r="H169" s="175">
        <f t="shared" si="82"/>
        <v>0</v>
      </c>
      <c r="I169" s="186">
        <f t="shared" si="63"/>
        <v>0</v>
      </c>
    </row>
    <row r="170" spans="1:9" ht="26.4" outlineLevel="2" x14ac:dyDescent="0.3">
      <c r="A170" s="55" t="s">
        <v>1951</v>
      </c>
      <c r="B170" s="266" t="s">
        <v>1523</v>
      </c>
      <c r="C170" s="157" t="s">
        <v>1694</v>
      </c>
      <c r="D170" s="76">
        <f t="shared" si="60"/>
        <v>0</v>
      </c>
      <c r="E170" s="234">
        <f t="shared" si="61"/>
        <v>0</v>
      </c>
      <c r="F170" s="235"/>
      <c r="G170" s="77">
        <f t="shared" ref="G170:H170" si="83">+G25-G98</f>
        <v>0</v>
      </c>
      <c r="H170" s="78">
        <f t="shared" si="83"/>
        <v>0</v>
      </c>
      <c r="I170" s="187">
        <f t="shared" si="63"/>
        <v>0</v>
      </c>
    </row>
    <row r="171" spans="1:9" ht="13.5" customHeight="1" outlineLevel="2" x14ac:dyDescent="0.3">
      <c r="A171" s="55" t="s">
        <v>1952</v>
      </c>
      <c r="B171" s="263"/>
      <c r="C171" s="167" t="s">
        <v>1700</v>
      </c>
      <c r="D171" s="76">
        <f t="shared" si="60"/>
        <v>-117360000</v>
      </c>
      <c r="E171" s="234">
        <f t="shared" si="61"/>
        <v>0</v>
      </c>
      <c r="F171" s="235"/>
      <c r="G171" s="77">
        <f t="shared" ref="G171:H171" si="84">+G26-G99</f>
        <v>0</v>
      </c>
      <c r="H171" s="78">
        <f t="shared" si="84"/>
        <v>0</v>
      </c>
      <c r="I171" s="187">
        <f t="shared" si="63"/>
        <v>-117360000</v>
      </c>
    </row>
    <row r="172" spans="1:9" ht="13.5" customHeight="1" outlineLevel="1" x14ac:dyDescent="0.3">
      <c r="A172" s="55" t="s">
        <v>1522</v>
      </c>
      <c r="B172" s="267" t="str">
        <f>+CONCATENATE("TOTAL ",B170)</f>
        <v>TOTAL ARTE Y CULTURA</v>
      </c>
      <c r="C172" s="268"/>
      <c r="D172" s="173">
        <f t="shared" si="60"/>
        <v>-117360000</v>
      </c>
      <c r="E172" s="251">
        <f t="shared" si="61"/>
        <v>0</v>
      </c>
      <c r="F172" s="252"/>
      <c r="G172" s="174">
        <f t="shared" ref="G172:H172" si="85">+G27-G100</f>
        <v>0</v>
      </c>
      <c r="H172" s="175">
        <f t="shared" si="85"/>
        <v>0</v>
      </c>
      <c r="I172" s="186">
        <f t="shared" si="63"/>
        <v>-117360000</v>
      </c>
    </row>
    <row r="173" spans="1:9" ht="13.5" customHeight="1" outlineLevel="2" x14ac:dyDescent="0.3">
      <c r="A173" s="55" t="s">
        <v>1953</v>
      </c>
      <c r="B173" s="266" t="s">
        <v>1525</v>
      </c>
      <c r="C173" s="167" t="s">
        <v>1954</v>
      </c>
      <c r="D173" s="76">
        <f t="shared" si="60"/>
        <v>0</v>
      </c>
      <c r="E173" s="234">
        <f t="shared" si="61"/>
        <v>0</v>
      </c>
      <c r="F173" s="235"/>
      <c r="G173" s="77">
        <f t="shared" ref="G173:H173" si="86">+G28-G101</f>
        <v>0</v>
      </c>
      <c r="H173" s="78">
        <f t="shared" si="86"/>
        <v>0</v>
      </c>
      <c r="I173" s="187">
        <f t="shared" si="63"/>
        <v>0</v>
      </c>
    </row>
    <row r="174" spans="1:9" ht="15" customHeight="1" outlineLevel="2" x14ac:dyDescent="0.3">
      <c r="A174" s="55" t="s">
        <v>1955</v>
      </c>
      <c r="B174" s="263"/>
      <c r="C174" s="157" t="s">
        <v>1719</v>
      </c>
      <c r="D174" s="76">
        <f t="shared" si="60"/>
        <v>0</v>
      </c>
      <c r="E174" s="234">
        <f t="shared" si="61"/>
        <v>0</v>
      </c>
      <c r="F174" s="235"/>
      <c r="G174" s="77">
        <f t="shared" ref="G174:H174" si="87">+G29-G102</f>
        <v>0</v>
      </c>
      <c r="H174" s="78">
        <f t="shared" si="87"/>
        <v>0</v>
      </c>
      <c r="I174" s="187">
        <f t="shared" si="63"/>
        <v>0</v>
      </c>
    </row>
    <row r="175" spans="1:9" ht="13.5" customHeight="1" outlineLevel="1" x14ac:dyDescent="0.3">
      <c r="A175" s="55" t="s">
        <v>1524</v>
      </c>
      <c r="B175" s="255" t="str">
        <f>+CONCATENATE("TOTAL ",B173)</f>
        <v>TOTAL SEGURIDAD Y CONVIVENCIA</v>
      </c>
      <c r="C175" s="256"/>
      <c r="D175" s="173">
        <f t="shared" si="60"/>
        <v>0</v>
      </c>
      <c r="E175" s="257">
        <f t="shared" si="61"/>
        <v>0</v>
      </c>
      <c r="F175" s="258"/>
      <c r="G175" s="174">
        <f t="shared" ref="G175:H175" si="88">+G30-G103</f>
        <v>0</v>
      </c>
      <c r="H175" s="175">
        <f t="shared" si="88"/>
        <v>0</v>
      </c>
      <c r="I175" s="186">
        <f t="shared" si="63"/>
        <v>0</v>
      </c>
    </row>
    <row r="176" spans="1:9" ht="16.5" customHeight="1" x14ac:dyDescent="0.3">
      <c r="A176" s="62"/>
      <c r="B176" s="259" t="s">
        <v>1526</v>
      </c>
      <c r="C176" s="260"/>
      <c r="D176" s="70">
        <f t="shared" si="60"/>
        <v>0</v>
      </c>
      <c r="E176" s="236">
        <f t="shared" si="61"/>
        <v>0</v>
      </c>
      <c r="F176" s="237"/>
      <c r="G176" s="71">
        <f t="shared" ref="G176:H176" si="89">+G31-G104</f>
        <v>0</v>
      </c>
      <c r="H176" s="72">
        <f t="shared" si="89"/>
        <v>0</v>
      </c>
      <c r="I176" s="184">
        <f t="shared" si="63"/>
        <v>0</v>
      </c>
    </row>
    <row r="177" spans="1:9" ht="27" customHeight="1" outlineLevel="2" x14ac:dyDescent="0.3">
      <c r="A177" s="55" t="s">
        <v>1956</v>
      </c>
      <c r="B177" s="261" t="s">
        <v>1528</v>
      </c>
      <c r="C177" s="157" t="s">
        <v>1726</v>
      </c>
      <c r="D177" s="76">
        <f t="shared" si="60"/>
        <v>0</v>
      </c>
      <c r="E177" s="234">
        <f t="shared" si="61"/>
        <v>0</v>
      </c>
      <c r="F177" s="235"/>
      <c r="G177" s="77">
        <f t="shared" ref="G177:H177" si="90">+G32-G105</f>
        <v>0</v>
      </c>
      <c r="H177" s="78">
        <f t="shared" si="90"/>
        <v>0</v>
      </c>
      <c r="I177" s="187">
        <f t="shared" si="63"/>
        <v>0</v>
      </c>
    </row>
    <row r="178" spans="1:9" ht="26.4" outlineLevel="2" x14ac:dyDescent="0.3">
      <c r="A178" s="55" t="s">
        <v>1957</v>
      </c>
      <c r="B178" s="263"/>
      <c r="C178" s="157" t="s">
        <v>1734</v>
      </c>
      <c r="D178" s="76">
        <f t="shared" si="60"/>
        <v>0</v>
      </c>
      <c r="E178" s="234">
        <f t="shared" si="61"/>
        <v>0</v>
      </c>
      <c r="F178" s="235"/>
      <c r="G178" s="77">
        <f t="shared" ref="G178:H178" si="91">+G33-G106</f>
        <v>0</v>
      </c>
      <c r="H178" s="78">
        <f t="shared" si="91"/>
        <v>0</v>
      </c>
      <c r="I178" s="187">
        <f t="shared" si="63"/>
        <v>0</v>
      </c>
    </row>
    <row r="179" spans="1:9" ht="13.5" customHeight="1" outlineLevel="1" x14ac:dyDescent="0.3">
      <c r="A179" s="55" t="s">
        <v>1527</v>
      </c>
      <c r="B179" s="249" t="str">
        <f>+CONCATENATE("TOTAL ",B177)</f>
        <v>TOTAL DESARROLLO Y FOMENTO EMPRESARIAL</v>
      </c>
      <c r="C179" s="250"/>
      <c r="D179" s="173">
        <f t="shared" si="60"/>
        <v>0</v>
      </c>
      <c r="E179" s="251">
        <f t="shared" si="61"/>
        <v>0</v>
      </c>
      <c r="F179" s="252"/>
      <c r="G179" s="174">
        <f t="shared" ref="G179:H179" si="92">+G34-G107</f>
        <v>0</v>
      </c>
      <c r="H179" s="175">
        <f t="shared" si="92"/>
        <v>0</v>
      </c>
      <c r="I179" s="186">
        <f t="shared" si="63"/>
        <v>0</v>
      </c>
    </row>
    <row r="180" spans="1:9" outlineLevel="2" x14ac:dyDescent="0.3">
      <c r="A180" s="55" t="s">
        <v>1958</v>
      </c>
      <c r="B180" s="160" t="s">
        <v>1530</v>
      </c>
      <c r="C180" s="159" t="s">
        <v>1741</v>
      </c>
      <c r="D180" s="76">
        <f t="shared" si="60"/>
        <v>0</v>
      </c>
      <c r="E180" s="234">
        <f t="shared" si="61"/>
        <v>0</v>
      </c>
      <c r="F180" s="235"/>
      <c r="G180" s="77">
        <f t="shared" ref="G180:H180" si="93">+G35-G108</f>
        <v>0</v>
      </c>
      <c r="H180" s="78">
        <f t="shared" si="93"/>
        <v>0</v>
      </c>
      <c r="I180" s="187">
        <f t="shared" si="63"/>
        <v>0</v>
      </c>
    </row>
    <row r="181" spans="1:9" ht="13.5" customHeight="1" outlineLevel="1" x14ac:dyDescent="0.3">
      <c r="A181" s="55" t="s">
        <v>1529</v>
      </c>
      <c r="B181" s="249" t="str">
        <f>+CONCATENATE("TOTAL ",B180)</f>
        <v>TOTAL ECOSISTEMA T.I.</v>
      </c>
      <c r="C181" s="250"/>
      <c r="D181" s="173">
        <f t="shared" si="60"/>
        <v>0</v>
      </c>
      <c r="E181" s="251">
        <f t="shared" si="61"/>
        <v>0</v>
      </c>
      <c r="F181" s="252"/>
      <c r="G181" s="174">
        <f t="shared" ref="G181:H181" si="94">+G36-G109</f>
        <v>0</v>
      </c>
      <c r="H181" s="175">
        <f t="shared" si="94"/>
        <v>0</v>
      </c>
      <c r="I181" s="186">
        <f t="shared" si="63"/>
        <v>0</v>
      </c>
    </row>
    <row r="182" spans="1:9" outlineLevel="2" x14ac:dyDescent="0.3">
      <c r="A182" s="55" t="s">
        <v>1959</v>
      </c>
      <c r="B182" s="264" t="s">
        <v>1532</v>
      </c>
      <c r="C182" s="159" t="s">
        <v>1746</v>
      </c>
      <c r="D182" s="76">
        <f t="shared" si="60"/>
        <v>0</v>
      </c>
      <c r="E182" s="234">
        <f t="shared" si="61"/>
        <v>0</v>
      </c>
      <c r="F182" s="235"/>
      <c r="G182" s="77">
        <f t="shared" ref="G182:H182" si="95">+G37-G110</f>
        <v>0</v>
      </c>
      <c r="H182" s="78">
        <f t="shared" si="95"/>
        <v>0</v>
      </c>
      <c r="I182" s="187">
        <f t="shared" si="63"/>
        <v>0</v>
      </c>
    </row>
    <row r="183" spans="1:9" ht="15" customHeight="1" outlineLevel="2" x14ac:dyDescent="0.3">
      <c r="A183" s="55" t="s">
        <v>1960</v>
      </c>
      <c r="B183" s="253"/>
      <c r="C183" s="159" t="s">
        <v>1756</v>
      </c>
      <c r="D183" s="76">
        <f t="shared" si="60"/>
        <v>0</v>
      </c>
      <c r="E183" s="234">
        <f t="shared" si="61"/>
        <v>0</v>
      </c>
      <c r="F183" s="235"/>
      <c r="G183" s="77">
        <f t="shared" ref="G183:H183" si="96">+G38-G111</f>
        <v>0</v>
      </c>
      <c r="H183" s="78">
        <f t="shared" si="96"/>
        <v>0</v>
      </c>
      <c r="I183" s="187">
        <f t="shared" si="63"/>
        <v>0</v>
      </c>
    </row>
    <row r="184" spans="1:9" outlineLevel="2" x14ac:dyDescent="0.3">
      <c r="A184" s="55" t="s">
        <v>1961</v>
      </c>
      <c r="B184" s="254"/>
      <c r="C184" s="159" t="s">
        <v>1761</v>
      </c>
      <c r="D184" s="76">
        <f t="shared" si="60"/>
        <v>0</v>
      </c>
      <c r="E184" s="234">
        <f t="shared" si="61"/>
        <v>0</v>
      </c>
      <c r="F184" s="235"/>
      <c r="G184" s="77">
        <f t="shared" ref="G184:H184" si="97">+G39-G112</f>
        <v>0</v>
      </c>
      <c r="H184" s="78">
        <f t="shared" si="97"/>
        <v>0</v>
      </c>
      <c r="I184" s="187">
        <f t="shared" si="63"/>
        <v>0</v>
      </c>
    </row>
    <row r="185" spans="1:9" ht="13.5" customHeight="1" outlineLevel="1" x14ac:dyDescent="0.3">
      <c r="A185" s="55" t="s">
        <v>1531</v>
      </c>
      <c r="B185" s="249" t="str">
        <f>+CONCATENATE("TOTAL ",B182)</f>
        <v>TOTAL DESARROLLO RURAL</v>
      </c>
      <c r="C185" s="250"/>
      <c r="D185" s="173">
        <f t="shared" si="60"/>
        <v>0</v>
      </c>
      <c r="E185" s="251">
        <f t="shared" si="61"/>
        <v>0</v>
      </c>
      <c r="F185" s="252"/>
      <c r="G185" s="174">
        <f t="shared" ref="G185:H185" si="98">+G40-G113</f>
        <v>0</v>
      </c>
      <c r="H185" s="175">
        <f t="shared" si="98"/>
        <v>0</v>
      </c>
      <c r="I185" s="186">
        <f t="shared" si="63"/>
        <v>0</v>
      </c>
    </row>
    <row r="186" spans="1:9" outlineLevel="2" x14ac:dyDescent="0.3">
      <c r="A186" s="55" t="s">
        <v>1962</v>
      </c>
      <c r="B186" s="160" t="s">
        <v>1534</v>
      </c>
      <c r="C186" s="161" t="s">
        <v>1766</v>
      </c>
      <c r="D186" s="76">
        <f t="shared" si="60"/>
        <v>0</v>
      </c>
      <c r="E186" s="234">
        <f t="shared" si="61"/>
        <v>0</v>
      </c>
      <c r="F186" s="235"/>
      <c r="G186" s="77">
        <f t="shared" ref="G186:H186" si="99">+G41-G114</f>
        <v>0</v>
      </c>
      <c r="H186" s="78">
        <f t="shared" si="99"/>
        <v>0</v>
      </c>
      <c r="I186" s="187">
        <f t="shared" si="63"/>
        <v>0</v>
      </c>
    </row>
    <row r="187" spans="1:9" ht="15" customHeight="1" outlineLevel="1" x14ac:dyDescent="0.3">
      <c r="A187" s="55" t="s">
        <v>1533</v>
      </c>
      <c r="B187" s="255" t="str">
        <f>+CONCATENATE("TOTAL ",B186)</f>
        <v>TOTAL TURISMO</v>
      </c>
      <c r="C187" s="256"/>
      <c r="D187" s="173">
        <f t="shared" si="60"/>
        <v>0</v>
      </c>
      <c r="E187" s="257">
        <f t="shared" si="61"/>
        <v>0</v>
      </c>
      <c r="F187" s="258"/>
      <c r="G187" s="174">
        <f t="shared" ref="G187:H187" si="100">+G42-G115</f>
        <v>0</v>
      </c>
      <c r="H187" s="175">
        <f t="shared" si="100"/>
        <v>0</v>
      </c>
      <c r="I187" s="186">
        <f t="shared" si="63"/>
        <v>0</v>
      </c>
    </row>
    <row r="188" spans="1:9" ht="16.5" customHeight="1" x14ac:dyDescent="0.3">
      <c r="A188" s="62"/>
      <c r="B188" s="259" t="s">
        <v>1535</v>
      </c>
      <c r="C188" s="260"/>
      <c r="D188" s="70">
        <f t="shared" si="60"/>
        <v>0</v>
      </c>
      <c r="E188" s="236">
        <f t="shared" si="61"/>
        <v>0</v>
      </c>
      <c r="F188" s="237"/>
      <c r="G188" s="71">
        <f t="shared" ref="G188:H188" si="101">+G43-G116</f>
        <v>0</v>
      </c>
      <c r="H188" s="72">
        <f t="shared" si="101"/>
        <v>0</v>
      </c>
      <c r="I188" s="184">
        <f t="shared" si="63"/>
        <v>0</v>
      </c>
    </row>
    <row r="189" spans="1:9" outlineLevel="2" x14ac:dyDescent="0.3">
      <c r="A189" s="55" t="s">
        <v>1963</v>
      </c>
      <c r="B189" s="265" t="s">
        <v>148</v>
      </c>
      <c r="C189" s="162" t="s">
        <v>1964</v>
      </c>
      <c r="D189" s="76">
        <f t="shared" si="60"/>
        <v>0</v>
      </c>
      <c r="E189" s="234">
        <f t="shared" si="61"/>
        <v>0</v>
      </c>
      <c r="F189" s="235"/>
      <c r="G189" s="77">
        <f t="shared" ref="G189:H189" si="102">+G44-G117</f>
        <v>0</v>
      </c>
      <c r="H189" s="78">
        <f t="shared" si="102"/>
        <v>0</v>
      </c>
      <c r="I189" s="187">
        <f t="shared" si="63"/>
        <v>0</v>
      </c>
    </row>
    <row r="190" spans="1:9" ht="15" customHeight="1" outlineLevel="2" x14ac:dyDescent="0.3">
      <c r="A190" s="55" t="s">
        <v>1965</v>
      </c>
      <c r="B190" s="253"/>
      <c r="C190" s="162" t="s">
        <v>1783</v>
      </c>
      <c r="D190" s="76">
        <f t="shared" si="60"/>
        <v>0</v>
      </c>
      <c r="E190" s="234">
        <f t="shared" si="61"/>
        <v>0</v>
      </c>
      <c r="F190" s="235"/>
      <c r="G190" s="77">
        <f t="shared" ref="G190:H190" si="103">+G45-G118</f>
        <v>0</v>
      </c>
      <c r="H190" s="78">
        <f t="shared" si="103"/>
        <v>0</v>
      </c>
      <c r="I190" s="187">
        <f t="shared" si="63"/>
        <v>0</v>
      </c>
    </row>
    <row r="191" spans="1:9" ht="15" customHeight="1" outlineLevel="2" x14ac:dyDescent="0.3">
      <c r="A191" s="55" t="s">
        <v>1966</v>
      </c>
      <c r="B191" s="253"/>
      <c r="C191" s="162" t="s">
        <v>1967</v>
      </c>
      <c r="D191" s="76">
        <f t="shared" si="60"/>
        <v>0</v>
      </c>
      <c r="E191" s="234">
        <f t="shared" si="61"/>
        <v>0</v>
      </c>
      <c r="F191" s="235"/>
      <c r="G191" s="77">
        <f t="shared" ref="G191:H191" si="104">+G46-G119</f>
        <v>0</v>
      </c>
      <c r="H191" s="78">
        <f t="shared" si="104"/>
        <v>0</v>
      </c>
      <c r="I191" s="187">
        <f t="shared" si="63"/>
        <v>0</v>
      </c>
    </row>
    <row r="192" spans="1:9" ht="26.4" outlineLevel="2" x14ac:dyDescent="0.3">
      <c r="A192" s="55" t="s">
        <v>1968</v>
      </c>
      <c r="B192" s="253"/>
      <c r="C192" s="162" t="s">
        <v>1969</v>
      </c>
      <c r="D192" s="76">
        <f t="shared" si="60"/>
        <v>0</v>
      </c>
      <c r="E192" s="234">
        <f t="shared" si="61"/>
        <v>0</v>
      </c>
      <c r="F192" s="235"/>
      <c r="G192" s="77">
        <f t="shared" ref="G192:H192" si="105">+G47-G120</f>
        <v>0</v>
      </c>
      <c r="H192" s="78">
        <f t="shared" si="105"/>
        <v>0</v>
      </c>
      <c r="I192" s="187">
        <f t="shared" si="63"/>
        <v>0</v>
      </c>
    </row>
    <row r="193" spans="1:9" outlineLevel="2" x14ac:dyDescent="0.3">
      <c r="A193" s="55" t="s">
        <v>1970</v>
      </c>
      <c r="B193" s="253"/>
      <c r="C193" s="162" t="s">
        <v>1971</v>
      </c>
      <c r="D193" s="76">
        <f t="shared" si="60"/>
        <v>0</v>
      </c>
      <c r="E193" s="234">
        <f t="shared" si="61"/>
        <v>0</v>
      </c>
      <c r="F193" s="235"/>
      <c r="G193" s="77">
        <f t="shared" ref="G193:H193" si="106">+G48-G121</f>
        <v>0</v>
      </c>
      <c r="H193" s="78">
        <f t="shared" si="106"/>
        <v>0</v>
      </c>
      <c r="I193" s="187">
        <f t="shared" si="63"/>
        <v>0</v>
      </c>
    </row>
    <row r="194" spans="1:9" ht="15" customHeight="1" outlineLevel="2" x14ac:dyDescent="0.3">
      <c r="A194" s="55" t="s">
        <v>1972</v>
      </c>
      <c r="B194" s="254"/>
      <c r="C194" s="162" t="s">
        <v>1803</v>
      </c>
      <c r="D194" s="76">
        <f t="shared" si="60"/>
        <v>0</v>
      </c>
      <c r="E194" s="234">
        <f t="shared" si="61"/>
        <v>0</v>
      </c>
      <c r="F194" s="235"/>
      <c r="G194" s="77">
        <f t="shared" ref="G194:H194" si="107">+G49-G122</f>
        <v>0</v>
      </c>
      <c r="H194" s="78">
        <f t="shared" si="107"/>
        <v>0</v>
      </c>
      <c r="I194" s="187">
        <f t="shared" si="63"/>
        <v>0</v>
      </c>
    </row>
    <row r="195" spans="1:9" ht="13.5" customHeight="1" outlineLevel="1" x14ac:dyDescent="0.3">
      <c r="A195" s="55" t="s">
        <v>1536</v>
      </c>
      <c r="B195" s="249" t="str">
        <f>+CONCATENATE("TOTAL ",B189)</f>
        <v>TOTAL MEDIO AMBIENTE</v>
      </c>
      <c r="C195" s="250"/>
      <c r="D195" s="173">
        <f t="shared" si="60"/>
        <v>0</v>
      </c>
      <c r="E195" s="251">
        <f t="shared" si="61"/>
        <v>0</v>
      </c>
      <c r="F195" s="252"/>
      <c r="G195" s="174">
        <f t="shared" ref="G195:H195" si="108">+G50-G123</f>
        <v>0</v>
      </c>
      <c r="H195" s="175">
        <f t="shared" si="108"/>
        <v>0</v>
      </c>
      <c r="I195" s="186">
        <f t="shared" si="63"/>
        <v>0</v>
      </c>
    </row>
    <row r="196" spans="1:9" outlineLevel="2" x14ac:dyDescent="0.3">
      <c r="A196" s="55" t="s">
        <v>1973</v>
      </c>
      <c r="B196" s="264" t="s">
        <v>1538</v>
      </c>
      <c r="C196" s="162" t="s">
        <v>1812</v>
      </c>
      <c r="D196" s="76">
        <f t="shared" si="60"/>
        <v>0</v>
      </c>
      <c r="E196" s="234">
        <f t="shared" si="61"/>
        <v>0</v>
      </c>
      <c r="F196" s="235"/>
      <c r="G196" s="77">
        <f t="shared" ref="G196:H196" si="109">+G51-G124</f>
        <v>0</v>
      </c>
      <c r="H196" s="78">
        <f t="shared" si="109"/>
        <v>0</v>
      </c>
      <c r="I196" s="187">
        <f t="shared" si="63"/>
        <v>0</v>
      </c>
    </row>
    <row r="197" spans="1:9" ht="15" customHeight="1" outlineLevel="2" x14ac:dyDescent="0.3">
      <c r="A197" s="55" t="s">
        <v>1974</v>
      </c>
      <c r="B197" s="253"/>
      <c r="C197" s="162" t="s">
        <v>1975</v>
      </c>
      <c r="D197" s="76">
        <f t="shared" si="60"/>
        <v>0</v>
      </c>
      <c r="E197" s="234">
        <f t="shared" si="61"/>
        <v>0</v>
      </c>
      <c r="F197" s="235"/>
      <c r="G197" s="77">
        <f t="shared" ref="G197:H197" si="110">+G52-G125</f>
        <v>0</v>
      </c>
      <c r="H197" s="78">
        <f t="shared" si="110"/>
        <v>0</v>
      </c>
      <c r="I197" s="187">
        <f t="shared" si="63"/>
        <v>0</v>
      </c>
    </row>
    <row r="198" spans="1:9" ht="15" customHeight="1" outlineLevel="2" x14ac:dyDescent="0.3">
      <c r="A198" s="55" t="s">
        <v>1976</v>
      </c>
      <c r="B198" s="254"/>
      <c r="C198" s="162" t="s">
        <v>1830</v>
      </c>
      <c r="D198" s="76">
        <f t="shared" si="60"/>
        <v>0</v>
      </c>
      <c r="E198" s="234">
        <f t="shared" si="61"/>
        <v>0</v>
      </c>
      <c r="F198" s="235"/>
      <c r="G198" s="77">
        <f t="shared" ref="G198:H198" si="111">+G53-G126</f>
        <v>0</v>
      </c>
      <c r="H198" s="78">
        <f t="shared" si="111"/>
        <v>0</v>
      </c>
      <c r="I198" s="187">
        <f t="shared" si="63"/>
        <v>0</v>
      </c>
    </row>
    <row r="199" spans="1:9" ht="15" customHeight="1" outlineLevel="1" x14ac:dyDescent="0.3">
      <c r="A199" s="55" t="s">
        <v>1537</v>
      </c>
      <c r="B199" s="249" t="str">
        <f>+CONCATENATE("TOTAL ",B196)</f>
        <v>TOTAL MOVILIDAD</v>
      </c>
      <c r="C199" s="250"/>
      <c r="D199" s="173">
        <f t="shared" si="60"/>
        <v>0</v>
      </c>
      <c r="E199" s="251">
        <f t="shared" si="61"/>
        <v>0</v>
      </c>
      <c r="F199" s="252"/>
      <c r="G199" s="174">
        <f t="shared" ref="G199:H199" si="112">+G54-G127</f>
        <v>0</v>
      </c>
      <c r="H199" s="175">
        <f t="shared" si="112"/>
        <v>0</v>
      </c>
      <c r="I199" s="186">
        <f t="shared" si="63"/>
        <v>0</v>
      </c>
    </row>
    <row r="200" spans="1:9" ht="26.4" outlineLevel="2" x14ac:dyDescent="0.3">
      <c r="A200" s="55" t="s">
        <v>1977</v>
      </c>
      <c r="B200" s="160" t="s">
        <v>1540</v>
      </c>
      <c r="C200" s="162" t="s">
        <v>1978</v>
      </c>
      <c r="D200" s="76">
        <f t="shared" si="60"/>
        <v>0</v>
      </c>
      <c r="E200" s="234">
        <f t="shared" si="61"/>
        <v>0</v>
      </c>
      <c r="F200" s="235"/>
      <c r="G200" s="77">
        <f t="shared" ref="G200:H200" si="113">+G55-G128</f>
        <v>0</v>
      </c>
      <c r="H200" s="78">
        <f t="shared" si="113"/>
        <v>0</v>
      </c>
      <c r="I200" s="187">
        <f t="shared" si="63"/>
        <v>0</v>
      </c>
    </row>
    <row r="201" spans="1:9" ht="13.5" customHeight="1" outlineLevel="1" x14ac:dyDescent="0.3">
      <c r="A201" s="55" t="s">
        <v>1539</v>
      </c>
      <c r="B201" s="249" t="str">
        <f>+CONCATENATE("TOTAL ",B200)</f>
        <v>TOTAL GESTIÓN DEL RIESGO</v>
      </c>
      <c r="C201" s="250"/>
      <c r="D201" s="173">
        <f t="shared" si="60"/>
        <v>0</v>
      </c>
      <c r="E201" s="251">
        <f t="shared" si="61"/>
        <v>0</v>
      </c>
      <c r="F201" s="252"/>
      <c r="G201" s="174">
        <f t="shared" ref="G201:H201" si="114">+G56-G129</f>
        <v>0</v>
      </c>
      <c r="H201" s="175">
        <f t="shared" si="114"/>
        <v>0</v>
      </c>
      <c r="I201" s="186">
        <f t="shared" si="63"/>
        <v>0</v>
      </c>
    </row>
    <row r="202" spans="1:9" outlineLevel="2" x14ac:dyDescent="0.3">
      <c r="A202" s="55" t="s">
        <v>1979</v>
      </c>
      <c r="B202" s="261" t="s">
        <v>1542</v>
      </c>
      <c r="C202" s="157" t="s">
        <v>1858</v>
      </c>
      <c r="D202" s="76">
        <f t="shared" si="60"/>
        <v>0</v>
      </c>
      <c r="E202" s="234">
        <f t="shared" si="61"/>
        <v>0</v>
      </c>
      <c r="F202" s="235"/>
      <c r="G202" s="77">
        <f t="shared" ref="G202:H202" si="115">+G57-G130</f>
        <v>0</v>
      </c>
      <c r="H202" s="78">
        <f t="shared" si="115"/>
        <v>0</v>
      </c>
      <c r="I202" s="185">
        <f t="shared" si="63"/>
        <v>0</v>
      </c>
    </row>
    <row r="203" spans="1:9" ht="15" customHeight="1" outlineLevel="2" x14ac:dyDescent="0.3">
      <c r="A203" s="55" t="s">
        <v>1980</v>
      </c>
      <c r="B203" s="262"/>
      <c r="C203" s="157" t="s">
        <v>1864</v>
      </c>
      <c r="D203" s="76">
        <f t="shared" si="60"/>
        <v>0</v>
      </c>
      <c r="E203" s="234">
        <f t="shared" si="61"/>
        <v>0</v>
      </c>
      <c r="F203" s="235"/>
      <c r="G203" s="77">
        <f t="shared" ref="G203:H203" si="116">+G58-G131</f>
        <v>0</v>
      </c>
      <c r="H203" s="78">
        <f t="shared" si="116"/>
        <v>0</v>
      </c>
      <c r="I203" s="185">
        <f t="shared" si="63"/>
        <v>0</v>
      </c>
    </row>
    <row r="204" spans="1:9" ht="26.4" outlineLevel="2" x14ac:dyDescent="0.3">
      <c r="A204" s="55" t="s">
        <v>1981</v>
      </c>
      <c r="B204" s="263"/>
      <c r="C204" s="157" t="s">
        <v>1982</v>
      </c>
      <c r="D204" s="76">
        <f t="shared" si="60"/>
        <v>0</v>
      </c>
      <c r="E204" s="234">
        <f t="shared" si="61"/>
        <v>0</v>
      </c>
      <c r="F204" s="235"/>
      <c r="G204" s="77">
        <f t="shared" ref="G204:H204" si="117">+G59-G132</f>
        <v>0</v>
      </c>
      <c r="H204" s="78">
        <f t="shared" si="117"/>
        <v>0</v>
      </c>
      <c r="I204" s="185">
        <f t="shared" si="63"/>
        <v>0</v>
      </c>
    </row>
    <row r="205" spans="1:9" ht="15" customHeight="1" outlineLevel="1" x14ac:dyDescent="0.3">
      <c r="A205" s="55" t="s">
        <v>1541</v>
      </c>
      <c r="B205" s="249" t="str">
        <f>+CONCATENATE("TOTAL ",B202)</f>
        <v>TOTAL VIVIENDA</v>
      </c>
      <c r="C205" s="250"/>
      <c r="D205" s="173">
        <f t="shared" si="60"/>
        <v>0</v>
      </c>
      <c r="E205" s="251">
        <f t="shared" si="61"/>
        <v>0</v>
      </c>
      <c r="F205" s="252"/>
      <c r="G205" s="174">
        <f t="shared" ref="G205:H205" si="118">+G60-G133</f>
        <v>0</v>
      </c>
      <c r="H205" s="175">
        <f t="shared" si="118"/>
        <v>0</v>
      </c>
      <c r="I205" s="186">
        <f t="shared" si="63"/>
        <v>0</v>
      </c>
    </row>
    <row r="206" spans="1:9" outlineLevel="2" x14ac:dyDescent="0.3">
      <c r="A206" s="55" t="s">
        <v>1983</v>
      </c>
      <c r="B206" s="163" t="s">
        <v>1544</v>
      </c>
      <c r="C206" s="162" t="s">
        <v>1761</v>
      </c>
      <c r="D206" s="76">
        <f t="shared" si="60"/>
        <v>0</v>
      </c>
      <c r="E206" s="234">
        <f t="shared" si="61"/>
        <v>0</v>
      </c>
      <c r="F206" s="235"/>
      <c r="G206" s="77">
        <f t="shared" ref="G206:H206" si="119">+G61-G134</f>
        <v>0</v>
      </c>
      <c r="H206" s="78">
        <f t="shared" si="119"/>
        <v>0</v>
      </c>
      <c r="I206" s="187">
        <f t="shared" si="63"/>
        <v>0</v>
      </c>
    </row>
    <row r="207" spans="1:9" ht="13.5" customHeight="1" outlineLevel="1" x14ac:dyDescent="0.3">
      <c r="A207" s="55" t="s">
        <v>1543</v>
      </c>
      <c r="B207" s="255" t="str">
        <f>+CONCATENATE("TOTAL ",B206)</f>
        <v>TOTAL SERVICIOS PÚBLICOS</v>
      </c>
      <c r="C207" s="256"/>
      <c r="D207" s="173">
        <f t="shared" si="60"/>
        <v>0</v>
      </c>
      <c r="E207" s="257">
        <f t="shared" si="61"/>
        <v>0</v>
      </c>
      <c r="F207" s="258"/>
      <c r="G207" s="174">
        <f t="shared" ref="G207:H207" si="120">+G62-G135</f>
        <v>0</v>
      </c>
      <c r="H207" s="175">
        <f t="shared" si="120"/>
        <v>0</v>
      </c>
      <c r="I207" s="186">
        <f t="shared" si="63"/>
        <v>0</v>
      </c>
    </row>
    <row r="208" spans="1:9" ht="16.5" customHeight="1" x14ac:dyDescent="0.3">
      <c r="A208" s="62"/>
      <c r="B208" s="259" t="s">
        <v>132</v>
      </c>
      <c r="C208" s="260"/>
      <c r="D208" s="70">
        <f t="shared" si="60"/>
        <v>0</v>
      </c>
      <c r="E208" s="236">
        <f t="shared" si="61"/>
        <v>0</v>
      </c>
      <c r="F208" s="237"/>
      <c r="G208" s="71">
        <f t="shared" ref="G208:H208" si="121">+G63-G136</f>
        <v>0</v>
      </c>
      <c r="H208" s="72">
        <f t="shared" si="121"/>
        <v>0</v>
      </c>
      <c r="I208" s="184">
        <f t="shared" si="63"/>
        <v>0</v>
      </c>
    </row>
    <row r="209" spans="1:9" ht="39.6" outlineLevel="2" x14ac:dyDescent="0.3">
      <c r="A209" s="55" t="s">
        <v>1984</v>
      </c>
      <c r="B209" s="160" t="s">
        <v>1546</v>
      </c>
      <c r="C209" s="75" t="s">
        <v>1872</v>
      </c>
      <c r="D209" s="76">
        <f t="shared" si="60"/>
        <v>0</v>
      </c>
      <c r="E209" s="234">
        <f t="shared" si="61"/>
        <v>0</v>
      </c>
      <c r="F209" s="235"/>
      <c r="G209" s="77">
        <f t="shared" ref="G209:H209" si="122">+G64-G137</f>
        <v>0</v>
      </c>
      <c r="H209" s="78">
        <f t="shared" si="122"/>
        <v>0</v>
      </c>
      <c r="I209" s="187">
        <f t="shared" si="63"/>
        <v>0</v>
      </c>
    </row>
    <row r="210" spans="1:9" ht="13.5" customHeight="1" outlineLevel="1" x14ac:dyDescent="0.3">
      <c r="A210" s="55" t="s">
        <v>1545</v>
      </c>
      <c r="B210" s="249" t="str">
        <f>+CONCATENATE("TOTAL ",B209)</f>
        <v>TOTAL PLANEACIÓN Y ORDENAMIENTO TERRITORIAL</v>
      </c>
      <c r="C210" s="250"/>
      <c r="D210" s="176">
        <f t="shared" si="60"/>
        <v>0</v>
      </c>
      <c r="E210" s="251">
        <f t="shared" si="61"/>
        <v>0</v>
      </c>
      <c r="F210" s="252"/>
      <c r="G210" s="177">
        <f t="shared" ref="G210:H210" si="123">+G65-G138</f>
        <v>0</v>
      </c>
      <c r="H210" s="178">
        <f t="shared" si="123"/>
        <v>0</v>
      </c>
      <c r="I210" s="188">
        <f t="shared" si="63"/>
        <v>0</v>
      </c>
    </row>
    <row r="211" spans="1:9" outlineLevel="2" x14ac:dyDescent="0.3">
      <c r="A211" s="55" t="s">
        <v>1985</v>
      </c>
      <c r="B211" s="253" t="s">
        <v>1548</v>
      </c>
      <c r="C211" s="162" t="s">
        <v>1886</v>
      </c>
      <c r="D211" s="76">
        <f t="shared" si="60"/>
        <v>0</v>
      </c>
      <c r="E211" s="234">
        <f t="shared" si="61"/>
        <v>0</v>
      </c>
      <c r="F211" s="235"/>
      <c r="G211" s="77">
        <f t="shared" ref="G211:H211" si="124">+G66-G139</f>
        <v>0</v>
      </c>
      <c r="H211" s="78">
        <f t="shared" si="124"/>
        <v>0</v>
      </c>
      <c r="I211" s="185">
        <f t="shared" si="63"/>
        <v>0</v>
      </c>
    </row>
    <row r="212" spans="1:9" ht="15" customHeight="1" outlineLevel="2" x14ac:dyDescent="0.3">
      <c r="A212" s="55" t="s">
        <v>1986</v>
      </c>
      <c r="B212" s="253"/>
      <c r="C212" s="168" t="s">
        <v>1892</v>
      </c>
      <c r="D212" s="76">
        <f t="shared" si="60"/>
        <v>0</v>
      </c>
      <c r="E212" s="234">
        <f t="shared" si="61"/>
        <v>0</v>
      </c>
      <c r="F212" s="235"/>
      <c r="G212" s="77">
        <f t="shared" ref="G212:H212" si="125">+G67-G140</f>
        <v>0</v>
      </c>
      <c r="H212" s="78">
        <f t="shared" si="125"/>
        <v>0</v>
      </c>
      <c r="I212" s="189">
        <f t="shared" si="63"/>
        <v>0</v>
      </c>
    </row>
    <row r="213" spans="1:9" ht="15" customHeight="1" outlineLevel="2" x14ac:dyDescent="0.3">
      <c r="A213" s="55" t="s">
        <v>1987</v>
      </c>
      <c r="B213" s="253"/>
      <c r="C213" s="162" t="s">
        <v>1900</v>
      </c>
      <c r="D213" s="76">
        <f t="shared" si="60"/>
        <v>0</v>
      </c>
      <c r="E213" s="234">
        <f t="shared" si="61"/>
        <v>0</v>
      </c>
      <c r="F213" s="235"/>
      <c r="G213" s="77">
        <f t="shared" ref="G213:H213" si="126">+G68-G141</f>
        <v>0</v>
      </c>
      <c r="H213" s="78">
        <f t="shared" si="126"/>
        <v>0</v>
      </c>
      <c r="I213" s="189">
        <f t="shared" si="63"/>
        <v>0</v>
      </c>
    </row>
    <row r="214" spans="1:9" ht="15" customHeight="1" outlineLevel="2" x14ac:dyDescent="0.3">
      <c r="A214" s="55" t="s">
        <v>1988</v>
      </c>
      <c r="B214" s="253"/>
      <c r="C214" s="162" t="s">
        <v>1906</v>
      </c>
      <c r="D214" s="76">
        <f t="shared" ref="D214:D216" si="127">+D69-D142</f>
        <v>0</v>
      </c>
      <c r="E214" s="234">
        <f t="shared" ref="E214:E216" si="128">+E69+F69-E142</f>
        <v>0</v>
      </c>
      <c r="F214" s="235"/>
      <c r="G214" s="77">
        <f t="shared" ref="G214:H214" si="129">+G69-G142</f>
        <v>0</v>
      </c>
      <c r="H214" s="78">
        <f t="shared" si="129"/>
        <v>0</v>
      </c>
      <c r="I214" s="189">
        <f t="shared" ref="I214:I216" si="130">SUM(D214:H214)</f>
        <v>0</v>
      </c>
    </row>
    <row r="215" spans="1:9" ht="26.4" outlineLevel="2" x14ac:dyDescent="0.3">
      <c r="A215" s="55" t="s">
        <v>1989</v>
      </c>
      <c r="B215" s="254"/>
      <c r="C215" s="162" t="s">
        <v>1911</v>
      </c>
      <c r="D215" s="76">
        <f t="shared" si="127"/>
        <v>0</v>
      </c>
      <c r="E215" s="234">
        <f t="shared" si="128"/>
        <v>0</v>
      </c>
      <c r="F215" s="235"/>
      <c r="G215" s="77">
        <f t="shared" ref="G215:H215" si="131">+G70-G143</f>
        <v>0</v>
      </c>
      <c r="H215" s="78">
        <f t="shared" si="131"/>
        <v>0</v>
      </c>
      <c r="I215" s="189">
        <f t="shared" si="130"/>
        <v>0</v>
      </c>
    </row>
    <row r="216" spans="1:9" ht="14.25" customHeight="1" outlineLevel="1" thickBot="1" x14ac:dyDescent="0.35">
      <c r="A216" s="55" t="s">
        <v>1547</v>
      </c>
      <c r="B216" s="245" t="str">
        <f>+CONCATENATE("TOTAL ",B211)</f>
        <v>TOTAL BUEN GOBIERNO</v>
      </c>
      <c r="C216" s="246"/>
      <c r="D216" s="179">
        <f t="shared" si="127"/>
        <v>0</v>
      </c>
      <c r="E216" s="247">
        <f t="shared" si="128"/>
        <v>0</v>
      </c>
      <c r="F216" s="248"/>
      <c r="G216" s="180">
        <f t="shared" ref="G216:H216" si="132">+G71-G144</f>
        <v>0</v>
      </c>
      <c r="H216" s="181">
        <f t="shared" si="132"/>
        <v>0</v>
      </c>
      <c r="I216" s="190">
        <f t="shared" si="130"/>
        <v>0</v>
      </c>
    </row>
  </sheetData>
  <mergeCells count="243">
    <mergeCell ref="B30:C30"/>
    <mergeCell ref="B31:C31"/>
    <mergeCell ref="B32:B33"/>
    <mergeCell ref="B71:C71"/>
    <mergeCell ref="B66:B70"/>
    <mergeCell ref="B62:C62"/>
    <mergeCell ref="B63:C63"/>
    <mergeCell ref="B65:C65"/>
    <mergeCell ref="B34:C34"/>
    <mergeCell ref="B36:C36"/>
    <mergeCell ref="B40:C40"/>
    <mergeCell ref="B37:B39"/>
    <mergeCell ref="B9:C9"/>
    <mergeCell ref="B13:C13"/>
    <mergeCell ref="B20:C20"/>
    <mergeCell ref="B24:C24"/>
    <mergeCell ref="B27:C27"/>
    <mergeCell ref="B4:C4"/>
    <mergeCell ref="B5:C5"/>
    <mergeCell ref="B6:B8"/>
    <mergeCell ref="B10:B12"/>
    <mergeCell ref="B14:B18"/>
    <mergeCell ref="B21:B23"/>
    <mergeCell ref="B93:C93"/>
    <mergeCell ref="B94:B96"/>
    <mergeCell ref="B97:C97"/>
    <mergeCell ref="B1:I1"/>
    <mergeCell ref="B74:I74"/>
    <mergeCell ref="B77:C77"/>
    <mergeCell ref="B78:C78"/>
    <mergeCell ref="B79:B81"/>
    <mergeCell ref="B82:C82"/>
    <mergeCell ref="E76:F76"/>
    <mergeCell ref="E77:F77"/>
    <mergeCell ref="E78:F78"/>
    <mergeCell ref="E79:F79"/>
    <mergeCell ref="B42:C42"/>
    <mergeCell ref="B43:C43"/>
    <mergeCell ref="B50:C50"/>
    <mergeCell ref="B54:C54"/>
    <mergeCell ref="B56:C56"/>
    <mergeCell ref="B60:C60"/>
    <mergeCell ref="B57:B59"/>
    <mergeCell ref="B51:B53"/>
    <mergeCell ref="B44:B49"/>
    <mergeCell ref="B25:B26"/>
    <mergeCell ref="B28:B29"/>
    <mergeCell ref="B135:C135"/>
    <mergeCell ref="B136:C136"/>
    <mergeCell ref="B138:C138"/>
    <mergeCell ref="B139:B143"/>
    <mergeCell ref="B144:C144"/>
    <mergeCell ref="B117:B122"/>
    <mergeCell ref="B123:C123"/>
    <mergeCell ref="B124:B126"/>
    <mergeCell ref="B127:C127"/>
    <mergeCell ref="B129:C129"/>
    <mergeCell ref="B130:B132"/>
    <mergeCell ref="E80:F80"/>
    <mergeCell ref="E81:F81"/>
    <mergeCell ref="E83:F83"/>
    <mergeCell ref="E84:F84"/>
    <mergeCell ref="E85:F85"/>
    <mergeCell ref="E87:F87"/>
    <mergeCell ref="E82:F82"/>
    <mergeCell ref="E86:F86"/>
    <mergeCell ref="B133:C133"/>
    <mergeCell ref="B107:C107"/>
    <mergeCell ref="B109:C109"/>
    <mergeCell ref="B110:B112"/>
    <mergeCell ref="B113:C113"/>
    <mergeCell ref="B115:C115"/>
    <mergeCell ref="B116:C116"/>
    <mergeCell ref="B98:B99"/>
    <mergeCell ref="B100:C100"/>
    <mergeCell ref="B101:B102"/>
    <mergeCell ref="B103:C103"/>
    <mergeCell ref="B104:C104"/>
    <mergeCell ref="B105:B106"/>
    <mergeCell ref="B83:B85"/>
    <mergeCell ref="B86:C86"/>
    <mergeCell ref="B87:B91"/>
    <mergeCell ref="E95:F95"/>
    <mergeCell ref="E96:F96"/>
    <mergeCell ref="E98:F98"/>
    <mergeCell ref="E99:F99"/>
    <mergeCell ref="E101:F101"/>
    <mergeCell ref="E102:F102"/>
    <mergeCell ref="E97:F97"/>
    <mergeCell ref="E100:F100"/>
    <mergeCell ref="E88:F88"/>
    <mergeCell ref="E89:F89"/>
    <mergeCell ref="E90:F90"/>
    <mergeCell ref="E91:F91"/>
    <mergeCell ref="E92:F92"/>
    <mergeCell ref="E94:F94"/>
    <mergeCell ref="E93:F93"/>
    <mergeCell ref="E111:F111"/>
    <mergeCell ref="E112:F112"/>
    <mergeCell ref="E114:F114"/>
    <mergeCell ref="E107:F107"/>
    <mergeCell ref="E109:F109"/>
    <mergeCell ref="E113:F113"/>
    <mergeCell ref="E103:F103"/>
    <mergeCell ref="E104:F104"/>
    <mergeCell ref="E105:F105"/>
    <mergeCell ref="E106:F106"/>
    <mergeCell ref="E108:F108"/>
    <mergeCell ref="E110:F110"/>
    <mergeCell ref="E121:F121"/>
    <mergeCell ref="E122:F122"/>
    <mergeCell ref="E124:F124"/>
    <mergeCell ref="E125:F125"/>
    <mergeCell ref="E126:F126"/>
    <mergeCell ref="E128:F128"/>
    <mergeCell ref="E115:F115"/>
    <mergeCell ref="E116:F116"/>
    <mergeCell ref="E117:F117"/>
    <mergeCell ref="E118:F118"/>
    <mergeCell ref="E119:F119"/>
    <mergeCell ref="E120:F120"/>
    <mergeCell ref="E140:F140"/>
    <mergeCell ref="E141:F141"/>
    <mergeCell ref="E142:F142"/>
    <mergeCell ref="E143:F143"/>
    <mergeCell ref="E123:F123"/>
    <mergeCell ref="E127:F127"/>
    <mergeCell ref="E129:F129"/>
    <mergeCell ref="E133:F133"/>
    <mergeCell ref="E135:F135"/>
    <mergeCell ref="E136:F136"/>
    <mergeCell ref="E130:F130"/>
    <mergeCell ref="E131:F131"/>
    <mergeCell ref="E132:F132"/>
    <mergeCell ref="E134:F134"/>
    <mergeCell ref="E137:F137"/>
    <mergeCell ref="E139:F139"/>
    <mergeCell ref="E138:F138"/>
    <mergeCell ref="B151:B153"/>
    <mergeCell ref="E151:F151"/>
    <mergeCell ref="E152:F152"/>
    <mergeCell ref="E153:F153"/>
    <mergeCell ref="B154:C154"/>
    <mergeCell ref="E154:F154"/>
    <mergeCell ref="E144:F144"/>
    <mergeCell ref="B146:I146"/>
    <mergeCell ref="E148:F148"/>
    <mergeCell ref="B149:C149"/>
    <mergeCell ref="E149:F149"/>
    <mergeCell ref="B150:C150"/>
    <mergeCell ref="E150:F150"/>
    <mergeCell ref="B159:B163"/>
    <mergeCell ref="E159:F159"/>
    <mergeCell ref="E160:F160"/>
    <mergeCell ref="E161:F161"/>
    <mergeCell ref="E162:F162"/>
    <mergeCell ref="E163:F163"/>
    <mergeCell ref="B155:B157"/>
    <mergeCell ref="E155:F155"/>
    <mergeCell ref="E156:F156"/>
    <mergeCell ref="E157:F157"/>
    <mergeCell ref="B158:C158"/>
    <mergeCell ref="E158:F158"/>
    <mergeCell ref="B169:C169"/>
    <mergeCell ref="E169:F169"/>
    <mergeCell ref="B170:B171"/>
    <mergeCell ref="E170:F170"/>
    <mergeCell ref="E171:F171"/>
    <mergeCell ref="B172:C172"/>
    <mergeCell ref="E172:F172"/>
    <mergeCell ref="E164:F164"/>
    <mergeCell ref="B165:C165"/>
    <mergeCell ref="E165:F165"/>
    <mergeCell ref="B166:B168"/>
    <mergeCell ref="E166:F166"/>
    <mergeCell ref="E167:F167"/>
    <mergeCell ref="E168:F168"/>
    <mergeCell ref="B177:B178"/>
    <mergeCell ref="E177:F177"/>
    <mergeCell ref="E178:F178"/>
    <mergeCell ref="B179:C179"/>
    <mergeCell ref="E179:F179"/>
    <mergeCell ref="E180:F180"/>
    <mergeCell ref="B173:B174"/>
    <mergeCell ref="E173:F173"/>
    <mergeCell ref="E174:F174"/>
    <mergeCell ref="B175:C175"/>
    <mergeCell ref="E175:F175"/>
    <mergeCell ref="B176:C176"/>
    <mergeCell ref="E176:F176"/>
    <mergeCell ref="B185:C185"/>
    <mergeCell ref="E185:F185"/>
    <mergeCell ref="E186:F186"/>
    <mergeCell ref="B187:C187"/>
    <mergeCell ref="E187:F187"/>
    <mergeCell ref="B188:C188"/>
    <mergeCell ref="E188:F188"/>
    <mergeCell ref="B181:C181"/>
    <mergeCell ref="E181:F181"/>
    <mergeCell ref="B182:B184"/>
    <mergeCell ref="E182:F182"/>
    <mergeCell ref="E183:F183"/>
    <mergeCell ref="E184:F184"/>
    <mergeCell ref="B195:C195"/>
    <mergeCell ref="E195:F195"/>
    <mergeCell ref="B196:B198"/>
    <mergeCell ref="E196:F196"/>
    <mergeCell ref="E197:F197"/>
    <mergeCell ref="E198:F198"/>
    <mergeCell ref="B189:B194"/>
    <mergeCell ref="E189:F189"/>
    <mergeCell ref="E190:F190"/>
    <mergeCell ref="E191:F191"/>
    <mergeCell ref="E192:F192"/>
    <mergeCell ref="E193:F193"/>
    <mergeCell ref="E194:F194"/>
    <mergeCell ref="B205:C205"/>
    <mergeCell ref="E205:F205"/>
    <mergeCell ref="E206:F206"/>
    <mergeCell ref="B207:C207"/>
    <mergeCell ref="E207:F207"/>
    <mergeCell ref="B208:C208"/>
    <mergeCell ref="E208:F208"/>
    <mergeCell ref="B199:C199"/>
    <mergeCell ref="E199:F199"/>
    <mergeCell ref="E200:F200"/>
    <mergeCell ref="B201:C201"/>
    <mergeCell ref="E201:F201"/>
    <mergeCell ref="B202:B204"/>
    <mergeCell ref="E202:F202"/>
    <mergeCell ref="E203:F203"/>
    <mergeCell ref="E204:F204"/>
    <mergeCell ref="B216:C216"/>
    <mergeCell ref="E216:F216"/>
    <mergeCell ref="E209:F209"/>
    <mergeCell ref="B210:C210"/>
    <mergeCell ref="E210:F210"/>
    <mergeCell ref="B211:B215"/>
    <mergeCell ref="E211:F211"/>
    <mergeCell ref="E212:F212"/>
    <mergeCell ref="E213:F213"/>
    <mergeCell ref="E214:F214"/>
    <mergeCell ref="E215:F2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C109"/>
  <sheetViews>
    <sheetView showGridLines="0" zoomScale="40" zoomScaleNormal="40" workbookViewId="0">
      <pane xSplit="10" ySplit="10" topLeftCell="Q96" activePane="bottomRight" state="frozen"/>
      <selection pane="topRight" activeCell="K1" sqref="K1"/>
      <selection pane="bottomLeft" activeCell="A11" sqref="A11"/>
      <selection pane="bottomRight" sqref="A1:A1048576"/>
    </sheetView>
  </sheetViews>
  <sheetFormatPr baseColWidth="10" defaultColWidth="20.44140625" defaultRowHeight="21" x14ac:dyDescent="0.3"/>
  <cols>
    <col min="1" max="1" width="0" style="97" hidden="1" customWidth="1"/>
    <col min="2" max="2" width="20.44140625" style="106"/>
    <col min="3" max="3" width="27.6640625" style="107" customWidth="1"/>
    <col min="4" max="4" width="38.5546875" style="107" customWidth="1"/>
    <col min="5" max="5" width="24.5546875" style="106" bestFit="1" customWidth="1"/>
    <col min="6" max="6" width="37.6640625" style="107" customWidth="1"/>
    <col min="7" max="7" width="29.44140625" style="107" customWidth="1"/>
    <col min="8" max="8" width="43.6640625" style="108" bestFit="1" customWidth="1"/>
    <col min="9" max="9" width="20.109375" style="106" customWidth="1"/>
    <col min="10" max="10" width="18.33203125" style="106" customWidth="1"/>
    <col min="11" max="11" width="35.109375" style="97" bestFit="1" customWidth="1"/>
    <col min="12" max="12" width="32.33203125" style="97" customWidth="1"/>
    <col min="13" max="13" width="35.109375" style="97" bestFit="1" customWidth="1"/>
    <col min="14" max="14" width="30.5546875" style="97" bestFit="1" customWidth="1"/>
    <col min="15" max="15" width="35.5546875" style="97" bestFit="1" customWidth="1"/>
    <col min="16" max="16" width="27.6640625" style="97" bestFit="1" customWidth="1"/>
    <col min="17" max="17" width="31.109375" style="97" bestFit="1" customWidth="1"/>
    <col min="18" max="18" width="31.109375" style="97" customWidth="1"/>
    <col min="19" max="19" width="29.88671875" style="97" bestFit="1" customWidth="1"/>
    <col min="20" max="20" width="28.109375" style="97" bestFit="1" customWidth="1"/>
    <col min="21" max="21" width="32.6640625" style="97" bestFit="1" customWidth="1"/>
    <col min="22" max="23" width="20.6640625" style="97" bestFit="1" customWidth="1"/>
    <col min="24" max="24" width="32.88671875" style="97" customWidth="1"/>
    <col min="25" max="25" width="30.5546875" style="97" bestFit="1" customWidth="1"/>
    <col min="26" max="26" width="33.5546875" style="97" bestFit="1" customWidth="1"/>
    <col min="27" max="27" width="33.88671875" style="97" customWidth="1"/>
    <col min="28" max="28" width="31.109375" style="110" customWidth="1"/>
    <col min="29" max="29" width="9.44140625" style="97" customWidth="1"/>
    <col min="30" max="16384" width="20.44140625" style="97"/>
  </cols>
  <sheetData>
    <row r="3" spans="1:29" x14ac:dyDescent="0.3">
      <c r="B3" s="275" t="s">
        <v>1508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</row>
    <row r="4" spans="1:29" x14ac:dyDescent="0.3">
      <c r="B4" s="275" t="s">
        <v>1550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9" spans="1:29" s="99" customFormat="1" ht="18.75" customHeight="1" x14ac:dyDescent="0.3">
      <c r="B9" s="276" t="s">
        <v>1551</v>
      </c>
      <c r="C9" s="277"/>
      <c r="D9" s="277"/>
      <c r="E9" s="277"/>
      <c r="F9" s="277"/>
      <c r="G9" s="277"/>
      <c r="H9" s="277"/>
      <c r="I9" s="277"/>
      <c r="J9" s="278"/>
      <c r="K9" s="279" t="s">
        <v>1552</v>
      </c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1"/>
      <c r="AB9" s="98" t="s">
        <v>1553</v>
      </c>
    </row>
    <row r="10" spans="1:29" s="103" customFormat="1" ht="63" x14ac:dyDescent="0.3">
      <c r="B10" s="100" t="s">
        <v>1554</v>
      </c>
      <c r="C10" s="101" t="s">
        <v>1555</v>
      </c>
      <c r="D10" s="101" t="s">
        <v>1556</v>
      </c>
      <c r="E10" s="100" t="s">
        <v>1557</v>
      </c>
      <c r="F10" s="100" t="s">
        <v>1558</v>
      </c>
      <c r="G10" s="100" t="s">
        <v>1559</v>
      </c>
      <c r="H10" s="100" t="s">
        <v>1560</v>
      </c>
      <c r="I10" s="100" t="s">
        <v>1561</v>
      </c>
      <c r="J10" s="100" t="s">
        <v>1562</v>
      </c>
      <c r="K10" s="100" t="s">
        <v>1563</v>
      </c>
      <c r="L10" s="100" t="s">
        <v>1564</v>
      </c>
      <c r="M10" s="100" t="s">
        <v>1565</v>
      </c>
      <c r="N10" s="100" t="s">
        <v>1566</v>
      </c>
      <c r="O10" s="100" t="s">
        <v>1567</v>
      </c>
      <c r="P10" s="100" t="s">
        <v>1568</v>
      </c>
      <c r="Q10" s="100" t="s">
        <v>1569</v>
      </c>
      <c r="R10" s="100" t="s">
        <v>1570</v>
      </c>
      <c r="S10" s="100" t="s">
        <v>1571</v>
      </c>
      <c r="T10" s="100" t="s">
        <v>1572</v>
      </c>
      <c r="U10" s="100" t="s">
        <v>1573</v>
      </c>
      <c r="V10" s="100" t="s">
        <v>1574</v>
      </c>
      <c r="W10" s="100" t="s">
        <v>1575</v>
      </c>
      <c r="X10" s="100" t="s">
        <v>1576</v>
      </c>
      <c r="Y10" s="100" t="s">
        <v>1577</v>
      </c>
      <c r="Z10" s="100" t="s">
        <v>1578</v>
      </c>
      <c r="AA10" s="102" t="s">
        <v>1579</v>
      </c>
      <c r="AB10" s="100" t="s">
        <v>1580</v>
      </c>
    </row>
    <row r="11" spans="1:29" ht="252" x14ac:dyDescent="0.3">
      <c r="A11" s="97" t="str">
        <f>+CONCATENATE(B11,"0",MID(I11,5,1))</f>
        <v>1.101</v>
      </c>
      <c r="B11" s="201" t="s">
        <v>1581</v>
      </c>
      <c r="C11" s="202" t="s">
        <v>1582</v>
      </c>
      <c r="D11" s="203" t="s">
        <v>1583</v>
      </c>
      <c r="E11" s="204">
        <v>2024170010028</v>
      </c>
      <c r="F11" s="205" t="s">
        <v>1584</v>
      </c>
      <c r="G11" s="203" t="s">
        <v>1585</v>
      </c>
      <c r="H11" s="203" t="s">
        <v>1586</v>
      </c>
      <c r="I11" s="201" t="s">
        <v>1587</v>
      </c>
      <c r="J11" s="201">
        <v>1</v>
      </c>
      <c r="K11" s="104">
        <v>6000000000</v>
      </c>
      <c r="L11" s="104">
        <v>6000000000</v>
      </c>
      <c r="M11" s="104">
        <v>0</v>
      </c>
      <c r="N11" s="104">
        <v>0</v>
      </c>
      <c r="O11" s="104">
        <v>446483328</v>
      </c>
      <c r="P11" s="104">
        <v>0</v>
      </c>
      <c r="Q11" s="104">
        <v>0</v>
      </c>
      <c r="R11" s="104"/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f>SUM(K11:Z11)</f>
        <v>12446483328</v>
      </c>
      <c r="AB11" s="105" t="str">
        <f>'[6]RESUMEN-PROGRAMAS'!AA3</f>
        <v>SECRETARÍA DE INFRAESTRUCTURA</v>
      </c>
      <c r="AC11" s="97">
        <v>28</v>
      </c>
    </row>
    <row r="12" spans="1:29" ht="189" x14ac:dyDescent="0.3">
      <c r="A12" s="97" t="str">
        <f t="shared" ref="A12:A75" si="0">+CONCATENATE(B12,"0",MID(I12,5,1))</f>
        <v>1.102</v>
      </c>
      <c r="B12" s="201" t="s">
        <v>1581</v>
      </c>
      <c r="C12" s="202" t="s">
        <v>1582</v>
      </c>
      <c r="D12" s="203" t="s">
        <v>1588</v>
      </c>
      <c r="E12" s="204">
        <v>2024170010030</v>
      </c>
      <c r="F12" s="205" t="s">
        <v>1589</v>
      </c>
      <c r="G12" s="203" t="s">
        <v>1590</v>
      </c>
      <c r="H12" s="203" t="s">
        <v>1591</v>
      </c>
      <c r="I12" s="201" t="s">
        <v>1592</v>
      </c>
      <c r="J12" s="201">
        <v>1</v>
      </c>
      <c r="K12" s="104">
        <v>9899412816</v>
      </c>
      <c r="L12" s="104"/>
      <c r="M12" s="104">
        <v>13761861120</v>
      </c>
      <c r="N12" s="104"/>
      <c r="O12" s="104">
        <v>620000000</v>
      </c>
      <c r="P12" s="104">
        <v>986246064</v>
      </c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>
        <f t="shared" ref="AA12:AA76" si="1">SUM(K12:Z12)</f>
        <v>25267520000</v>
      </c>
      <c r="AB12" s="105" t="str">
        <f>'[6]RESUMEN-PROGRAMAS'!AA4</f>
        <v xml:space="preserve">SECRETARÍA DE EDUCACIÓN </v>
      </c>
      <c r="AC12" s="97">
        <v>28</v>
      </c>
    </row>
    <row r="13" spans="1:29" ht="105" x14ac:dyDescent="0.3">
      <c r="A13" s="97" t="str">
        <f t="shared" si="0"/>
        <v>1.102</v>
      </c>
      <c r="B13" s="201" t="s">
        <v>1581</v>
      </c>
      <c r="C13" s="202" t="s">
        <v>1582</v>
      </c>
      <c r="D13" s="203" t="s">
        <v>1588</v>
      </c>
      <c r="E13" s="204">
        <v>2024170010032</v>
      </c>
      <c r="F13" s="205" t="s">
        <v>1593</v>
      </c>
      <c r="G13" s="203" t="s">
        <v>1594</v>
      </c>
      <c r="H13" s="203" t="s">
        <v>1595</v>
      </c>
      <c r="I13" s="201" t="s">
        <v>1596</v>
      </c>
      <c r="J13" s="201">
        <v>1</v>
      </c>
      <c r="K13" s="104">
        <v>5434960000</v>
      </c>
      <c r="L13" s="104">
        <v>0</v>
      </c>
      <c r="M13" s="104">
        <v>0</v>
      </c>
      <c r="N13" s="104">
        <v>0</v>
      </c>
      <c r="O13" s="104">
        <v>1771718070</v>
      </c>
      <c r="P13" s="104">
        <v>0</v>
      </c>
      <c r="Q13" s="104">
        <v>0</v>
      </c>
      <c r="R13" s="104"/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f t="shared" si="1"/>
        <v>7206678070</v>
      </c>
      <c r="AB13" s="105" t="str">
        <f>'[6]RESUMEN-PROGRAMAS'!AA5</f>
        <v xml:space="preserve">SECRETARÍA DE EDUCACIÓN </v>
      </c>
      <c r="AC13" s="97">
        <v>28</v>
      </c>
    </row>
    <row r="14" spans="1:29" ht="105" x14ac:dyDescent="0.3">
      <c r="A14" s="97" t="str">
        <f t="shared" si="0"/>
        <v>1.102</v>
      </c>
      <c r="B14" s="201" t="s">
        <v>1581</v>
      </c>
      <c r="C14" s="202" t="s">
        <v>1582</v>
      </c>
      <c r="D14" s="203" t="s">
        <v>1588</v>
      </c>
      <c r="E14" s="204">
        <v>2024170010029</v>
      </c>
      <c r="F14" s="205" t="s">
        <v>1597</v>
      </c>
      <c r="G14" s="203" t="s">
        <v>1598</v>
      </c>
      <c r="H14" s="203" t="s">
        <v>1599</v>
      </c>
      <c r="I14" s="201" t="s">
        <v>1600</v>
      </c>
      <c r="J14" s="201">
        <v>1</v>
      </c>
      <c r="K14" s="104">
        <v>3117237365</v>
      </c>
      <c r="L14" s="104"/>
      <c r="M14" s="104"/>
      <c r="N14" s="104"/>
      <c r="O14" s="104">
        <v>256519105937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>
        <f t="shared" si="1"/>
        <v>259636343302</v>
      </c>
      <c r="AB14" s="105" t="str">
        <f>'[6]RESUMEN-PROGRAMAS'!AA6</f>
        <v xml:space="preserve">SECRETARÍA DE EDUCACIÓN </v>
      </c>
      <c r="AC14" s="97">
        <v>28</v>
      </c>
    </row>
    <row r="15" spans="1:29" ht="147" x14ac:dyDescent="0.3">
      <c r="A15" s="97" t="str">
        <f t="shared" si="0"/>
        <v>1.103</v>
      </c>
      <c r="B15" s="201" t="s">
        <v>1581</v>
      </c>
      <c r="C15" s="202" t="s">
        <v>1582</v>
      </c>
      <c r="D15" s="202" t="s">
        <v>1601</v>
      </c>
      <c r="E15" s="204">
        <v>2024170010031</v>
      </c>
      <c r="F15" s="205" t="s">
        <v>1602</v>
      </c>
      <c r="G15" s="203" t="s">
        <v>1603</v>
      </c>
      <c r="H15" s="203" t="s">
        <v>1604</v>
      </c>
      <c r="I15" s="206" t="s">
        <v>1605</v>
      </c>
      <c r="J15" s="201">
        <v>1</v>
      </c>
      <c r="K15" s="104">
        <v>1607200000.0000002</v>
      </c>
      <c r="L15" s="104">
        <v>0</v>
      </c>
      <c r="M15" s="104">
        <v>0</v>
      </c>
      <c r="N15" s="104">
        <v>0</v>
      </c>
      <c r="O15" s="104"/>
      <c r="P15" s="104">
        <v>0</v>
      </c>
      <c r="Q15" s="104">
        <v>0</v>
      </c>
      <c r="R15" s="104"/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f t="shared" si="1"/>
        <v>1607200000.0000002</v>
      </c>
      <c r="AB15" s="105" t="str">
        <f>'[6]RESUMEN-PROGRAMAS'!AA7</f>
        <v xml:space="preserve">SECRETARÍA DE EDUCACIÓN </v>
      </c>
      <c r="AC15" s="97">
        <v>28</v>
      </c>
    </row>
    <row r="16" spans="1:29" ht="273" x14ac:dyDescent="0.3">
      <c r="A16" s="97" t="str">
        <f t="shared" si="0"/>
        <v>1.201</v>
      </c>
      <c r="B16" s="201" t="s">
        <v>1606</v>
      </c>
      <c r="C16" s="202" t="s">
        <v>1517</v>
      </c>
      <c r="D16" s="203" t="s">
        <v>1607</v>
      </c>
      <c r="E16" s="204">
        <v>2024170010045</v>
      </c>
      <c r="F16" s="205" t="s">
        <v>1608</v>
      </c>
      <c r="G16" s="203" t="s">
        <v>1609</v>
      </c>
      <c r="H16" s="203" t="s">
        <v>1610</v>
      </c>
      <c r="I16" s="201" t="s">
        <v>1611</v>
      </c>
      <c r="J16" s="201">
        <v>1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/>
      <c r="S16" s="104">
        <v>0</v>
      </c>
      <c r="T16" s="104">
        <v>0</v>
      </c>
      <c r="U16" s="104">
        <v>400000000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f t="shared" si="1"/>
        <v>400000000</v>
      </c>
      <c r="AB16" s="105" t="s">
        <v>1612</v>
      </c>
      <c r="AC16" s="97">
        <v>40</v>
      </c>
    </row>
    <row r="17" spans="1:29" ht="210" x14ac:dyDescent="0.3">
      <c r="A17" s="97" t="str">
        <f t="shared" si="0"/>
        <v>1.201</v>
      </c>
      <c r="B17" s="201" t="s">
        <v>1606</v>
      </c>
      <c r="C17" s="202" t="s">
        <v>1517</v>
      </c>
      <c r="D17" s="203" t="s">
        <v>1607</v>
      </c>
      <c r="E17" s="204">
        <v>2024170010049</v>
      </c>
      <c r="F17" s="205" t="s">
        <v>1613</v>
      </c>
      <c r="G17" s="203" t="s">
        <v>1614</v>
      </c>
      <c r="H17" s="203" t="s">
        <v>1615</v>
      </c>
      <c r="I17" s="201" t="s">
        <v>1616</v>
      </c>
      <c r="J17" s="201">
        <v>1</v>
      </c>
      <c r="K17" s="104">
        <v>158200000</v>
      </c>
      <c r="L17" s="104"/>
      <c r="M17" s="104">
        <v>0</v>
      </c>
      <c r="N17" s="104"/>
      <c r="O17" s="104"/>
      <c r="P17" s="104"/>
      <c r="Q17" s="104"/>
      <c r="R17" s="104"/>
      <c r="S17" s="104"/>
      <c r="T17" s="104"/>
      <c r="U17" s="104">
        <v>670000000</v>
      </c>
      <c r="V17" s="104"/>
      <c r="W17" s="104"/>
      <c r="X17" s="104"/>
      <c r="Y17" s="104"/>
      <c r="Z17" s="104"/>
      <c r="AA17" s="104">
        <f t="shared" si="1"/>
        <v>828200000</v>
      </c>
      <c r="AB17" s="105" t="s">
        <v>1612</v>
      </c>
      <c r="AC17" s="97">
        <v>40</v>
      </c>
    </row>
    <row r="18" spans="1:29" ht="231" x14ac:dyDescent="0.3">
      <c r="A18" s="198">
        <v>1203</v>
      </c>
      <c r="B18" s="201" t="s">
        <v>1606</v>
      </c>
      <c r="C18" s="202" t="s">
        <v>1517</v>
      </c>
      <c r="D18" s="203" t="s">
        <v>1617</v>
      </c>
      <c r="E18" s="204">
        <v>2024170010053</v>
      </c>
      <c r="F18" s="205" t="s">
        <v>1618</v>
      </c>
      <c r="G18" s="203" t="s">
        <v>1619</v>
      </c>
      <c r="H18" s="203" t="s">
        <v>1620</v>
      </c>
      <c r="I18" s="201" t="s">
        <v>2005</v>
      </c>
      <c r="J18" s="201">
        <v>1</v>
      </c>
      <c r="K18" s="104">
        <f>779520000+7000000000</f>
        <v>7779520000</v>
      </c>
      <c r="L18" s="104"/>
      <c r="M18" s="104">
        <v>147147036659</v>
      </c>
      <c r="N18" s="104"/>
      <c r="O18" s="104"/>
      <c r="P18" s="104"/>
      <c r="Q18" s="104"/>
      <c r="R18" s="104"/>
      <c r="S18" s="104"/>
      <c r="T18" s="104"/>
      <c r="U18" s="199">
        <v>59596137410</v>
      </c>
      <c r="V18" s="104"/>
      <c r="W18" s="104"/>
      <c r="X18" s="104"/>
      <c r="Y18" s="104"/>
      <c r="Z18" s="104"/>
      <c r="AA18" s="104">
        <f t="shared" si="1"/>
        <v>214522694069</v>
      </c>
      <c r="AB18" s="105" t="s">
        <v>1612</v>
      </c>
      <c r="AC18" s="97">
        <v>40</v>
      </c>
    </row>
    <row r="19" spans="1:29" ht="189" x14ac:dyDescent="0.3">
      <c r="A19" s="97" t="str">
        <f t="shared" si="0"/>
        <v>1.202</v>
      </c>
      <c r="B19" s="201" t="s">
        <v>1606</v>
      </c>
      <c r="C19" s="202" t="s">
        <v>1517</v>
      </c>
      <c r="D19" s="202" t="s">
        <v>1621</v>
      </c>
      <c r="E19" s="204">
        <v>2024170010048</v>
      </c>
      <c r="F19" s="205" t="s">
        <v>1622</v>
      </c>
      <c r="G19" s="203" t="s">
        <v>1623</v>
      </c>
      <c r="H19" s="203" t="s">
        <v>1624</v>
      </c>
      <c r="I19" s="201" t="s">
        <v>2000</v>
      </c>
      <c r="J19" s="201">
        <v>1</v>
      </c>
      <c r="K19" s="104">
        <v>426019025.70000005</v>
      </c>
      <c r="L19" s="104"/>
      <c r="M19" s="104">
        <v>0</v>
      </c>
      <c r="N19" s="104"/>
      <c r="O19" s="104"/>
      <c r="P19" s="104"/>
      <c r="Q19" s="104"/>
      <c r="R19" s="104"/>
      <c r="S19" s="104"/>
      <c r="T19" s="104"/>
      <c r="U19" s="199">
        <v>50000000</v>
      </c>
      <c r="V19" s="104"/>
      <c r="W19" s="104"/>
      <c r="X19" s="104"/>
      <c r="Y19" s="104"/>
      <c r="Z19" s="104"/>
      <c r="AA19" s="104">
        <f t="shared" si="1"/>
        <v>476019025.70000005</v>
      </c>
      <c r="AB19" s="105" t="s">
        <v>1612</v>
      </c>
      <c r="AC19" s="97">
        <v>40</v>
      </c>
    </row>
    <row r="20" spans="1:29" ht="199.5" customHeight="1" x14ac:dyDescent="0.3">
      <c r="A20" s="97" t="str">
        <f t="shared" si="0"/>
        <v>1.202</v>
      </c>
      <c r="B20" s="201" t="s">
        <v>1606</v>
      </c>
      <c r="C20" s="202" t="s">
        <v>1517</v>
      </c>
      <c r="D20" s="202" t="s">
        <v>1621</v>
      </c>
      <c r="E20" s="204">
        <v>2024170010052</v>
      </c>
      <c r="F20" s="205" t="s">
        <v>1625</v>
      </c>
      <c r="G20" s="203" t="s">
        <v>1626</v>
      </c>
      <c r="H20" s="203" t="s">
        <v>1627</v>
      </c>
      <c r="I20" s="201" t="s">
        <v>2001</v>
      </c>
      <c r="J20" s="201">
        <v>1</v>
      </c>
      <c r="K20" s="104">
        <v>600000000</v>
      </c>
      <c r="L20" s="104"/>
      <c r="M20" s="199">
        <v>80432800</v>
      </c>
      <c r="N20" s="104"/>
      <c r="O20" s="104"/>
      <c r="P20" s="104"/>
      <c r="Q20" s="104"/>
      <c r="R20" s="104"/>
      <c r="S20" s="104"/>
      <c r="T20" s="104"/>
      <c r="U20" s="199">
        <v>175000000</v>
      </c>
      <c r="V20" s="104"/>
      <c r="W20" s="104"/>
      <c r="X20" s="104"/>
      <c r="Y20" s="104"/>
      <c r="Z20" s="104"/>
      <c r="AA20" s="104">
        <f t="shared" si="1"/>
        <v>855432800</v>
      </c>
      <c r="AB20" s="105" t="s">
        <v>1612</v>
      </c>
      <c r="AC20" s="97">
        <v>40</v>
      </c>
    </row>
    <row r="21" spans="1:29" ht="315" x14ac:dyDescent="0.3">
      <c r="A21" s="97" t="str">
        <f t="shared" si="0"/>
        <v>1.202</v>
      </c>
      <c r="B21" s="201" t="s">
        <v>1606</v>
      </c>
      <c r="C21" s="202" t="s">
        <v>1517</v>
      </c>
      <c r="D21" s="202" t="s">
        <v>1621</v>
      </c>
      <c r="E21" s="204">
        <v>2024170010050</v>
      </c>
      <c r="F21" s="205" t="s">
        <v>1628</v>
      </c>
      <c r="G21" s="203" t="s">
        <v>1629</v>
      </c>
      <c r="H21" s="203" t="s">
        <v>1630</v>
      </c>
      <c r="I21" s="201" t="s">
        <v>2002</v>
      </c>
      <c r="J21" s="201">
        <v>1</v>
      </c>
      <c r="K21" s="104">
        <f>8273842109.3-7000000000</f>
        <v>1273842109.3000002</v>
      </c>
      <c r="L21" s="104"/>
      <c r="M21" s="104">
        <v>530000000</v>
      </c>
      <c r="N21" s="104"/>
      <c r="O21" s="104"/>
      <c r="P21" s="104"/>
      <c r="Q21" s="104"/>
      <c r="R21" s="104"/>
      <c r="S21" s="104"/>
      <c r="T21" s="104"/>
      <c r="U21" s="199">
        <v>3846792872</v>
      </c>
      <c r="V21" s="104"/>
      <c r="W21" s="104"/>
      <c r="X21" s="104"/>
      <c r="Y21" s="104"/>
      <c r="Z21" s="104"/>
      <c r="AA21" s="104">
        <f t="shared" si="1"/>
        <v>5650634981.3000002</v>
      </c>
      <c r="AB21" s="105" t="s">
        <v>1612</v>
      </c>
      <c r="AC21" s="97">
        <v>40</v>
      </c>
    </row>
    <row r="22" spans="1:29" ht="273" x14ac:dyDescent="0.3">
      <c r="A22" s="97" t="str">
        <f t="shared" si="0"/>
        <v>1.202</v>
      </c>
      <c r="B22" s="201" t="s">
        <v>1606</v>
      </c>
      <c r="C22" s="202" t="s">
        <v>1517</v>
      </c>
      <c r="D22" s="202" t="s">
        <v>1621</v>
      </c>
      <c r="E22" s="204">
        <v>2024170010051</v>
      </c>
      <c r="F22" s="205" t="s">
        <v>1631</v>
      </c>
      <c r="G22" s="203" t="s">
        <v>1632</v>
      </c>
      <c r="H22" s="203" t="s">
        <v>1633</v>
      </c>
      <c r="I22" s="201" t="s">
        <v>2003</v>
      </c>
      <c r="J22" s="201">
        <v>1</v>
      </c>
      <c r="K22" s="104">
        <v>0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>
        <v>430000000</v>
      </c>
      <c r="V22" s="104"/>
      <c r="W22" s="104"/>
      <c r="X22" s="104"/>
      <c r="Y22" s="104"/>
      <c r="Z22" s="104"/>
      <c r="AA22" s="104">
        <f t="shared" si="1"/>
        <v>430000000</v>
      </c>
      <c r="AB22" s="105" t="s">
        <v>1612</v>
      </c>
      <c r="AC22" s="97">
        <v>40</v>
      </c>
    </row>
    <row r="23" spans="1:29" ht="105" x14ac:dyDescent="0.3">
      <c r="A23" s="97" t="str">
        <f t="shared" si="0"/>
        <v>1.202</v>
      </c>
      <c r="B23" s="201" t="s">
        <v>1606</v>
      </c>
      <c r="C23" s="202" t="s">
        <v>1517</v>
      </c>
      <c r="D23" s="202" t="s">
        <v>1621</v>
      </c>
      <c r="E23" s="204">
        <v>2024170010046</v>
      </c>
      <c r="F23" s="205" t="s">
        <v>1634</v>
      </c>
      <c r="G23" s="203" t="s">
        <v>1635</v>
      </c>
      <c r="H23" s="203" t="s">
        <v>1636</v>
      </c>
      <c r="I23" s="201" t="s">
        <v>2004</v>
      </c>
      <c r="J23" s="201">
        <v>1</v>
      </c>
      <c r="K23" s="104">
        <v>159040000.00000003</v>
      </c>
      <c r="L23" s="104"/>
      <c r="M23" s="104">
        <v>0</v>
      </c>
      <c r="N23" s="104"/>
      <c r="O23" s="104"/>
      <c r="P23" s="104"/>
      <c r="Q23" s="104"/>
      <c r="R23" s="104"/>
      <c r="S23" s="104"/>
      <c r="T23" s="104"/>
      <c r="U23" s="104">
        <v>0</v>
      </c>
      <c r="V23" s="104"/>
      <c r="W23" s="104"/>
      <c r="X23" s="104"/>
      <c r="Y23" s="104"/>
      <c r="Z23" s="104"/>
      <c r="AA23" s="104">
        <f t="shared" si="1"/>
        <v>159040000.00000003</v>
      </c>
      <c r="AB23" s="105" t="s">
        <v>1612</v>
      </c>
      <c r="AC23" s="97">
        <v>40</v>
      </c>
    </row>
    <row r="24" spans="1:29" ht="126" x14ac:dyDescent="0.3">
      <c r="A24" s="97" t="str">
        <f t="shared" si="0"/>
        <v>1.203</v>
      </c>
      <c r="B24" s="201" t="s">
        <v>1606</v>
      </c>
      <c r="C24" s="202" t="s">
        <v>1517</v>
      </c>
      <c r="D24" s="203" t="s">
        <v>1617</v>
      </c>
      <c r="E24" s="204">
        <v>2024170010047</v>
      </c>
      <c r="F24" s="205" t="s">
        <v>1637</v>
      </c>
      <c r="G24" s="203" t="s">
        <v>1638</v>
      </c>
      <c r="H24" s="203" t="s">
        <v>1620</v>
      </c>
      <c r="I24" s="201" t="s">
        <v>2005</v>
      </c>
      <c r="J24" s="201">
        <v>1</v>
      </c>
      <c r="K24" s="199">
        <v>310735290</v>
      </c>
      <c r="L24" s="104"/>
      <c r="M24" s="104">
        <v>73140</v>
      </c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>
        <f t="shared" si="1"/>
        <v>310808430</v>
      </c>
      <c r="AB24" s="105" t="s">
        <v>1612</v>
      </c>
      <c r="AC24" s="97">
        <v>40</v>
      </c>
    </row>
    <row r="25" spans="1:29" ht="210" x14ac:dyDescent="0.3">
      <c r="A25" s="197" t="str">
        <f t="shared" si="0"/>
        <v>1.301</v>
      </c>
      <c r="B25" s="201" t="s">
        <v>1639</v>
      </c>
      <c r="C25" s="205" t="s">
        <v>1519</v>
      </c>
      <c r="D25" s="205" t="s">
        <v>1640</v>
      </c>
      <c r="E25" s="204">
        <v>2024170010027</v>
      </c>
      <c r="F25" s="205" t="s">
        <v>1641</v>
      </c>
      <c r="G25" s="203" t="s">
        <v>1642</v>
      </c>
      <c r="H25" s="203" t="s">
        <v>1643</v>
      </c>
      <c r="I25" s="201" t="s">
        <v>1990</v>
      </c>
      <c r="J25" s="201">
        <v>1</v>
      </c>
      <c r="K25" s="104">
        <v>2804800000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>
        <f t="shared" si="1"/>
        <v>2804800000</v>
      </c>
      <c r="AB25" s="105" t="s">
        <v>1644</v>
      </c>
      <c r="AC25" s="97">
        <v>27</v>
      </c>
    </row>
    <row r="26" spans="1:29" ht="210" x14ac:dyDescent="0.3">
      <c r="A26" s="197" t="str">
        <f t="shared" si="0"/>
        <v>1.301</v>
      </c>
      <c r="B26" s="201" t="s">
        <v>1639</v>
      </c>
      <c r="C26" s="205" t="s">
        <v>1519</v>
      </c>
      <c r="D26" s="205" t="s">
        <v>1640</v>
      </c>
      <c r="E26" s="204">
        <v>2024170010027</v>
      </c>
      <c r="F26" s="205" t="s">
        <v>1641</v>
      </c>
      <c r="G26" s="203" t="s">
        <v>1642</v>
      </c>
      <c r="H26" s="203" t="s">
        <v>1645</v>
      </c>
      <c r="I26" s="201" t="s">
        <v>1991</v>
      </c>
      <c r="J26" s="201">
        <v>1</v>
      </c>
      <c r="K26" s="104">
        <v>70000000</v>
      </c>
      <c r="L26" s="104">
        <v>716681200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>
        <f t="shared" si="1"/>
        <v>786681200</v>
      </c>
      <c r="AB26" s="105" t="s">
        <v>1644</v>
      </c>
      <c r="AC26" s="97">
        <v>27</v>
      </c>
    </row>
    <row r="27" spans="1:29" ht="168" x14ac:dyDescent="0.3">
      <c r="A27" s="197" t="str">
        <f t="shared" si="0"/>
        <v>1.302</v>
      </c>
      <c r="B27" s="201" t="s">
        <v>1639</v>
      </c>
      <c r="C27" s="205" t="s">
        <v>1519</v>
      </c>
      <c r="D27" s="205" t="s">
        <v>1646</v>
      </c>
      <c r="E27" s="204">
        <v>2024170010007</v>
      </c>
      <c r="F27" s="205" t="s">
        <v>1647</v>
      </c>
      <c r="G27" s="203" t="s">
        <v>1648</v>
      </c>
      <c r="H27" s="203" t="s">
        <v>1649</v>
      </c>
      <c r="I27" s="201" t="s">
        <v>1992</v>
      </c>
      <c r="J27" s="201">
        <v>1</v>
      </c>
      <c r="K27" s="104">
        <v>1472800000</v>
      </c>
      <c r="L27" s="104">
        <v>1000000000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>
        <f t="shared" si="1"/>
        <v>2472800000</v>
      </c>
      <c r="AB27" s="105" t="s">
        <v>1650</v>
      </c>
      <c r="AC27" s="97">
        <v>20</v>
      </c>
    </row>
    <row r="28" spans="1:29" ht="231" x14ac:dyDescent="0.3">
      <c r="A28" s="197" t="str">
        <f t="shared" si="0"/>
        <v>1.303</v>
      </c>
      <c r="B28" s="201" t="s">
        <v>1639</v>
      </c>
      <c r="C28" s="205" t="s">
        <v>1519</v>
      </c>
      <c r="D28" s="205" t="s">
        <v>1651</v>
      </c>
      <c r="E28" s="204">
        <v>2024170010009</v>
      </c>
      <c r="F28" s="205" t="s">
        <v>1652</v>
      </c>
      <c r="G28" s="203" t="s">
        <v>1653</v>
      </c>
      <c r="H28" s="203" t="s">
        <v>1654</v>
      </c>
      <c r="I28" s="201" t="s">
        <v>1993</v>
      </c>
      <c r="J28" s="201">
        <v>1</v>
      </c>
      <c r="K28" s="104"/>
      <c r="L28" s="104">
        <v>993280000</v>
      </c>
      <c r="M28" s="104">
        <v>50146965</v>
      </c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>
        <f t="shared" si="1"/>
        <v>1043426965</v>
      </c>
      <c r="AB28" s="105" t="s">
        <v>1655</v>
      </c>
      <c r="AC28" s="97">
        <v>20</v>
      </c>
    </row>
    <row r="29" spans="1:29" ht="126" x14ac:dyDescent="0.3">
      <c r="A29" s="197" t="str">
        <f t="shared" si="0"/>
        <v>1.304</v>
      </c>
      <c r="B29" s="201" t="s">
        <v>1639</v>
      </c>
      <c r="C29" s="205" t="s">
        <v>1519</v>
      </c>
      <c r="D29" s="205" t="s">
        <v>1656</v>
      </c>
      <c r="E29" s="204">
        <v>2024170010035</v>
      </c>
      <c r="F29" s="205" t="s">
        <v>1657</v>
      </c>
      <c r="G29" s="203" t="s">
        <v>1658</v>
      </c>
      <c r="H29" s="203" t="s">
        <v>1659</v>
      </c>
      <c r="I29" s="201" t="s">
        <v>1994</v>
      </c>
      <c r="J29" s="201">
        <v>1</v>
      </c>
      <c r="K29" s="104">
        <v>841597268</v>
      </c>
      <c r="L29" s="104">
        <v>700000000</v>
      </c>
      <c r="M29" s="104">
        <v>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>
        <f t="shared" si="1"/>
        <v>1541597268</v>
      </c>
      <c r="AB29" s="105" t="s">
        <v>1660</v>
      </c>
      <c r="AC29" s="97">
        <v>29</v>
      </c>
    </row>
    <row r="30" spans="1:29" ht="210" x14ac:dyDescent="0.3">
      <c r="A30" s="197" t="str">
        <f t="shared" si="0"/>
        <v>1.304</v>
      </c>
      <c r="B30" s="201" t="s">
        <v>1639</v>
      </c>
      <c r="C30" s="205" t="s">
        <v>1519</v>
      </c>
      <c r="D30" s="205" t="s">
        <v>1656</v>
      </c>
      <c r="E30" s="204">
        <v>2024170010024</v>
      </c>
      <c r="F30" s="207" t="s">
        <v>1661</v>
      </c>
      <c r="G30" s="203" t="s">
        <v>1662</v>
      </c>
      <c r="H30" s="203" t="s">
        <v>1663</v>
      </c>
      <c r="I30" s="201" t="s">
        <v>1995</v>
      </c>
      <c r="J30" s="201">
        <v>1</v>
      </c>
      <c r="K30" s="104">
        <v>0</v>
      </c>
      <c r="L30" s="104"/>
      <c r="M30" s="104">
        <v>633171279</v>
      </c>
      <c r="N30" s="104"/>
      <c r="O30" s="104"/>
      <c r="P30" s="104"/>
      <c r="Q30" s="104">
        <v>3578963300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>
        <f t="shared" si="1"/>
        <v>4212134579</v>
      </c>
      <c r="AB30" s="105" t="s">
        <v>1660</v>
      </c>
      <c r="AC30" s="97">
        <v>29</v>
      </c>
    </row>
    <row r="31" spans="1:29" ht="105" x14ac:dyDescent="0.3">
      <c r="A31" s="197" t="str">
        <f t="shared" si="0"/>
        <v>1.305</v>
      </c>
      <c r="B31" s="201" t="s">
        <v>1639</v>
      </c>
      <c r="C31" s="205" t="s">
        <v>1519</v>
      </c>
      <c r="D31" s="205" t="s">
        <v>1664</v>
      </c>
      <c r="E31" s="204">
        <v>2024170010034</v>
      </c>
      <c r="F31" s="205" t="s">
        <v>1665</v>
      </c>
      <c r="G31" s="203" t="s">
        <v>1666</v>
      </c>
      <c r="H31" s="203" t="s">
        <v>1667</v>
      </c>
      <c r="I31" s="201" t="s">
        <v>1996</v>
      </c>
      <c r="J31" s="201">
        <v>1</v>
      </c>
      <c r="K31" s="104">
        <v>3369830985</v>
      </c>
      <c r="L31" s="104">
        <v>880209016</v>
      </c>
      <c r="M31" s="104">
        <v>5816619199</v>
      </c>
      <c r="N31" s="104">
        <v>1500000000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>
        <v>300000000</v>
      </c>
      <c r="Y31" s="104"/>
      <c r="Z31" s="104"/>
      <c r="AA31" s="104">
        <f t="shared" si="1"/>
        <v>11866659200</v>
      </c>
      <c r="AB31" s="105" t="s">
        <v>1660</v>
      </c>
      <c r="AC31" s="97">
        <v>29</v>
      </c>
    </row>
    <row r="32" spans="1:29" ht="189" x14ac:dyDescent="0.3">
      <c r="A32" s="197" t="str">
        <f t="shared" si="0"/>
        <v>1.306</v>
      </c>
      <c r="B32" s="201" t="s">
        <v>1639</v>
      </c>
      <c r="C32" s="205" t="s">
        <v>1519</v>
      </c>
      <c r="D32" s="205" t="s">
        <v>1668</v>
      </c>
      <c r="E32" s="204">
        <v>2024170010033</v>
      </c>
      <c r="F32" s="205" t="s">
        <v>1669</v>
      </c>
      <c r="G32" s="203" t="s">
        <v>1670</v>
      </c>
      <c r="H32" s="203" t="s">
        <v>1671</v>
      </c>
      <c r="I32" s="201" t="s">
        <v>1997</v>
      </c>
      <c r="J32" s="201">
        <v>1</v>
      </c>
      <c r="K32" s="104">
        <v>1766729511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>
        <f t="shared" si="1"/>
        <v>1766729511</v>
      </c>
      <c r="AB32" s="105" t="s">
        <v>1660</v>
      </c>
      <c r="AC32" s="97">
        <v>29</v>
      </c>
    </row>
    <row r="33" spans="1:29" ht="189" x14ac:dyDescent="0.3">
      <c r="A33" s="197" t="str">
        <f t="shared" si="0"/>
        <v>1.306</v>
      </c>
      <c r="B33" s="201" t="s">
        <v>1639</v>
      </c>
      <c r="C33" s="205" t="s">
        <v>1519</v>
      </c>
      <c r="D33" s="205" t="s">
        <v>1668</v>
      </c>
      <c r="E33" s="204">
        <v>2024170010033</v>
      </c>
      <c r="F33" s="205" t="s">
        <v>1669</v>
      </c>
      <c r="G33" s="203" t="s">
        <v>1670</v>
      </c>
      <c r="H33" s="203" t="s">
        <v>1672</v>
      </c>
      <c r="I33" s="201" t="s">
        <v>1998</v>
      </c>
      <c r="J33" s="201">
        <v>1</v>
      </c>
      <c r="K33" s="104">
        <v>2422957613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>
        <f t="shared" si="1"/>
        <v>2422957613</v>
      </c>
      <c r="AB33" s="105" t="s">
        <v>1660</v>
      </c>
      <c r="AC33" s="97">
        <v>29</v>
      </c>
    </row>
    <row r="34" spans="1:29" ht="189" x14ac:dyDescent="0.3">
      <c r="A34" s="197" t="str">
        <f t="shared" si="0"/>
        <v>1.306</v>
      </c>
      <c r="B34" s="201" t="s">
        <v>1639</v>
      </c>
      <c r="C34" s="205" t="s">
        <v>1519</v>
      </c>
      <c r="D34" s="205" t="s">
        <v>1668</v>
      </c>
      <c r="E34" s="204">
        <v>2024170010033</v>
      </c>
      <c r="F34" s="205" t="s">
        <v>1669</v>
      </c>
      <c r="G34" s="203" t="s">
        <v>1670</v>
      </c>
      <c r="H34" s="203" t="s">
        <v>1673</v>
      </c>
      <c r="I34" s="201" t="s">
        <v>1999</v>
      </c>
      <c r="J34" s="201">
        <v>19</v>
      </c>
      <c r="K34" s="104">
        <v>1787520000.0000002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>
        <f t="shared" si="1"/>
        <v>1787520000.0000002</v>
      </c>
      <c r="AB34" s="105" t="s">
        <v>1660</v>
      </c>
      <c r="AC34" s="97">
        <v>29</v>
      </c>
    </row>
    <row r="35" spans="1:29" ht="126" x14ac:dyDescent="0.3">
      <c r="A35" s="97" t="str">
        <f t="shared" si="0"/>
        <v>1.401</v>
      </c>
      <c r="B35" s="201" t="s">
        <v>1674</v>
      </c>
      <c r="C35" s="205" t="s">
        <v>1675</v>
      </c>
      <c r="D35" s="205" t="s">
        <v>1676</v>
      </c>
      <c r="E35" s="204">
        <v>2024170010044</v>
      </c>
      <c r="F35" s="205" t="s">
        <v>1677</v>
      </c>
      <c r="G35" s="205" t="s">
        <v>1678</v>
      </c>
      <c r="H35" s="203" t="s">
        <v>1679</v>
      </c>
      <c r="I35" s="201" t="s">
        <v>1680</v>
      </c>
      <c r="J35" s="201">
        <v>1</v>
      </c>
      <c r="K35" s="104">
        <v>14000000000</v>
      </c>
      <c r="L35" s="104"/>
      <c r="M35" s="104">
        <v>300000000</v>
      </c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>
        <f t="shared" si="1"/>
        <v>14300000000</v>
      </c>
      <c r="AB35" s="105" t="s">
        <v>1681</v>
      </c>
      <c r="AC35" s="97">
        <v>36</v>
      </c>
    </row>
    <row r="36" spans="1:29" ht="210" x14ac:dyDescent="0.3">
      <c r="A36" s="97" t="str">
        <f t="shared" si="0"/>
        <v>1.401</v>
      </c>
      <c r="B36" s="201" t="s">
        <v>1674</v>
      </c>
      <c r="C36" s="205" t="s">
        <v>1675</v>
      </c>
      <c r="D36" s="205" t="s">
        <v>1676</v>
      </c>
      <c r="E36" s="204">
        <v>2024170010017</v>
      </c>
      <c r="F36" s="205" t="s">
        <v>1682</v>
      </c>
      <c r="G36" s="205" t="s">
        <v>1683</v>
      </c>
      <c r="H36" s="203" t="s">
        <v>1679</v>
      </c>
      <c r="I36" s="201" t="s">
        <v>1680</v>
      </c>
      <c r="J36" s="201">
        <v>1</v>
      </c>
      <c r="K36" s="104">
        <v>803975960</v>
      </c>
      <c r="L36" s="104"/>
      <c r="M36" s="104">
        <v>1569074135</v>
      </c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>
        <f t="shared" si="1"/>
        <v>2373050095</v>
      </c>
      <c r="AB36" s="105" t="s">
        <v>1684</v>
      </c>
      <c r="AC36" s="97">
        <v>36</v>
      </c>
    </row>
    <row r="37" spans="1:29" ht="105" x14ac:dyDescent="0.3">
      <c r="A37" s="97" t="str">
        <f t="shared" si="0"/>
        <v>1.402</v>
      </c>
      <c r="B37" s="201" t="s">
        <v>1674</v>
      </c>
      <c r="C37" s="205" t="s">
        <v>1675</v>
      </c>
      <c r="D37" s="205" t="s">
        <v>1685</v>
      </c>
      <c r="E37" s="204">
        <v>2024170010043</v>
      </c>
      <c r="F37" s="205" t="s">
        <v>1686</v>
      </c>
      <c r="G37" s="205" t="s">
        <v>1687</v>
      </c>
      <c r="H37" s="203" t="s">
        <v>1688</v>
      </c>
      <c r="I37" s="201" t="s">
        <v>1689</v>
      </c>
      <c r="J37" s="201">
        <v>1</v>
      </c>
      <c r="K37" s="104">
        <v>2111761190</v>
      </c>
      <c r="L37" s="104"/>
      <c r="M37" s="104">
        <v>40800000</v>
      </c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>
        <f t="shared" si="1"/>
        <v>2152561190</v>
      </c>
      <c r="AB37" s="105" t="s">
        <v>1684</v>
      </c>
      <c r="AC37" s="97">
        <v>36</v>
      </c>
    </row>
    <row r="38" spans="1:29" ht="105" x14ac:dyDescent="0.3">
      <c r="A38" s="97" t="str">
        <f t="shared" si="0"/>
        <v>1.403</v>
      </c>
      <c r="B38" s="201" t="s">
        <v>1674</v>
      </c>
      <c r="C38" s="205" t="s">
        <v>1675</v>
      </c>
      <c r="D38" s="205" t="s">
        <v>1690</v>
      </c>
      <c r="E38" s="204">
        <v>2024170010043</v>
      </c>
      <c r="F38" s="205" t="s">
        <v>1686</v>
      </c>
      <c r="G38" s="205" t="s">
        <v>1687</v>
      </c>
      <c r="H38" s="203" t="s">
        <v>1691</v>
      </c>
      <c r="I38" s="201" t="s">
        <v>1692</v>
      </c>
      <c r="J38" s="201">
        <v>1</v>
      </c>
      <c r="K38" s="104">
        <v>2149031756</v>
      </c>
      <c r="L38" s="104"/>
      <c r="M38" s="104">
        <v>1552322739</v>
      </c>
      <c r="N38" s="104"/>
      <c r="O38" s="104"/>
      <c r="P38" s="104"/>
      <c r="Q38" s="104"/>
      <c r="R38" s="104"/>
      <c r="S38" s="104"/>
      <c r="T38" s="104">
        <v>1811571321</v>
      </c>
      <c r="U38" s="104"/>
      <c r="V38" s="104"/>
      <c r="W38" s="104"/>
      <c r="X38" s="104"/>
      <c r="Y38" s="104"/>
      <c r="Z38" s="104"/>
      <c r="AA38" s="104">
        <f t="shared" si="1"/>
        <v>5512925816</v>
      </c>
      <c r="AB38" s="105" t="s">
        <v>1684</v>
      </c>
      <c r="AC38" s="97">
        <v>36</v>
      </c>
    </row>
    <row r="39" spans="1:29" ht="168" x14ac:dyDescent="0.3">
      <c r="A39" s="97" t="str">
        <f t="shared" si="0"/>
        <v>1.501</v>
      </c>
      <c r="B39" s="201" t="s">
        <v>1693</v>
      </c>
      <c r="C39" s="202" t="s">
        <v>1523</v>
      </c>
      <c r="D39" s="203" t="s">
        <v>1694</v>
      </c>
      <c r="E39" s="204">
        <v>2024170010025</v>
      </c>
      <c r="F39" s="205" t="s">
        <v>1695</v>
      </c>
      <c r="G39" s="203" t="s">
        <v>1696</v>
      </c>
      <c r="H39" s="203" t="s">
        <v>1697</v>
      </c>
      <c r="I39" s="201" t="s">
        <v>1698</v>
      </c>
      <c r="J39" s="201">
        <v>1</v>
      </c>
      <c r="K39" s="104">
        <v>4000000000</v>
      </c>
      <c r="L39" s="104">
        <v>89281416</v>
      </c>
      <c r="M39" s="104">
        <v>0</v>
      </c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>
        <f t="shared" si="1"/>
        <v>4089281416</v>
      </c>
      <c r="AB39" s="105" t="s">
        <v>1705</v>
      </c>
      <c r="AC39" s="97">
        <v>16</v>
      </c>
    </row>
    <row r="40" spans="1:29" ht="252" x14ac:dyDescent="0.3">
      <c r="A40" s="97" t="str">
        <f t="shared" si="0"/>
        <v>1.501</v>
      </c>
      <c r="B40" s="201" t="s">
        <v>1693</v>
      </c>
      <c r="C40" s="202" t="s">
        <v>1523</v>
      </c>
      <c r="D40" s="203" t="s">
        <v>1694</v>
      </c>
      <c r="E40" s="204">
        <v>2020170010062</v>
      </c>
      <c r="F40" s="205" t="s">
        <v>1699</v>
      </c>
      <c r="G40" s="203" t="s">
        <v>1696</v>
      </c>
      <c r="H40" s="203" t="s">
        <v>1697</v>
      </c>
      <c r="I40" s="201" t="s">
        <v>1698</v>
      </c>
      <c r="J40" s="201">
        <v>1</v>
      </c>
      <c r="K40" s="104">
        <v>5600000000</v>
      </c>
      <c r="L40" s="104">
        <v>5400000000</v>
      </c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>
        <v>7166666667</v>
      </c>
      <c r="Z40" s="104"/>
      <c r="AA40" s="104">
        <f t="shared" si="1"/>
        <v>18166666667</v>
      </c>
      <c r="AB40" s="105" t="s">
        <v>1681</v>
      </c>
      <c r="AC40" s="97">
        <v>26</v>
      </c>
    </row>
    <row r="41" spans="1:29" ht="147" x14ac:dyDescent="0.3">
      <c r="A41" s="97" t="str">
        <f t="shared" si="0"/>
        <v>1.502</v>
      </c>
      <c r="B41" s="201" t="s">
        <v>1693</v>
      </c>
      <c r="C41" s="202" t="s">
        <v>1523</v>
      </c>
      <c r="D41" s="203" t="s">
        <v>1700</v>
      </c>
      <c r="E41" s="204">
        <v>2024170010006</v>
      </c>
      <c r="F41" s="205" t="s">
        <v>1701</v>
      </c>
      <c r="G41" s="203" t="s">
        <v>1702</v>
      </c>
      <c r="H41" s="203" t="s">
        <v>1703</v>
      </c>
      <c r="I41" s="201" t="s">
        <v>1704</v>
      </c>
      <c r="J41" s="201">
        <v>1</v>
      </c>
      <c r="K41" s="104">
        <v>2104779643</v>
      </c>
      <c r="L41" s="104"/>
      <c r="M41" s="104">
        <v>1845571418</v>
      </c>
      <c r="N41" s="104"/>
      <c r="O41" s="104"/>
      <c r="P41" s="104"/>
      <c r="Q41" s="104"/>
      <c r="R41" s="104"/>
      <c r="S41" s="104">
        <v>1604167081</v>
      </c>
      <c r="T41" s="104"/>
      <c r="U41" s="104"/>
      <c r="V41" s="104"/>
      <c r="W41" s="104"/>
      <c r="X41" s="104"/>
      <c r="Y41" s="104"/>
      <c r="Z41" s="104"/>
      <c r="AA41" s="104">
        <f t="shared" si="1"/>
        <v>5554518142</v>
      </c>
      <c r="AB41" s="105" t="s">
        <v>1705</v>
      </c>
      <c r="AC41" s="97">
        <v>16</v>
      </c>
    </row>
    <row r="42" spans="1:29" ht="147" x14ac:dyDescent="0.3">
      <c r="A42" s="97" t="str">
        <f t="shared" si="0"/>
        <v>1.502</v>
      </c>
      <c r="B42" s="201" t="s">
        <v>1693</v>
      </c>
      <c r="C42" s="202" t="s">
        <v>1523</v>
      </c>
      <c r="D42" s="203" t="s">
        <v>1700</v>
      </c>
      <c r="E42" s="204">
        <v>2024170010006</v>
      </c>
      <c r="F42" s="205" t="s">
        <v>1701</v>
      </c>
      <c r="G42" s="203" t="s">
        <v>1702</v>
      </c>
      <c r="H42" s="203" t="s">
        <v>1706</v>
      </c>
      <c r="I42" s="201" t="s">
        <v>1707</v>
      </c>
      <c r="J42" s="201">
        <v>1</v>
      </c>
      <c r="K42" s="104"/>
      <c r="L42" s="104"/>
      <c r="M42" s="104">
        <v>2057896400</v>
      </c>
      <c r="N42" s="104"/>
      <c r="O42" s="104"/>
      <c r="P42" s="104"/>
      <c r="Q42" s="104"/>
      <c r="R42" s="104"/>
      <c r="S42" s="104">
        <v>58630000</v>
      </c>
      <c r="T42" s="104"/>
      <c r="U42" s="104"/>
      <c r="V42" s="104"/>
      <c r="W42" s="104"/>
      <c r="X42" s="104"/>
      <c r="Y42" s="104"/>
      <c r="Z42" s="104"/>
      <c r="AA42" s="104">
        <f t="shared" si="1"/>
        <v>2116526400</v>
      </c>
      <c r="AB42" s="105" t="s">
        <v>1705</v>
      </c>
      <c r="AC42" s="97">
        <v>16</v>
      </c>
    </row>
    <row r="43" spans="1:29" ht="189" x14ac:dyDescent="0.3">
      <c r="A43" s="97" t="str">
        <f t="shared" si="0"/>
        <v>1.502</v>
      </c>
      <c r="B43" s="201" t="s">
        <v>1693</v>
      </c>
      <c r="C43" s="202" t="s">
        <v>1523</v>
      </c>
      <c r="D43" s="203" t="s">
        <v>1700</v>
      </c>
      <c r="E43" s="204">
        <v>2024170010006</v>
      </c>
      <c r="F43" s="205" t="s">
        <v>1701</v>
      </c>
      <c r="G43" s="203" t="s">
        <v>1702</v>
      </c>
      <c r="H43" s="203" t="s">
        <v>1708</v>
      </c>
      <c r="I43" s="201" t="s">
        <v>1709</v>
      </c>
      <c r="J43" s="201">
        <v>1</v>
      </c>
      <c r="K43" s="104"/>
      <c r="L43" s="104"/>
      <c r="M43" s="104">
        <f>5000000000+5550000000</f>
        <v>10550000000</v>
      </c>
      <c r="N43" s="104"/>
      <c r="O43" s="104"/>
      <c r="P43" s="104"/>
      <c r="Q43" s="104"/>
      <c r="R43" s="104"/>
      <c r="S43" s="104">
        <v>0</v>
      </c>
      <c r="T43" s="104"/>
      <c r="U43" s="104"/>
      <c r="V43" s="104"/>
      <c r="W43" s="104"/>
      <c r="X43" s="104"/>
      <c r="Y43" s="104"/>
      <c r="Z43" s="104"/>
      <c r="AA43" s="104">
        <f t="shared" si="1"/>
        <v>10550000000</v>
      </c>
      <c r="AB43" s="105" t="s">
        <v>1705</v>
      </c>
      <c r="AC43" s="97">
        <v>16</v>
      </c>
    </row>
    <row r="44" spans="1:29" ht="168" x14ac:dyDescent="0.3">
      <c r="A44" s="97" t="str">
        <f t="shared" si="0"/>
        <v>1.601</v>
      </c>
      <c r="B44" s="201" t="str">
        <f t="shared" ref="B44:B57" si="2">MID(I44,1,3)</f>
        <v>1.6</v>
      </c>
      <c r="C44" s="203" t="s">
        <v>1710</v>
      </c>
      <c r="D44" s="203" t="s">
        <v>1711</v>
      </c>
      <c r="E44" s="208">
        <v>2024170010020</v>
      </c>
      <c r="F44" s="207" t="s">
        <v>1712</v>
      </c>
      <c r="G44" s="207" t="s">
        <v>1713</v>
      </c>
      <c r="H44" s="203" t="s">
        <v>1714</v>
      </c>
      <c r="I44" s="201" t="s">
        <v>1715</v>
      </c>
      <c r="J44" s="201">
        <v>1</v>
      </c>
      <c r="K44" s="104">
        <v>637000000</v>
      </c>
      <c r="L44" s="104"/>
      <c r="M44" s="104">
        <v>152320000</v>
      </c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f t="shared" si="1"/>
        <v>789320000</v>
      </c>
      <c r="AB44" s="105" t="s">
        <v>530</v>
      </c>
      <c r="AC44" s="97">
        <v>24</v>
      </c>
    </row>
    <row r="45" spans="1:29" ht="189" x14ac:dyDescent="0.3">
      <c r="A45" s="97" t="str">
        <f t="shared" si="0"/>
        <v>1.601</v>
      </c>
      <c r="B45" s="201" t="str">
        <f t="shared" si="2"/>
        <v>1.6</v>
      </c>
      <c r="C45" s="203" t="s">
        <v>1710</v>
      </c>
      <c r="D45" s="203" t="s">
        <v>1711</v>
      </c>
      <c r="E45" s="208">
        <v>2024170010018</v>
      </c>
      <c r="F45" s="207" t="s">
        <v>1716</v>
      </c>
      <c r="G45" s="203" t="s">
        <v>1717</v>
      </c>
      <c r="H45" s="203" t="s">
        <v>1718</v>
      </c>
      <c r="I45" s="201" t="s">
        <v>1715</v>
      </c>
      <c r="J45" s="201">
        <v>1</v>
      </c>
      <c r="K45" s="104">
        <v>250000000</v>
      </c>
      <c r="L45" s="104"/>
      <c r="M45" s="104">
        <v>0</v>
      </c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>
        <f t="shared" si="1"/>
        <v>250000000</v>
      </c>
      <c r="AB45" s="105" t="s">
        <v>530</v>
      </c>
      <c r="AC45" s="97">
        <v>24</v>
      </c>
    </row>
    <row r="46" spans="1:29" ht="168" x14ac:dyDescent="0.3">
      <c r="A46" s="97" t="str">
        <f t="shared" si="0"/>
        <v>1.602</v>
      </c>
      <c r="B46" s="201" t="str">
        <f t="shared" si="2"/>
        <v>1.6</v>
      </c>
      <c r="C46" s="203" t="s">
        <v>1710</v>
      </c>
      <c r="D46" s="203" t="s">
        <v>1719</v>
      </c>
      <c r="E46" s="208">
        <v>2024170010019</v>
      </c>
      <c r="F46" s="207" t="s">
        <v>1720</v>
      </c>
      <c r="G46" s="203" t="s">
        <v>1721</v>
      </c>
      <c r="H46" s="203" t="s">
        <v>1722</v>
      </c>
      <c r="I46" s="201" t="s">
        <v>1723</v>
      </c>
      <c r="J46" s="201">
        <v>1</v>
      </c>
      <c r="K46" s="104">
        <v>5131061912</v>
      </c>
      <c r="L46" s="104"/>
      <c r="M46" s="104">
        <v>11908827289</v>
      </c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>
        <f t="shared" si="1"/>
        <v>17039889201</v>
      </c>
      <c r="AB46" s="105" t="s">
        <v>530</v>
      </c>
      <c r="AC46" s="97">
        <v>24</v>
      </c>
    </row>
    <row r="47" spans="1:29" ht="168" x14ac:dyDescent="0.3">
      <c r="A47" s="97" t="str">
        <f t="shared" si="0"/>
        <v>1.602</v>
      </c>
      <c r="B47" s="201" t="str">
        <f t="shared" si="2"/>
        <v>1.6</v>
      </c>
      <c r="C47" s="203" t="s">
        <v>1710</v>
      </c>
      <c r="D47" s="203" t="s">
        <v>1719</v>
      </c>
      <c r="E47" s="204">
        <v>2024170010021</v>
      </c>
      <c r="F47" s="205" t="s">
        <v>1724</v>
      </c>
      <c r="G47" s="203" t="s">
        <v>1725</v>
      </c>
      <c r="H47" s="203" t="s">
        <v>1722</v>
      </c>
      <c r="I47" s="201" t="s">
        <v>1723</v>
      </c>
      <c r="J47" s="201">
        <v>1</v>
      </c>
      <c r="K47" s="104"/>
      <c r="L47" s="104"/>
      <c r="M47" s="104">
        <v>800000000</v>
      </c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>
        <f t="shared" si="1"/>
        <v>800000000</v>
      </c>
      <c r="AB47" s="105" t="s">
        <v>530</v>
      </c>
      <c r="AC47" s="97">
        <v>24</v>
      </c>
    </row>
    <row r="48" spans="1:29" ht="231" x14ac:dyDescent="0.3">
      <c r="A48" s="97" t="str">
        <f t="shared" si="0"/>
        <v>2.101</v>
      </c>
      <c r="B48" s="201" t="str">
        <f t="shared" si="2"/>
        <v>2.1</v>
      </c>
      <c r="C48" s="203" t="s">
        <v>1528</v>
      </c>
      <c r="D48" s="203" t="s">
        <v>1726</v>
      </c>
      <c r="E48" s="208">
        <v>2024170010041</v>
      </c>
      <c r="F48" s="207" t="s">
        <v>1727</v>
      </c>
      <c r="G48" s="203" t="s">
        <v>1728</v>
      </c>
      <c r="H48" s="203" t="s">
        <v>1729</v>
      </c>
      <c r="I48" s="201" t="s">
        <v>1730</v>
      </c>
      <c r="J48" s="201">
        <v>1</v>
      </c>
      <c r="K48" s="104">
        <v>2028800000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>
        <f t="shared" si="1"/>
        <v>2028800000</v>
      </c>
      <c r="AB48" s="105" t="s">
        <v>1731</v>
      </c>
      <c r="AC48" s="97">
        <v>35</v>
      </c>
    </row>
    <row r="49" spans="1:29" ht="231" x14ac:dyDescent="0.3">
      <c r="A49" s="97" t="str">
        <f t="shared" si="0"/>
        <v>2.101</v>
      </c>
      <c r="B49" s="201" t="str">
        <f t="shared" si="2"/>
        <v>2.1</v>
      </c>
      <c r="C49" s="203" t="s">
        <v>1528</v>
      </c>
      <c r="D49" s="203" t="s">
        <v>1726</v>
      </c>
      <c r="E49" s="208">
        <v>2024170010040</v>
      </c>
      <c r="F49" s="207" t="s">
        <v>1732</v>
      </c>
      <c r="G49" s="203" t="s">
        <v>1733</v>
      </c>
      <c r="H49" s="203" t="s">
        <v>1729</v>
      </c>
      <c r="I49" s="201" t="s">
        <v>1730</v>
      </c>
      <c r="J49" s="201">
        <v>1</v>
      </c>
      <c r="K49" s="104">
        <v>511000000</v>
      </c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>
        <f t="shared" si="1"/>
        <v>511000000</v>
      </c>
      <c r="AB49" s="105" t="s">
        <v>1731</v>
      </c>
      <c r="AC49" s="97">
        <v>35</v>
      </c>
    </row>
    <row r="50" spans="1:29" ht="105" x14ac:dyDescent="0.3">
      <c r="A50" s="97" t="str">
        <f t="shared" si="0"/>
        <v>2.101</v>
      </c>
      <c r="B50" s="201" t="str">
        <f t="shared" si="2"/>
        <v>2.1</v>
      </c>
      <c r="C50" s="203" t="s">
        <v>1528</v>
      </c>
      <c r="D50" s="203" t="s">
        <v>1734</v>
      </c>
      <c r="E50" s="208">
        <v>2024170010055</v>
      </c>
      <c r="F50" s="207" t="s">
        <v>1735</v>
      </c>
      <c r="G50" s="203" t="s">
        <v>1736</v>
      </c>
      <c r="H50" s="203" t="s">
        <v>1737</v>
      </c>
      <c r="I50" s="201" t="s">
        <v>1738</v>
      </c>
      <c r="J50" s="209">
        <v>0.1</v>
      </c>
      <c r="K50" s="104">
        <v>3000000000</v>
      </c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>
        <v>2000000000</v>
      </c>
      <c r="AA50" s="104">
        <f t="shared" si="1"/>
        <v>5000000000</v>
      </c>
      <c r="AB50" s="105" t="s">
        <v>1739</v>
      </c>
      <c r="AC50" s="97">
        <v>35</v>
      </c>
    </row>
    <row r="51" spans="1:29" ht="315" x14ac:dyDescent="0.3">
      <c r="A51" s="97" t="str">
        <f t="shared" si="0"/>
        <v>2.201</v>
      </c>
      <c r="B51" s="201" t="str">
        <f t="shared" si="2"/>
        <v>2.2</v>
      </c>
      <c r="C51" s="202" t="s">
        <v>1740</v>
      </c>
      <c r="D51" s="202" t="s">
        <v>1741</v>
      </c>
      <c r="E51" s="210">
        <v>2024170010038</v>
      </c>
      <c r="F51" s="207" t="s">
        <v>1742</v>
      </c>
      <c r="G51" s="203" t="s">
        <v>1743</v>
      </c>
      <c r="H51" s="203" t="s">
        <v>1744</v>
      </c>
      <c r="I51" s="201" t="s">
        <v>1745</v>
      </c>
      <c r="J51" s="201">
        <v>1</v>
      </c>
      <c r="K51" s="104">
        <v>1056000000</v>
      </c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>
        <f t="shared" si="1"/>
        <v>1056000000</v>
      </c>
      <c r="AB51" s="105" t="s">
        <v>1731</v>
      </c>
      <c r="AC51" s="97">
        <v>35</v>
      </c>
    </row>
    <row r="52" spans="1:29" ht="189" x14ac:dyDescent="0.3">
      <c r="A52" s="97" t="str">
        <f t="shared" si="0"/>
        <v>2.301</v>
      </c>
      <c r="B52" s="201" t="str">
        <f t="shared" si="2"/>
        <v>2.3</v>
      </c>
      <c r="C52" s="202" t="s">
        <v>1532</v>
      </c>
      <c r="D52" s="203" t="s">
        <v>1746</v>
      </c>
      <c r="E52" s="208">
        <v>2024170010036</v>
      </c>
      <c r="F52" s="207" t="s">
        <v>1747</v>
      </c>
      <c r="G52" s="203" t="s">
        <v>1748</v>
      </c>
      <c r="H52" s="203" t="s">
        <v>1749</v>
      </c>
      <c r="I52" s="201" t="s">
        <v>1750</v>
      </c>
      <c r="J52" s="201">
        <v>1</v>
      </c>
      <c r="K52" s="104">
        <v>2371903727</v>
      </c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>
        <f t="shared" si="1"/>
        <v>2371903727</v>
      </c>
      <c r="AB52" s="105" t="s">
        <v>1751</v>
      </c>
      <c r="AC52" s="97">
        <v>30</v>
      </c>
    </row>
    <row r="53" spans="1:29" ht="189" x14ac:dyDescent="0.3">
      <c r="A53" s="97" t="str">
        <f t="shared" si="0"/>
        <v>2.301</v>
      </c>
      <c r="B53" s="201" t="str">
        <f t="shared" si="2"/>
        <v>2.3</v>
      </c>
      <c r="C53" s="202" t="s">
        <v>1532</v>
      </c>
      <c r="D53" s="203" t="s">
        <v>1746</v>
      </c>
      <c r="E53" s="208">
        <v>2024170010036</v>
      </c>
      <c r="F53" s="207" t="s">
        <v>1747</v>
      </c>
      <c r="G53" s="203" t="s">
        <v>1748</v>
      </c>
      <c r="H53" s="203" t="s">
        <v>1752</v>
      </c>
      <c r="I53" s="201" t="s">
        <v>1753</v>
      </c>
      <c r="J53" s="201">
        <v>1</v>
      </c>
      <c r="K53" s="104">
        <v>1500000000</v>
      </c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>
        <f t="shared" si="1"/>
        <v>1500000000</v>
      </c>
      <c r="AB53" s="105" t="s">
        <v>1751</v>
      </c>
      <c r="AC53" s="97">
        <v>30</v>
      </c>
    </row>
    <row r="54" spans="1:29" ht="189" x14ac:dyDescent="0.3">
      <c r="A54" s="97" t="str">
        <f t="shared" si="0"/>
        <v>2.301</v>
      </c>
      <c r="B54" s="201" t="str">
        <f t="shared" si="2"/>
        <v>2.3</v>
      </c>
      <c r="C54" s="202" t="s">
        <v>1532</v>
      </c>
      <c r="D54" s="203" t="s">
        <v>1746</v>
      </c>
      <c r="E54" s="208">
        <v>2024170010036</v>
      </c>
      <c r="F54" s="207" t="s">
        <v>1747</v>
      </c>
      <c r="G54" s="203" t="s">
        <v>1748</v>
      </c>
      <c r="H54" s="203" t="s">
        <v>1754</v>
      </c>
      <c r="I54" s="201" t="s">
        <v>1755</v>
      </c>
      <c r="J54" s="201">
        <v>1</v>
      </c>
      <c r="K54" s="104">
        <v>250000000</v>
      </c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>
        <f t="shared" si="1"/>
        <v>250000000</v>
      </c>
      <c r="AB54" s="105" t="s">
        <v>1751</v>
      </c>
      <c r="AC54" s="97">
        <v>30</v>
      </c>
    </row>
    <row r="55" spans="1:29" ht="105" x14ac:dyDescent="0.3">
      <c r="A55" s="97" t="str">
        <f t="shared" si="0"/>
        <v>2.302</v>
      </c>
      <c r="B55" s="201" t="str">
        <f t="shared" si="2"/>
        <v>2.3</v>
      </c>
      <c r="C55" s="203" t="s">
        <v>1532</v>
      </c>
      <c r="D55" s="202" t="s">
        <v>1756</v>
      </c>
      <c r="E55" s="208">
        <v>2024170010056</v>
      </c>
      <c r="F55" s="207" t="s">
        <v>1757</v>
      </c>
      <c r="G55" s="203" t="s">
        <v>1758</v>
      </c>
      <c r="H55" s="203" t="s">
        <v>1759</v>
      </c>
      <c r="I55" s="201" t="s">
        <v>1760</v>
      </c>
      <c r="J55" s="201">
        <v>1</v>
      </c>
      <c r="K55" s="104">
        <v>10000000000</v>
      </c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>
        <f t="shared" si="1"/>
        <v>10000000000</v>
      </c>
      <c r="AB55" s="105" t="s">
        <v>1681</v>
      </c>
      <c r="AC55" s="97">
        <v>26</v>
      </c>
    </row>
    <row r="56" spans="1:29" ht="189" x14ac:dyDescent="0.3">
      <c r="A56" s="97" t="str">
        <f t="shared" si="0"/>
        <v>2.303</v>
      </c>
      <c r="B56" s="201" t="str">
        <f t="shared" si="2"/>
        <v>2.3</v>
      </c>
      <c r="C56" s="203" t="s">
        <v>1532</v>
      </c>
      <c r="D56" s="203" t="s">
        <v>1761</v>
      </c>
      <c r="E56" s="208">
        <v>2024170010058</v>
      </c>
      <c r="F56" s="207" t="s">
        <v>1762</v>
      </c>
      <c r="G56" s="203" t="s">
        <v>1763</v>
      </c>
      <c r="H56" s="203" t="s">
        <v>1764</v>
      </c>
      <c r="I56" s="201" t="s">
        <v>1765</v>
      </c>
      <c r="J56" s="201">
        <v>1</v>
      </c>
      <c r="K56" s="104">
        <v>0</v>
      </c>
      <c r="L56" s="104"/>
      <c r="M56" s="104">
        <v>244562500</v>
      </c>
      <c r="N56" s="104"/>
      <c r="O56" s="104"/>
      <c r="P56" s="104"/>
      <c r="Q56" s="104">
        <v>2000000000</v>
      </c>
      <c r="R56" s="104"/>
      <c r="S56" s="104"/>
      <c r="T56" s="104"/>
      <c r="U56" s="104"/>
      <c r="V56" s="104"/>
      <c r="W56" s="104"/>
      <c r="X56" s="104"/>
      <c r="Y56" s="104"/>
      <c r="Z56" s="104"/>
      <c r="AA56" s="104">
        <f t="shared" si="1"/>
        <v>2244562500</v>
      </c>
      <c r="AB56" s="105" t="s">
        <v>1681</v>
      </c>
      <c r="AC56" s="97">
        <v>26</v>
      </c>
    </row>
    <row r="57" spans="1:29" ht="105" x14ac:dyDescent="0.3">
      <c r="A57" s="97" t="str">
        <f t="shared" si="0"/>
        <v>2.401</v>
      </c>
      <c r="B57" s="201" t="str">
        <f t="shared" si="2"/>
        <v>2.4</v>
      </c>
      <c r="C57" s="202" t="s">
        <v>1534</v>
      </c>
      <c r="D57" s="202" t="s">
        <v>1766</v>
      </c>
      <c r="E57" s="208">
        <v>2024170010039</v>
      </c>
      <c r="F57" s="207" t="s">
        <v>1767</v>
      </c>
      <c r="G57" s="203" t="s">
        <v>1768</v>
      </c>
      <c r="H57" s="203" t="s">
        <v>1769</v>
      </c>
      <c r="I57" s="201" t="s">
        <v>1770</v>
      </c>
      <c r="J57" s="201">
        <v>1</v>
      </c>
      <c r="K57" s="104">
        <v>112000000</v>
      </c>
      <c r="L57" s="104"/>
      <c r="M57" s="104">
        <f>7303160000-112000000</f>
        <v>7191160000</v>
      </c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>
        <f t="shared" si="1"/>
        <v>7303160000</v>
      </c>
      <c r="AB57" s="105" t="s">
        <v>1731</v>
      </c>
      <c r="AC57" s="97">
        <v>35</v>
      </c>
    </row>
    <row r="58" spans="1:29" ht="315" x14ac:dyDescent="0.3">
      <c r="A58" s="97" t="str">
        <f t="shared" si="0"/>
        <v>2.401</v>
      </c>
      <c r="B58" s="201" t="s">
        <v>1771</v>
      </c>
      <c r="C58" s="202" t="s">
        <v>1534</v>
      </c>
      <c r="D58" s="202" t="s">
        <v>1766</v>
      </c>
      <c r="E58" s="208">
        <v>2024170010042</v>
      </c>
      <c r="F58" s="207" t="s">
        <v>1772</v>
      </c>
      <c r="G58" s="203" t="s">
        <v>1773</v>
      </c>
      <c r="H58" s="203" t="s">
        <v>1769</v>
      </c>
      <c r="I58" s="201" t="s">
        <v>1770</v>
      </c>
      <c r="J58" s="201">
        <v>1</v>
      </c>
      <c r="K58" s="104">
        <v>3000000000</v>
      </c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>
        <f t="shared" si="1"/>
        <v>3000000000</v>
      </c>
      <c r="AB58" s="105" t="s">
        <v>1774</v>
      </c>
      <c r="AC58" s="97">
        <v>35</v>
      </c>
    </row>
    <row r="59" spans="1:29" ht="273" x14ac:dyDescent="0.3">
      <c r="A59" s="97" t="str">
        <f t="shared" si="0"/>
        <v>3.101</v>
      </c>
      <c r="B59" s="201" t="str">
        <f t="shared" ref="B59:B99" si="3">MID(I59,1,3)</f>
        <v>3.1</v>
      </c>
      <c r="C59" s="202" t="s">
        <v>148</v>
      </c>
      <c r="D59" s="203" t="s">
        <v>1775</v>
      </c>
      <c r="E59" s="208">
        <v>2024170010003</v>
      </c>
      <c r="F59" s="203" t="s">
        <v>1776</v>
      </c>
      <c r="G59" s="203" t="s">
        <v>1777</v>
      </c>
      <c r="H59" s="203" t="s">
        <v>1778</v>
      </c>
      <c r="I59" s="201" t="s">
        <v>1779</v>
      </c>
      <c r="J59" s="201">
        <v>1</v>
      </c>
      <c r="K59" s="104">
        <v>0</v>
      </c>
      <c r="L59" s="104"/>
      <c r="M59" s="104">
        <f>1967801585</f>
        <v>1967801585</v>
      </c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200">
        <f t="shared" si="1"/>
        <v>1967801585</v>
      </c>
      <c r="AB59" s="105" t="s">
        <v>1780</v>
      </c>
      <c r="AC59" s="97">
        <v>14</v>
      </c>
    </row>
    <row r="60" spans="1:29" ht="273" x14ac:dyDescent="0.3">
      <c r="A60" s="97" t="str">
        <f t="shared" si="0"/>
        <v>3.101</v>
      </c>
      <c r="B60" s="201" t="str">
        <f t="shared" si="3"/>
        <v>3.1</v>
      </c>
      <c r="C60" s="202" t="s">
        <v>148</v>
      </c>
      <c r="D60" s="203" t="s">
        <v>1775</v>
      </c>
      <c r="E60" s="208">
        <v>2024170010003</v>
      </c>
      <c r="F60" s="203" t="s">
        <v>1776</v>
      </c>
      <c r="G60" s="203" t="s">
        <v>1777</v>
      </c>
      <c r="H60" s="203" t="s">
        <v>1781</v>
      </c>
      <c r="I60" s="201" t="s">
        <v>1782</v>
      </c>
      <c r="J60" s="201">
        <v>1</v>
      </c>
      <c r="K60" s="104">
        <v>198897190</v>
      </c>
      <c r="L60" s="104"/>
      <c r="M60" s="104">
        <v>1500000000</v>
      </c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200">
        <f t="shared" si="1"/>
        <v>1698897190</v>
      </c>
      <c r="AB60" s="105" t="s">
        <v>1780</v>
      </c>
      <c r="AC60" s="97">
        <v>14</v>
      </c>
    </row>
    <row r="61" spans="1:29" ht="210" x14ac:dyDescent="0.3">
      <c r="A61" s="97" t="str">
        <f t="shared" si="0"/>
        <v>3.102</v>
      </c>
      <c r="B61" s="201" t="str">
        <f t="shared" si="3"/>
        <v>3.1</v>
      </c>
      <c r="C61" s="202" t="s">
        <v>148</v>
      </c>
      <c r="D61" s="202" t="s">
        <v>1783</v>
      </c>
      <c r="E61" s="208">
        <v>2024170010005</v>
      </c>
      <c r="F61" s="207" t="s">
        <v>1784</v>
      </c>
      <c r="G61" s="203" t="s">
        <v>1785</v>
      </c>
      <c r="H61" s="203" t="s">
        <v>1786</v>
      </c>
      <c r="I61" s="201" t="s">
        <v>1787</v>
      </c>
      <c r="J61" s="201">
        <v>1</v>
      </c>
      <c r="K61" s="104">
        <v>158341300</v>
      </c>
      <c r="L61" s="104"/>
      <c r="M61" s="104">
        <v>477691215</v>
      </c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200">
        <f t="shared" si="1"/>
        <v>636032515</v>
      </c>
      <c r="AB61" s="105" t="s">
        <v>1780</v>
      </c>
      <c r="AC61" s="97">
        <v>14</v>
      </c>
    </row>
    <row r="62" spans="1:29" ht="210" x14ac:dyDescent="0.3">
      <c r="A62" s="97" t="str">
        <f t="shared" si="0"/>
        <v>3.102</v>
      </c>
      <c r="B62" s="201" t="str">
        <f t="shared" si="3"/>
        <v>3.1</v>
      </c>
      <c r="C62" s="202" t="s">
        <v>148</v>
      </c>
      <c r="D62" s="202" t="s">
        <v>1783</v>
      </c>
      <c r="E62" s="208">
        <v>2024170010005</v>
      </c>
      <c r="F62" s="207" t="s">
        <v>1784</v>
      </c>
      <c r="G62" s="203" t="s">
        <v>1785</v>
      </c>
      <c r="H62" s="203" t="s">
        <v>1788</v>
      </c>
      <c r="I62" s="201" t="s">
        <v>1789</v>
      </c>
      <c r="J62" s="201">
        <v>1</v>
      </c>
      <c r="K62" s="104">
        <v>50000000</v>
      </c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200">
        <f t="shared" si="1"/>
        <v>50000000</v>
      </c>
      <c r="AB62" s="105" t="s">
        <v>1780</v>
      </c>
      <c r="AC62" s="97">
        <v>14</v>
      </c>
    </row>
    <row r="63" spans="1:29" ht="105" x14ac:dyDescent="0.3">
      <c r="A63" s="97" t="str">
        <f t="shared" si="0"/>
        <v>3.103</v>
      </c>
      <c r="B63" s="201" t="str">
        <f t="shared" si="3"/>
        <v>3.1</v>
      </c>
      <c r="C63" s="202" t="s">
        <v>148</v>
      </c>
      <c r="D63" s="203" t="s">
        <v>1790</v>
      </c>
      <c r="E63" s="208">
        <v>2024170010004</v>
      </c>
      <c r="F63" s="207" t="s">
        <v>1791</v>
      </c>
      <c r="G63" s="203" t="s">
        <v>1792</v>
      </c>
      <c r="H63" s="203" t="s">
        <v>1793</v>
      </c>
      <c r="I63" s="201" t="s">
        <v>1794</v>
      </c>
      <c r="J63" s="201">
        <v>1</v>
      </c>
      <c r="K63" s="104">
        <v>2328516670</v>
      </c>
      <c r="L63" s="104">
        <v>100000000</v>
      </c>
      <c r="M63" s="104">
        <v>3825775</v>
      </c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200">
        <f t="shared" si="1"/>
        <v>2432342445</v>
      </c>
      <c r="AB63" s="105" t="s">
        <v>1780</v>
      </c>
      <c r="AC63" s="97">
        <v>14</v>
      </c>
    </row>
    <row r="64" spans="1:29" ht="273" x14ac:dyDescent="0.3">
      <c r="A64" s="97" t="str">
        <f t="shared" si="0"/>
        <v>3.104</v>
      </c>
      <c r="B64" s="201" t="str">
        <f t="shared" si="3"/>
        <v>3.1</v>
      </c>
      <c r="C64" s="202" t="s">
        <v>148</v>
      </c>
      <c r="D64" s="203" t="s">
        <v>1795</v>
      </c>
      <c r="E64" s="208">
        <v>2024170010003</v>
      </c>
      <c r="F64" s="207" t="s">
        <v>1776</v>
      </c>
      <c r="G64" s="203" t="s">
        <v>1777</v>
      </c>
      <c r="H64" s="203" t="s">
        <v>1796</v>
      </c>
      <c r="I64" s="201" t="s">
        <v>1797</v>
      </c>
      <c r="J64" s="201">
        <v>1</v>
      </c>
      <c r="K64" s="104">
        <v>487031730</v>
      </c>
      <c r="L64" s="104">
        <v>500000000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200">
        <f t="shared" si="1"/>
        <v>987031730</v>
      </c>
      <c r="AB64" s="105" t="s">
        <v>1780</v>
      </c>
      <c r="AC64" s="97">
        <v>14</v>
      </c>
    </row>
    <row r="65" spans="1:29" ht="189" x14ac:dyDescent="0.3">
      <c r="A65" s="97" t="str">
        <f t="shared" si="0"/>
        <v>3.105</v>
      </c>
      <c r="B65" s="201" t="str">
        <f t="shared" si="3"/>
        <v>3.1</v>
      </c>
      <c r="C65" s="202" t="s">
        <v>148</v>
      </c>
      <c r="D65" s="203" t="s">
        <v>1798</v>
      </c>
      <c r="E65" s="208">
        <v>2024170010003</v>
      </c>
      <c r="F65" s="207" t="s">
        <v>1776</v>
      </c>
      <c r="G65" s="203"/>
      <c r="H65" s="203" t="s">
        <v>1799</v>
      </c>
      <c r="I65" s="201" t="s">
        <v>1800</v>
      </c>
      <c r="J65" s="201">
        <v>1</v>
      </c>
      <c r="K65" s="104">
        <v>43200000</v>
      </c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200">
        <f t="shared" si="1"/>
        <v>43200000</v>
      </c>
      <c r="AB65" s="105" t="s">
        <v>1780</v>
      </c>
      <c r="AC65" s="97">
        <v>14</v>
      </c>
    </row>
    <row r="66" spans="1:29" ht="273" x14ac:dyDescent="0.3">
      <c r="A66" s="97" t="str">
        <f t="shared" si="0"/>
        <v>3.105</v>
      </c>
      <c r="B66" s="201" t="str">
        <f t="shared" si="3"/>
        <v>3.1</v>
      </c>
      <c r="C66" s="202" t="s">
        <v>148</v>
      </c>
      <c r="D66" s="203" t="s">
        <v>1798</v>
      </c>
      <c r="E66" s="208">
        <v>2024170010003</v>
      </c>
      <c r="F66" s="207" t="s">
        <v>1776</v>
      </c>
      <c r="G66" s="203" t="s">
        <v>1777</v>
      </c>
      <c r="H66" s="203" t="s">
        <v>1801</v>
      </c>
      <c r="I66" s="201" t="s">
        <v>1802</v>
      </c>
      <c r="J66" s="201">
        <v>1</v>
      </c>
      <c r="K66" s="104">
        <v>333897190</v>
      </c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200">
        <f t="shared" si="1"/>
        <v>333897190</v>
      </c>
      <c r="AB66" s="105" t="s">
        <v>1780</v>
      </c>
      <c r="AC66" s="97">
        <v>14</v>
      </c>
    </row>
    <row r="67" spans="1:29" ht="189" x14ac:dyDescent="0.3">
      <c r="A67" s="97" t="str">
        <f t="shared" si="0"/>
        <v>3.106</v>
      </c>
      <c r="B67" s="201" t="str">
        <f t="shared" si="3"/>
        <v>3.1</v>
      </c>
      <c r="C67" s="202" t="s">
        <v>148</v>
      </c>
      <c r="D67" s="202" t="s">
        <v>1803</v>
      </c>
      <c r="E67" s="204">
        <v>2024170010002</v>
      </c>
      <c r="F67" s="205" t="s">
        <v>1804</v>
      </c>
      <c r="G67" s="203" t="s">
        <v>1805</v>
      </c>
      <c r="H67" s="203" t="s">
        <v>1806</v>
      </c>
      <c r="I67" s="201" t="s">
        <v>1807</v>
      </c>
      <c r="J67" s="201">
        <v>1</v>
      </c>
      <c r="K67" s="104">
        <f>6522366679-2249682899</f>
        <v>4272683780</v>
      </c>
      <c r="L67" s="104"/>
      <c r="M67" s="104">
        <f>663821520+2249682899</f>
        <v>2913504419</v>
      </c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200">
        <f t="shared" si="1"/>
        <v>7186188199</v>
      </c>
      <c r="AB67" s="105" t="s">
        <v>1780</v>
      </c>
      <c r="AC67" s="97">
        <v>14</v>
      </c>
    </row>
    <row r="68" spans="1:29" ht="126" x14ac:dyDescent="0.3">
      <c r="A68" s="97" t="str">
        <f t="shared" si="0"/>
        <v>3.106</v>
      </c>
      <c r="B68" s="201" t="str">
        <f t="shared" si="3"/>
        <v>3.1</v>
      </c>
      <c r="C68" s="202" t="s">
        <v>148</v>
      </c>
      <c r="D68" s="202" t="s">
        <v>1803</v>
      </c>
      <c r="E68" s="210">
        <v>2024170010057</v>
      </c>
      <c r="F68" s="207" t="s">
        <v>1808</v>
      </c>
      <c r="G68" s="203" t="s">
        <v>1809</v>
      </c>
      <c r="H68" s="203" t="s">
        <v>1810</v>
      </c>
      <c r="I68" s="201" t="s">
        <v>1811</v>
      </c>
      <c r="J68" s="201">
        <v>1</v>
      </c>
      <c r="K68" s="104">
        <v>8000000000</v>
      </c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200">
        <f t="shared" si="1"/>
        <v>8000000000</v>
      </c>
      <c r="AB68" s="105" t="s">
        <v>1780</v>
      </c>
      <c r="AC68" s="97">
        <v>14</v>
      </c>
    </row>
    <row r="69" spans="1:29" ht="126" x14ac:dyDescent="0.3">
      <c r="A69" s="97" t="str">
        <f t="shared" si="0"/>
        <v>3.201</v>
      </c>
      <c r="B69" s="201" t="str">
        <f t="shared" si="3"/>
        <v>3.2</v>
      </c>
      <c r="C69" s="202" t="s">
        <v>1538</v>
      </c>
      <c r="D69" s="203" t="s">
        <v>1812</v>
      </c>
      <c r="E69" s="208">
        <v>2024170010016</v>
      </c>
      <c r="F69" s="203" t="s">
        <v>1813</v>
      </c>
      <c r="G69" s="203" t="s">
        <v>1814</v>
      </c>
      <c r="H69" s="203" t="s">
        <v>1815</v>
      </c>
      <c r="I69" s="201" t="s">
        <v>1816</v>
      </c>
      <c r="J69" s="201">
        <v>1</v>
      </c>
      <c r="K69" s="104">
        <v>0</v>
      </c>
      <c r="L69" s="104"/>
      <c r="M69" s="104">
        <v>2301792349</v>
      </c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>
        <f t="shared" si="1"/>
        <v>2301792349</v>
      </c>
      <c r="AB69" s="105" t="s">
        <v>1817</v>
      </c>
      <c r="AC69" s="97">
        <v>23</v>
      </c>
    </row>
    <row r="70" spans="1:29" ht="126" x14ac:dyDescent="0.3">
      <c r="A70" s="97" t="str">
        <f t="shared" si="0"/>
        <v>3.201</v>
      </c>
      <c r="B70" s="201" t="str">
        <f t="shared" si="3"/>
        <v>3.2</v>
      </c>
      <c r="C70" s="202" t="s">
        <v>1538</v>
      </c>
      <c r="D70" s="203" t="s">
        <v>1812</v>
      </c>
      <c r="E70" s="208">
        <v>2024170010016</v>
      </c>
      <c r="F70" s="203" t="s">
        <v>1813</v>
      </c>
      <c r="G70" s="203" t="s">
        <v>1814</v>
      </c>
      <c r="H70" s="203" t="s">
        <v>1818</v>
      </c>
      <c r="I70" s="201" t="s">
        <v>1819</v>
      </c>
      <c r="J70" s="201">
        <v>1</v>
      </c>
      <c r="K70" s="104">
        <v>1413121909</v>
      </c>
      <c r="L70" s="104"/>
      <c r="M70" s="104">
        <v>306878091</v>
      </c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>
        <f t="shared" si="1"/>
        <v>1720000000</v>
      </c>
      <c r="AB70" s="105" t="s">
        <v>1817</v>
      </c>
      <c r="AC70" s="97">
        <v>23</v>
      </c>
    </row>
    <row r="71" spans="1:29" ht="126" x14ac:dyDescent="0.3">
      <c r="A71" s="97" t="str">
        <f t="shared" si="0"/>
        <v>3.201</v>
      </c>
      <c r="B71" s="201" t="str">
        <f t="shared" si="3"/>
        <v>3.2</v>
      </c>
      <c r="C71" s="202" t="s">
        <v>1538</v>
      </c>
      <c r="D71" s="203" t="s">
        <v>1812</v>
      </c>
      <c r="E71" s="208">
        <v>2024170010016</v>
      </c>
      <c r="F71" s="203" t="s">
        <v>1813</v>
      </c>
      <c r="G71" s="203" t="s">
        <v>1814</v>
      </c>
      <c r="H71" s="203" t="s">
        <v>1820</v>
      </c>
      <c r="I71" s="201" t="s">
        <v>1821</v>
      </c>
      <c r="J71" s="201">
        <v>1</v>
      </c>
      <c r="K71" s="104">
        <v>209000000</v>
      </c>
      <c r="L71" s="104"/>
      <c r="M71" s="104">
        <v>321000000</v>
      </c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>
        <f t="shared" si="1"/>
        <v>530000000</v>
      </c>
      <c r="AB71" s="105" t="s">
        <v>1817</v>
      </c>
      <c r="AC71" s="97">
        <v>23</v>
      </c>
    </row>
    <row r="72" spans="1:29" ht="126" x14ac:dyDescent="0.3">
      <c r="A72" s="97" t="str">
        <f t="shared" si="0"/>
        <v>3.201</v>
      </c>
      <c r="B72" s="201" t="str">
        <f t="shared" si="3"/>
        <v>3.2</v>
      </c>
      <c r="C72" s="202" t="s">
        <v>1538</v>
      </c>
      <c r="D72" s="203" t="s">
        <v>1812</v>
      </c>
      <c r="E72" s="208">
        <v>2024170010016</v>
      </c>
      <c r="F72" s="203" t="s">
        <v>1813</v>
      </c>
      <c r="G72" s="203" t="s">
        <v>1814</v>
      </c>
      <c r="H72" s="203" t="s">
        <v>1822</v>
      </c>
      <c r="I72" s="201" t="s">
        <v>1823</v>
      </c>
      <c r="J72" s="201">
        <v>1</v>
      </c>
      <c r="K72" s="104">
        <v>2751350180</v>
      </c>
      <c r="L72" s="104">
        <v>5000000000</v>
      </c>
      <c r="M72" s="104">
        <v>2428990824</v>
      </c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>
        <f t="shared" si="1"/>
        <v>10180341004</v>
      </c>
      <c r="AB72" s="105" t="s">
        <v>1817</v>
      </c>
      <c r="AC72" s="97">
        <v>23</v>
      </c>
    </row>
    <row r="73" spans="1:29" ht="126" x14ac:dyDescent="0.3">
      <c r="A73" s="97" t="str">
        <f t="shared" si="0"/>
        <v>3.202</v>
      </c>
      <c r="B73" s="201" t="str">
        <f t="shared" si="3"/>
        <v>3.2</v>
      </c>
      <c r="C73" s="202" t="s">
        <v>1538</v>
      </c>
      <c r="D73" s="203" t="s">
        <v>1824</v>
      </c>
      <c r="E73" s="208">
        <v>2024170010016</v>
      </c>
      <c r="F73" s="203" t="s">
        <v>1813</v>
      </c>
      <c r="G73" s="203" t="s">
        <v>1814</v>
      </c>
      <c r="H73" s="203" t="s">
        <v>1825</v>
      </c>
      <c r="I73" s="201" t="s">
        <v>1826</v>
      </c>
      <c r="J73" s="201">
        <v>1</v>
      </c>
      <c r="K73" s="104">
        <v>392261270</v>
      </c>
      <c r="L73" s="104">
        <v>2000000000</v>
      </c>
      <c r="M73" s="104">
        <v>7738730</v>
      </c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>
        <f t="shared" si="1"/>
        <v>2400000000</v>
      </c>
      <c r="AB73" s="105" t="s">
        <v>1817</v>
      </c>
      <c r="AC73" s="97">
        <v>23</v>
      </c>
    </row>
    <row r="74" spans="1:29" ht="210" x14ac:dyDescent="0.3">
      <c r="A74" s="97" t="str">
        <f t="shared" si="0"/>
        <v>3.202</v>
      </c>
      <c r="B74" s="201" t="str">
        <f t="shared" si="3"/>
        <v>3.2</v>
      </c>
      <c r="C74" s="202" t="s">
        <v>1538</v>
      </c>
      <c r="D74" s="203" t="s">
        <v>1824</v>
      </c>
      <c r="E74" s="208">
        <v>2021170010074</v>
      </c>
      <c r="F74" s="211" t="s">
        <v>1827</v>
      </c>
      <c r="G74" s="212" t="s">
        <v>1828</v>
      </c>
      <c r="H74" s="203" t="s">
        <v>1825</v>
      </c>
      <c r="I74" s="201" t="s">
        <v>1826</v>
      </c>
      <c r="J74" s="201">
        <v>1</v>
      </c>
      <c r="K74" s="104"/>
      <c r="L74" s="104">
        <v>43914032653</v>
      </c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>
        <f t="shared" si="1"/>
        <v>43914032653</v>
      </c>
      <c r="AB74" s="105" t="s">
        <v>1829</v>
      </c>
      <c r="AC74" s="97">
        <v>23</v>
      </c>
    </row>
    <row r="75" spans="1:29" ht="105" x14ac:dyDescent="0.3">
      <c r="A75" s="97" t="str">
        <f t="shared" si="0"/>
        <v>3.203</v>
      </c>
      <c r="B75" s="201" t="str">
        <f t="shared" si="3"/>
        <v>3.2</v>
      </c>
      <c r="C75" s="202" t="s">
        <v>1538</v>
      </c>
      <c r="D75" s="202" t="s">
        <v>1830</v>
      </c>
      <c r="E75" s="208">
        <v>2024170010023</v>
      </c>
      <c r="F75" s="207" t="s">
        <v>1831</v>
      </c>
      <c r="G75" s="203" t="s">
        <v>1832</v>
      </c>
      <c r="H75" s="203" t="s">
        <v>1833</v>
      </c>
      <c r="I75" s="201" t="s">
        <v>1834</v>
      </c>
      <c r="J75" s="201">
        <v>1</v>
      </c>
      <c r="K75" s="104">
        <v>19246318696</v>
      </c>
      <c r="L75" s="104"/>
      <c r="M75" s="104">
        <v>753681304</v>
      </c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>
        <f t="shared" si="1"/>
        <v>20000000000</v>
      </c>
      <c r="AB75" s="105" t="s">
        <v>1681</v>
      </c>
      <c r="AC75" s="97">
        <v>26</v>
      </c>
    </row>
    <row r="76" spans="1:29" ht="105" x14ac:dyDescent="0.3">
      <c r="A76" s="97" t="str">
        <f t="shared" ref="A76:A100" si="4">+CONCATENATE(B76,"0",MID(I76,5,1))</f>
        <v>3.203</v>
      </c>
      <c r="B76" s="201" t="str">
        <f t="shared" si="3"/>
        <v>3.2</v>
      </c>
      <c r="C76" s="202" t="s">
        <v>1538</v>
      </c>
      <c r="D76" s="202" t="s">
        <v>1830</v>
      </c>
      <c r="E76" s="208">
        <v>2024170010023</v>
      </c>
      <c r="F76" s="207" t="s">
        <v>1831</v>
      </c>
      <c r="G76" s="203" t="s">
        <v>1832</v>
      </c>
      <c r="H76" s="203" t="s">
        <v>1835</v>
      </c>
      <c r="I76" s="201" t="s">
        <v>1836</v>
      </c>
      <c r="J76" s="201">
        <v>1</v>
      </c>
      <c r="K76" s="104">
        <v>0</v>
      </c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>
        <v>40000000000</v>
      </c>
      <c r="AA76" s="104">
        <f t="shared" si="1"/>
        <v>40000000000</v>
      </c>
      <c r="AB76" s="105" t="s">
        <v>1681</v>
      </c>
      <c r="AC76" s="97">
        <v>26</v>
      </c>
    </row>
    <row r="77" spans="1:29" ht="105" x14ac:dyDescent="0.3">
      <c r="A77" s="97" t="str">
        <f t="shared" si="4"/>
        <v>3.203</v>
      </c>
      <c r="B77" s="201" t="str">
        <f t="shared" si="3"/>
        <v>3.2</v>
      </c>
      <c r="C77" s="202" t="s">
        <v>1538</v>
      </c>
      <c r="D77" s="202" t="s">
        <v>1830</v>
      </c>
      <c r="E77" s="208">
        <v>2024170010023</v>
      </c>
      <c r="F77" s="207" t="s">
        <v>1831</v>
      </c>
      <c r="G77" s="203" t="s">
        <v>1832</v>
      </c>
      <c r="H77" s="203" t="s">
        <v>1837</v>
      </c>
      <c r="I77" s="201" t="s">
        <v>1838</v>
      </c>
      <c r="J77" s="201">
        <v>1</v>
      </c>
      <c r="K77" s="104">
        <v>30843556062</v>
      </c>
      <c r="L77" s="104">
        <v>5000000000</v>
      </c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>
        <f t="shared" ref="AA77:AA100" si="5">SUM(K77:Z77)</f>
        <v>35843556062</v>
      </c>
      <c r="AB77" s="105" t="s">
        <v>1681</v>
      </c>
      <c r="AC77" s="97">
        <v>26</v>
      </c>
    </row>
    <row r="78" spans="1:29" ht="210" x14ac:dyDescent="0.3">
      <c r="A78" s="97" t="str">
        <f t="shared" si="4"/>
        <v>3.301</v>
      </c>
      <c r="B78" s="201" t="str">
        <f t="shared" si="3"/>
        <v>3.3</v>
      </c>
      <c r="C78" s="202" t="s">
        <v>1839</v>
      </c>
      <c r="D78" s="203" t="s">
        <v>1840</v>
      </c>
      <c r="E78" s="210">
        <v>2024170010037</v>
      </c>
      <c r="F78" s="203" t="s">
        <v>1841</v>
      </c>
      <c r="G78" s="203" t="s">
        <v>1842</v>
      </c>
      <c r="H78" s="203" t="s">
        <v>1843</v>
      </c>
      <c r="I78" s="201" t="s">
        <v>1844</v>
      </c>
      <c r="J78" s="201">
        <v>1</v>
      </c>
      <c r="K78" s="104">
        <v>3700000000</v>
      </c>
      <c r="L78" s="104"/>
      <c r="M78" s="104">
        <v>0</v>
      </c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>
        <f t="shared" si="5"/>
        <v>3700000000</v>
      </c>
      <c r="AB78" s="105" t="s">
        <v>1847</v>
      </c>
      <c r="AC78" s="97">
        <v>33</v>
      </c>
    </row>
    <row r="79" spans="1:29" ht="210" x14ac:dyDescent="0.3">
      <c r="A79" s="97" t="str">
        <f t="shared" si="4"/>
        <v>3.301</v>
      </c>
      <c r="B79" s="201" t="str">
        <f t="shared" si="3"/>
        <v>3.3</v>
      </c>
      <c r="C79" s="202" t="s">
        <v>1839</v>
      </c>
      <c r="D79" s="203" t="s">
        <v>1840</v>
      </c>
      <c r="E79" s="210">
        <v>2024170010037</v>
      </c>
      <c r="F79" s="203" t="s">
        <v>1841</v>
      </c>
      <c r="G79" s="203" t="s">
        <v>1842</v>
      </c>
      <c r="H79" s="203" t="s">
        <v>1845</v>
      </c>
      <c r="I79" s="201" t="s">
        <v>1846</v>
      </c>
      <c r="J79" s="201">
        <v>1</v>
      </c>
      <c r="K79" s="104">
        <v>0</v>
      </c>
      <c r="L79" s="104"/>
      <c r="M79" s="104">
        <v>1284529044</v>
      </c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>
        <f t="shared" si="5"/>
        <v>1284529044</v>
      </c>
      <c r="AB79" s="105" t="s">
        <v>1847</v>
      </c>
      <c r="AC79" s="97">
        <v>33</v>
      </c>
    </row>
    <row r="80" spans="1:29" ht="210" x14ac:dyDescent="0.3">
      <c r="A80" s="97" t="str">
        <f t="shared" si="4"/>
        <v>3.301</v>
      </c>
      <c r="B80" s="201" t="str">
        <f t="shared" si="3"/>
        <v>3.3</v>
      </c>
      <c r="C80" s="202" t="s">
        <v>1839</v>
      </c>
      <c r="D80" s="203" t="s">
        <v>1840</v>
      </c>
      <c r="E80" s="210">
        <v>2024170010037</v>
      </c>
      <c r="F80" s="203" t="s">
        <v>1841</v>
      </c>
      <c r="G80" s="203" t="s">
        <v>1842</v>
      </c>
      <c r="H80" s="203" t="s">
        <v>1848</v>
      </c>
      <c r="I80" s="201" t="s">
        <v>1849</v>
      </c>
      <c r="J80" s="201">
        <v>1</v>
      </c>
      <c r="K80" s="104"/>
      <c r="L80" s="104">
        <v>2500000000</v>
      </c>
      <c r="M80" s="104">
        <v>0</v>
      </c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>
        <f t="shared" si="5"/>
        <v>2500000000</v>
      </c>
      <c r="AB80" s="105" t="s">
        <v>1847</v>
      </c>
      <c r="AC80" s="97">
        <v>33</v>
      </c>
    </row>
    <row r="81" spans="1:29" ht="210" x14ac:dyDescent="0.3">
      <c r="A81" s="97" t="str">
        <f t="shared" si="4"/>
        <v>3.301</v>
      </c>
      <c r="B81" s="201" t="str">
        <f t="shared" si="3"/>
        <v>3.3</v>
      </c>
      <c r="C81" s="202" t="s">
        <v>1839</v>
      </c>
      <c r="D81" s="203" t="s">
        <v>1840</v>
      </c>
      <c r="E81" s="210">
        <v>2024170010037</v>
      </c>
      <c r="F81" s="203" t="s">
        <v>1841</v>
      </c>
      <c r="G81" s="203" t="s">
        <v>1842</v>
      </c>
      <c r="H81" s="203" t="s">
        <v>1850</v>
      </c>
      <c r="I81" s="201" t="s">
        <v>1851</v>
      </c>
      <c r="J81" s="201">
        <v>1</v>
      </c>
      <c r="K81" s="104">
        <v>150000000</v>
      </c>
      <c r="L81" s="104">
        <v>191638000</v>
      </c>
      <c r="M81" s="104">
        <v>0</v>
      </c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>
        <f t="shared" si="5"/>
        <v>341638000</v>
      </c>
      <c r="AB81" s="105" t="s">
        <v>1847</v>
      </c>
      <c r="AC81" s="97">
        <v>33</v>
      </c>
    </row>
    <row r="82" spans="1:29" ht="210" x14ac:dyDescent="0.3">
      <c r="A82" s="97" t="str">
        <f t="shared" si="4"/>
        <v>3.301</v>
      </c>
      <c r="B82" s="201" t="str">
        <f t="shared" si="3"/>
        <v>3.3</v>
      </c>
      <c r="C82" s="202" t="s">
        <v>1839</v>
      </c>
      <c r="D82" s="203" t="s">
        <v>1840</v>
      </c>
      <c r="E82" s="210">
        <v>2024170010037</v>
      </c>
      <c r="F82" s="203" t="s">
        <v>1841</v>
      </c>
      <c r="G82" s="203" t="s">
        <v>1842</v>
      </c>
      <c r="H82" s="203" t="s">
        <v>1852</v>
      </c>
      <c r="I82" s="201" t="s">
        <v>1853</v>
      </c>
      <c r="J82" s="201">
        <v>1</v>
      </c>
      <c r="K82" s="104">
        <v>0</v>
      </c>
      <c r="L82" s="104"/>
      <c r="M82" s="104">
        <v>400000000</v>
      </c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>
        <f t="shared" si="5"/>
        <v>400000000</v>
      </c>
      <c r="AB82" s="105" t="s">
        <v>1847</v>
      </c>
      <c r="AC82" s="97">
        <v>33</v>
      </c>
    </row>
    <row r="83" spans="1:29" ht="210" x14ac:dyDescent="0.3">
      <c r="A83" s="97" t="str">
        <f t="shared" si="4"/>
        <v>3.301</v>
      </c>
      <c r="B83" s="201" t="str">
        <f t="shared" si="3"/>
        <v>3.3</v>
      </c>
      <c r="C83" s="202" t="s">
        <v>1839</v>
      </c>
      <c r="D83" s="203" t="s">
        <v>1840</v>
      </c>
      <c r="E83" s="210">
        <v>2024170010037</v>
      </c>
      <c r="F83" s="203" t="s">
        <v>1841</v>
      </c>
      <c r="G83" s="203" t="s">
        <v>1842</v>
      </c>
      <c r="H83" s="203" t="s">
        <v>1854</v>
      </c>
      <c r="I83" s="201" t="s">
        <v>1855</v>
      </c>
      <c r="J83" s="201">
        <v>1</v>
      </c>
      <c r="K83" s="104">
        <v>0</v>
      </c>
      <c r="L83" s="104"/>
      <c r="M83" s="104">
        <v>4612469066</v>
      </c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>
        <f t="shared" si="5"/>
        <v>4612469066</v>
      </c>
      <c r="AB83" s="105" t="s">
        <v>1847</v>
      </c>
      <c r="AC83" s="97">
        <v>33</v>
      </c>
    </row>
    <row r="84" spans="1:29" ht="210" x14ac:dyDescent="0.3">
      <c r="A84" s="97" t="str">
        <f t="shared" si="4"/>
        <v>3.301</v>
      </c>
      <c r="B84" s="201" t="str">
        <f t="shared" si="3"/>
        <v>3.3</v>
      </c>
      <c r="C84" s="202" t="s">
        <v>1839</v>
      </c>
      <c r="D84" s="203" t="s">
        <v>1840</v>
      </c>
      <c r="E84" s="210">
        <v>2024170010037</v>
      </c>
      <c r="F84" s="203" t="s">
        <v>1841</v>
      </c>
      <c r="G84" s="203" t="s">
        <v>1842</v>
      </c>
      <c r="H84" s="203" t="s">
        <v>1856</v>
      </c>
      <c r="I84" s="201" t="s">
        <v>1857</v>
      </c>
      <c r="J84" s="201">
        <v>1</v>
      </c>
      <c r="K84" s="104">
        <v>0</v>
      </c>
      <c r="L84" s="104"/>
      <c r="M84" s="104">
        <v>387200000</v>
      </c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>
        <f t="shared" si="5"/>
        <v>387200000</v>
      </c>
      <c r="AB84" s="105" t="s">
        <v>1847</v>
      </c>
      <c r="AC84" s="97">
        <v>33</v>
      </c>
    </row>
    <row r="85" spans="1:29" ht="294" x14ac:dyDescent="0.3">
      <c r="A85" s="97" t="str">
        <f t="shared" si="4"/>
        <v>3.401</v>
      </c>
      <c r="B85" s="201" t="str">
        <f t="shared" si="3"/>
        <v>3.4</v>
      </c>
      <c r="C85" s="202" t="s">
        <v>1542</v>
      </c>
      <c r="D85" s="202" t="s">
        <v>1858</v>
      </c>
      <c r="E85" s="210">
        <v>2024170010022</v>
      </c>
      <c r="F85" s="207" t="s">
        <v>1859</v>
      </c>
      <c r="G85" s="203" t="s">
        <v>1860</v>
      </c>
      <c r="H85" s="203" t="s">
        <v>1861</v>
      </c>
      <c r="I85" s="201" t="s">
        <v>1862</v>
      </c>
      <c r="J85" s="201">
        <v>1</v>
      </c>
      <c r="K85" s="104">
        <v>503600000</v>
      </c>
      <c r="L85" s="104"/>
      <c r="M85" s="104">
        <v>26230760</v>
      </c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>
        <v>8000000000</v>
      </c>
      <c r="AA85" s="104">
        <f t="shared" si="5"/>
        <v>8529830760</v>
      </c>
      <c r="AB85" s="105" t="s">
        <v>1863</v>
      </c>
      <c r="AC85" s="97">
        <v>26</v>
      </c>
    </row>
    <row r="86" spans="1:29" ht="294" x14ac:dyDescent="0.3">
      <c r="A86" s="97" t="str">
        <f t="shared" si="4"/>
        <v>3.402</v>
      </c>
      <c r="B86" s="201" t="str">
        <f t="shared" si="3"/>
        <v>3.4</v>
      </c>
      <c r="C86" s="202" t="s">
        <v>1542</v>
      </c>
      <c r="D86" s="202" t="s">
        <v>1864</v>
      </c>
      <c r="E86" s="210">
        <v>2024170010022</v>
      </c>
      <c r="F86" s="207" t="s">
        <v>1859</v>
      </c>
      <c r="G86" s="203" t="s">
        <v>1860</v>
      </c>
      <c r="H86" s="203" t="s">
        <v>1865</v>
      </c>
      <c r="I86" s="201" t="s">
        <v>1866</v>
      </c>
      <c r="J86" s="201">
        <v>1</v>
      </c>
      <c r="K86" s="104">
        <v>2000000000</v>
      </c>
      <c r="L86" s="104">
        <v>1014000000</v>
      </c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>
        <f t="shared" si="5"/>
        <v>3014000000</v>
      </c>
      <c r="AB86" s="105" t="s">
        <v>1863</v>
      </c>
      <c r="AC86" s="97">
        <v>26</v>
      </c>
    </row>
    <row r="87" spans="1:29" ht="294" x14ac:dyDescent="0.3">
      <c r="A87" s="97" t="str">
        <f t="shared" si="4"/>
        <v>3.403</v>
      </c>
      <c r="B87" s="201" t="str">
        <f t="shared" si="3"/>
        <v>3.4</v>
      </c>
      <c r="C87" s="202" t="s">
        <v>1542</v>
      </c>
      <c r="D87" s="203" t="s">
        <v>1867</v>
      </c>
      <c r="E87" s="210">
        <v>2024170010022</v>
      </c>
      <c r="F87" s="207" t="s">
        <v>1859</v>
      </c>
      <c r="G87" s="203" t="s">
        <v>1860</v>
      </c>
      <c r="H87" s="203" t="s">
        <v>1868</v>
      </c>
      <c r="I87" s="201" t="s">
        <v>1869</v>
      </c>
      <c r="J87" s="201">
        <v>1</v>
      </c>
      <c r="K87" s="104">
        <v>1496400000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>
        <f t="shared" si="5"/>
        <v>1496400000</v>
      </c>
      <c r="AB87" s="105" t="s">
        <v>1863</v>
      </c>
      <c r="AC87" s="97">
        <v>26</v>
      </c>
    </row>
    <row r="88" spans="1:29" ht="210" x14ac:dyDescent="0.3">
      <c r="A88" s="97" t="str">
        <f t="shared" si="4"/>
        <v>3.501</v>
      </c>
      <c r="B88" s="201" t="str">
        <f t="shared" si="3"/>
        <v>3.5</v>
      </c>
      <c r="C88" s="202" t="s">
        <v>1544</v>
      </c>
      <c r="D88" s="203" t="s">
        <v>1761</v>
      </c>
      <c r="E88" s="210">
        <v>2024170010024</v>
      </c>
      <c r="F88" s="207" t="s">
        <v>1661</v>
      </c>
      <c r="G88" s="203" t="s">
        <v>1662</v>
      </c>
      <c r="H88" s="203" t="s">
        <v>1870</v>
      </c>
      <c r="I88" s="201" t="s">
        <v>1871</v>
      </c>
      <c r="J88" s="201">
        <v>1</v>
      </c>
      <c r="K88" s="104">
        <v>2989299530</v>
      </c>
      <c r="L88" s="104"/>
      <c r="M88" s="104"/>
      <c r="N88" s="104"/>
      <c r="O88" s="104"/>
      <c r="P88" s="104"/>
      <c r="Q88" s="104">
        <v>3111763137</v>
      </c>
      <c r="R88" s="104">
        <v>700000000</v>
      </c>
      <c r="S88" s="104"/>
      <c r="T88" s="104"/>
      <c r="U88" s="104"/>
      <c r="V88" s="104"/>
      <c r="W88" s="104"/>
      <c r="X88" s="104"/>
      <c r="Y88" s="104"/>
      <c r="Z88" s="104"/>
      <c r="AA88" s="104">
        <f t="shared" si="5"/>
        <v>6801062667</v>
      </c>
      <c r="AB88" s="105" t="s">
        <v>1681</v>
      </c>
      <c r="AC88" s="97">
        <v>26</v>
      </c>
    </row>
    <row r="89" spans="1:29" ht="126" x14ac:dyDescent="0.3">
      <c r="A89" s="97" t="str">
        <f t="shared" si="4"/>
        <v>4.101</v>
      </c>
      <c r="B89" s="201" t="str">
        <f t="shared" si="3"/>
        <v>4.1</v>
      </c>
      <c r="C89" s="203" t="s">
        <v>1546</v>
      </c>
      <c r="D89" s="203" t="s">
        <v>1872</v>
      </c>
      <c r="E89" s="210">
        <v>2024170010012</v>
      </c>
      <c r="F89" s="207" t="s">
        <v>1873</v>
      </c>
      <c r="G89" s="203" t="s">
        <v>1874</v>
      </c>
      <c r="H89" s="203" t="s">
        <v>1875</v>
      </c>
      <c r="I89" s="201" t="s">
        <v>1876</v>
      </c>
      <c r="J89" s="201">
        <v>1</v>
      </c>
      <c r="K89" s="199">
        <v>358032371</v>
      </c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>
        <f t="shared" si="5"/>
        <v>358032371</v>
      </c>
      <c r="AB89" s="105" t="s">
        <v>1877</v>
      </c>
      <c r="AC89" s="97">
        <v>22</v>
      </c>
    </row>
    <row r="90" spans="1:29" ht="147" x14ac:dyDescent="0.3">
      <c r="A90" s="97" t="str">
        <f t="shared" si="4"/>
        <v>4.101</v>
      </c>
      <c r="B90" s="201" t="str">
        <f t="shared" si="3"/>
        <v>4.1</v>
      </c>
      <c r="C90" s="203" t="s">
        <v>1546</v>
      </c>
      <c r="D90" s="203" t="s">
        <v>1872</v>
      </c>
      <c r="E90" s="210">
        <v>2024170010013</v>
      </c>
      <c r="F90" s="207" t="s">
        <v>1878</v>
      </c>
      <c r="G90" s="203" t="s">
        <v>1879</v>
      </c>
      <c r="H90" s="203" t="s">
        <v>1875</v>
      </c>
      <c r="I90" s="201" t="s">
        <v>1876</v>
      </c>
      <c r="J90" s="201">
        <v>1</v>
      </c>
      <c r="K90" s="199">
        <v>16807681</v>
      </c>
      <c r="L90" s="104"/>
      <c r="M90" s="104">
        <v>133316035</v>
      </c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>
        <f t="shared" si="5"/>
        <v>150123716</v>
      </c>
      <c r="AB90" s="105" t="s">
        <v>1877</v>
      </c>
      <c r="AC90" s="97">
        <v>22</v>
      </c>
    </row>
    <row r="91" spans="1:29" ht="126" x14ac:dyDescent="0.3">
      <c r="A91" s="97" t="str">
        <f t="shared" si="4"/>
        <v>4.101</v>
      </c>
      <c r="B91" s="201" t="str">
        <f t="shared" si="3"/>
        <v>4.1</v>
      </c>
      <c r="C91" s="203" t="s">
        <v>1546</v>
      </c>
      <c r="D91" s="203" t="s">
        <v>1872</v>
      </c>
      <c r="E91" s="204">
        <v>2024170010014</v>
      </c>
      <c r="F91" s="205" t="s">
        <v>1880</v>
      </c>
      <c r="G91" s="203" t="s">
        <v>1881</v>
      </c>
      <c r="H91" s="203" t="s">
        <v>1875</v>
      </c>
      <c r="I91" s="201" t="s">
        <v>1876</v>
      </c>
      <c r="J91" s="201">
        <v>1</v>
      </c>
      <c r="K91" s="199">
        <v>955994379</v>
      </c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>
        <f t="shared" si="5"/>
        <v>955994379</v>
      </c>
      <c r="AB91" s="105" t="s">
        <v>1877</v>
      </c>
      <c r="AC91" s="97">
        <v>22</v>
      </c>
    </row>
    <row r="92" spans="1:29" ht="294" x14ac:dyDescent="0.3">
      <c r="A92" s="97" t="str">
        <f t="shared" si="4"/>
        <v>4.101</v>
      </c>
      <c r="B92" s="201" t="str">
        <f t="shared" si="3"/>
        <v>4.1</v>
      </c>
      <c r="C92" s="203" t="s">
        <v>1546</v>
      </c>
      <c r="D92" s="203" t="s">
        <v>1872</v>
      </c>
      <c r="E92" s="210">
        <v>2024170010015</v>
      </c>
      <c r="F92" s="207" t="s">
        <v>1882</v>
      </c>
      <c r="G92" s="203" t="s">
        <v>1883</v>
      </c>
      <c r="H92" s="203" t="s">
        <v>1875</v>
      </c>
      <c r="I92" s="201" t="s">
        <v>1876</v>
      </c>
      <c r="J92" s="201">
        <v>1</v>
      </c>
      <c r="K92" s="199">
        <v>2021000000</v>
      </c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>
        <f t="shared" si="5"/>
        <v>2021000000</v>
      </c>
      <c r="AB92" s="105" t="s">
        <v>1877</v>
      </c>
      <c r="AC92" s="97">
        <v>22</v>
      </c>
    </row>
    <row r="93" spans="1:29" ht="84" x14ac:dyDescent="0.3">
      <c r="A93" s="97" t="str">
        <f t="shared" si="4"/>
        <v>4.101</v>
      </c>
      <c r="B93" s="201" t="str">
        <f t="shared" si="3"/>
        <v>4.1</v>
      </c>
      <c r="C93" s="203" t="str">
        <f>UPPER(C89)</f>
        <v>PLANEACIÓN Y ORDENAMIENTO TERRITORIAL</v>
      </c>
      <c r="D93" s="203" t="s">
        <v>1872</v>
      </c>
      <c r="E93" s="204">
        <v>2024170010014</v>
      </c>
      <c r="F93" s="205" t="s">
        <v>1880</v>
      </c>
      <c r="G93" s="202"/>
      <c r="H93" s="203" t="s">
        <v>1884</v>
      </c>
      <c r="I93" s="201" t="s">
        <v>1885</v>
      </c>
      <c r="J93" s="201">
        <v>1</v>
      </c>
      <c r="K93" s="199">
        <v>720000000</v>
      </c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>
        <f t="shared" si="5"/>
        <v>720000000</v>
      </c>
      <c r="AB93" s="105" t="s">
        <v>1877</v>
      </c>
      <c r="AC93" s="97">
        <v>22</v>
      </c>
    </row>
    <row r="94" spans="1:29" ht="84" x14ac:dyDescent="0.3">
      <c r="A94" s="97" t="str">
        <f t="shared" si="4"/>
        <v>4.201</v>
      </c>
      <c r="B94" s="201" t="str">
        <f t="shared" si="3"/>
        <v>4.2</v>
      </c>
      <c r="C94" s="202" t="s">
        <v>1548</v>
      </c>
      <c r="D94" s="202" t="s">
        <v>1886</v>
      </c>
      <c r="E94" s="204">
        <v>2024170010026</v>
      </c>
      <c r="F94" s="207" t="s">
        <v>1887</v>
      </c>
      <c r="G94" s="203" t="s">
        <v>1888</v>
      </c>
      <c r="H94" s="203" t="s">
        <v>1889</v>
      </c>
      <c r="I94" s="201" t="s">
        <v>1890</v>
      </c>
      <c r="J94" s="201">
        <v>1</v>
      </c>
      <c r="K94" s="199">
        <v>10156798501</v>
      </c>
      <c r="L94" s="104">
        <v>1900347476</v>
      </c>
      <c r="M94" s="104">
        <v>0</v>
      </c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>
        <f t="shared" si="5"/>
        <v>12057145977</v>
      </c>
      <c r="AB94" s="105" t="s">
        <v>1891</v>
      </c>
      <c r="AC94" s="97">
        <v>25</v>
      </c>
    </row>
    <row r="95" spans="1:29" ht="147" x14ac:dyDescent="0.3">
      <c r="A95" s="97" t="str">
        <f t="shared" si="4"/>
        <v>4.202</v>
      </c>
      <c r="B95" s="201" t="str">
        <f t="shared" si="3"/>
        <v>4.2</v>
      </c>
      <c r="C95" s="202" t="s">
        <v>1548</v>
      </c>
      <c r="D95" s="203" t="s">
        <v>1892</v>
      </c>
      <c r="E95" s="210">
        <v>2024170010008</v>
      </c>
      <c r="F95" s="207" t="s">
        <v>1893</v>
      </c>
      <c r="G95" s="203" t="s">
        <v>1894</v>
      </c>
      <c r="H95" s="203" t="s">
        <v>1895</v>
      </c>
      <c r="I95" s="201" t="s">
        <v>1896</v>
      </c>
      <c r="J95" s="201">
        <v>1</v>
      </c>
      <c r="K95" s="104">
        <v>3908882090</v>
      </c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>
        <f t="shared" si="5"/>
        <v>3908882090</v>
      </c>
      <c r="AB95" s="105" t="s">
        <v>1897</v>
      </c>
      <c r="AC95" s="97">
        <v>20</v>
      </c>
    </row>
    <row r="96" spans="1:29" ht="147" x14ac:dyDescent="0.3">
      <c r="A96" s="97" t="str">
        <f t="shared" si="4"/>
        <v>4.202</v>
      </c>
      <c r="B96" s="201" t="str">
        <f t="shared" si="3"/>
        <v>4.2</v>
      </c>
      <c r="C96" s="202" t="s">
        <v>1548</v>
      </c>
      <c r="D96" s="203" t="s">
        <v>1892</v>
      </c>
      <c r="E96" s="210">
        <v>2024170010008</v>
      </c>
      <c r="F96" s="207" t="s">
        <v>1893</v>
      </c>
      <c r="G96" s="203" t="s">
        <v>1894</v>
      </c>
      <c r="H96" s="203" t="s">
        <v>1898</v>
      </c>
      <c r="I96" s="201" t="s">
        <v>1899</v>
      </c>
      <c r="J96" s="201">
        <v>1</v>
      </c>
      <c r="K96" s="199">
        <v>1000000000</v>
      </c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>
        <f t="shared" si="5"/>
        <v>1000000000</v>
      </c>
      <c r="AB96" s="105" t="s">
        <v>1877</v>
      </c>
      <c r="AC96" s="97">
        <v>22</v>
      </c>
    </row>
    <row r="97" spans="1:29" ht="294" x14ac:dyDescent="0.3">
      <c r="A97" s="97" t="str">
        <f t="shared" si="4"/>
        <v>4.203</v>
      </c>
      <c r="B97" s="201" t="str">
        <f t="shared" si="3"/>
        <v>4.2</v>
      </c>
      <c r="C97" s="202" t="s">
        <v>1548</v>
      </c>
      <c r="D97" s="202" t="s">
        <v>1900</v>
      </c>
      <c r="E97" s="210">
        <v>2024170010011</v>
      </c>
      <c r="F97" s="207" t="s">
        <v>1901</v>
      </c>
      <c r="G97" s="203" t="s">
        <v>1902</v>
      </c>
      <c r="H97" s="203" t="s">
        <v>1903</v>
      </c>
      <c r="I97" s="201" t="s">
        <v>1904</v>
      </c>
      <c r="J97" s="201">
        <v>1</v>
      </c>
      <c r="K97" s="199">
        <v>700000000</v>
      </c>
      <c r="L97" s="104"/>
      <c r="M97" s="104">
        <v>314171320</v>
      </c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>
        <f t="shared" si="5"/>
        <v>1014171320</v>
      </c>
      <c r="AB97" s="105" t="s">
        <v>1905</v>
      </c>
      <c r="AC97" s="97">
        <v>21</v>
      </c>
    </row>
    <row r="98" spans="1:29" ht="315" x14ac:dyDescent="0.3">
      <c r="A98" s="97" t="str">
        <f t="shared" si="4"/>
        <v>4.204</v>
      </c>
      <c r="B98" s="201" t="str">
        <f t="shared" si="3"/>
        <v>4.2</v>
      </c>
      <c r="C98" s="202" t="s">
        <v>1548</v>
      </c>
      <c r="D98" s="202" t="s">
        <v>1906</v>
      </c>
      <c r="E98" s="210">
        <v>2024170010010</v>
      </c>
      <c r="F98" s="207" t="s">
        <v>1907</v>
      </c>
      <c r="G98" s="203" t="s">
        <v>1908</v>
      </c>
      <c r="H98" s="203" t="s">
        <v>1909</v>
      </c>
      <c r="I98" s="201" t="s">
        <v>1910</v>
      </c>
      <c r="J98" s="201">
        <v>1</v>
      </c>
      <c r="K98" s="199">
        <v>2487539331</v>
      </c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>
        <f t="shared" si="5"/>
        <v>2487539331</v>
      </c>
      <c r="AB98" s="105" t="s">
        <v>1905</v>
      </c>
      <c r="AC98" s="97">
        <v>21</v>
      </c>
    </row>
    <row r="99" spans="1:29" ht="168" x14ac:dyDescent="0.3">
      <c r="A99" s="97" t="str">
        <f t="shared" si="4"/>
        <v>4.205</v>
      </c>
      <c r="B99" s="201" t="str">
        <f t="shared" si="3"/>
        <v>4.2</v>
      </c>
      <c r="C99" s="202" t="s">
        <v>1548</v>
      </c>
      <c r="D99" s="203" t="s">
        <v>1911</v>
      </c>
      <c r="E99" s="204">
        <v>2024170010021</v>
      </c>
      <c r="F99" s="205" t="s">
        <v>1724</v>
      </c>
      <c r="G99" s="203" t="s">
        <v>1725</v>
      </c>
      <c r="H99" s="203" t="s">
        <v>1912</v>
      </c>
      <c r="I99" s="201" t="s">
        <v>1913</v>
      </c>
      <c r="J99" s="201">
        <v>1</v>
      </c>
      <c r="K99" s="199">
        <v>5000000000</v>
      </c>
      <c r="L99" s="104">
        <v>5000000000</v>
      </c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>
        <f t="shared" si="5"/>
        <v>10000000000</v>
      </c>
      <c r="AB99" s="105" t="s">
        <v>1681</v>
      </c>
      <c r="AC99" s="97">
        <v>26</v>
      </c>
    </row>
    <row r="100" spans="1:29" ht="315" x14ac:dyDescent="0.3">
      <c r="A100" s="97" t="str">
        <f t="shared" si="4"/>
        <v>2.101</v>
      </c>
      <c r="B100" s="201" t="s">
        <v>1914</v>
      </c>
      <c r="C100" s="203" t="s">
        <v>1528</v>
      </c>
      <c r="D100" s="203" t="s">
        <v>1734</v>
      </c>
      <c r="E100" s="208">
        <v>2024170010054</v>
      </c>
      <c r="F100" s="207" t="s">
        <v>1915</v>
      </c>
      <c r="G100" s="203" t="s">
        <v>1916</v>
      </c>
      <c r="H100" s="203" t="s">
        <v>1737</v>
      </c>
      <c r="I100" s="206" t="s">
        <v>1738</v>
      </c>
      <c r="J100" s="209">
        <v>0.4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>
        <v>20000000000</v>
      </c>
      <c r="AA100" s="104">
        <f t="shared" si="5"/>
        <v>20000000000</v>
      </c>
      <c r="AB100" s="105" t="s">
        <v>1731</v>
      </c>
      <c r="AC100" s="97">
        <v>35</v>
      </c>
    </row>
    <row r="101" spans="1:29" x14ac:dyDescent="0.3">
      <c r="C101" s="108"/>
      <c r="D101" s="108"/>
      <c r="E101" s="191"/>
      <c r="F101" s="192"/>
      <c r="G101" s="108"/>
      <c r="I101" s="193"/>
      <c r="J101" s="194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6"/>
    </row>
    <row r="102" spans="1:29" x14ac:dyDescent="0.3">
      <c r="K102" s="109">
        <f t="shared" ref="K102:Z102" si="6">SUBTOTAL(9,K11:K100)</f>
        <v>220812246031</v>
      </c>
      <c r="L102" s="109">
        <f t="shared" si="6"/>
        <v>82899469761</v>
      </c>
      <c r="M102" s="109">
        <f t="shared" si="6"/>
        <v>226372696160</v>
      </c>
      <c r="N102" s="109">
        <f t="shared" si="6"/>
        <v>1500000000</v>
      </c>
      <c r="O102" s="109">
        <f t="shared" si="6"/>
        <v>259357307335</v>
      </c>
      <c r="P102" s="109">
        <f t="shared" si="6"/>
        <v>986246064</v>
      </c>
      <c r="Q102" s="109">
        <f t="shared" si="6"/>
        <v>8690726437</v>
      </c>
      <c r="R102" s="109">
        <f t="shared" si="6"/>
        <v>700000000</v>
      </c>
      <c r="S102" s="109">
        <f t="shared" si="6"/>
        <v>1662797081</v>
      </c>
      <c r="T102" s="109">
        <f t="shared" si="6"/>
        <v>1811571321</v>
      </c>
      <c r="U102" s="109">
        <f t="shared" si="6"/>
        <v>65167930282</v>
      </c>
      <c r="V102" s="109">
        <f t="shared" si="6"/>
        <v>0</v>
      </c>
      <c r="W102" s="109">
        <f t="shared" si="6"/>
        <v>0</v>
      </c>
      <c r="X102" s="109">
        <f t="shared" si="6"/>
        <v>300000000</v>
      </c>
      <c r="Y102" s="109">
        <f t="shared" si="6"/>
        <v>7166666667</v>
      </c>
      <c r="Z102" s="109">
        <f t="shared" si="6"/>
        <v>70000000000</v>
      </c>
      <c r="AA102" s="109">
        <f>SUBTOTAL(9,AA11:AA100)</f>
        <v>947427657139</v>
      </c>
    </row>
    <row r="103" spans="1:29" x14ac:dyDescent="0.3">
      <c r="K103" s="113"/>
      <c r="M103" s="113"/>
      <c r="O103" s="113"/>
      <c r="R103" s="113"/>
      <c r="Z103" s="113"/>
      <c r="AA103" s="111"/>
      <c r="AB103" s="112"/>
    </row>
    <row r="104" spans="1:29" x14ac:dyDescent="0.3">
      <c r="L104" s="113"/>
      <c r="N104" s="113"/>
    </row>
    <row r="105" spans="1:29" x14ac:dyDescent="0.3">
      <c r="L105" s="113"/>
      <c r="M105" s="113"/>
    </row>
    <row r="106" spans="1:29" x14ac:dyDescent="0.3">
      <c r="K106" s="113"/>
      <c r="M106" s="113"/>
      <c r="O106" s="113"/>
    </row>
    <row r="107" spans="1:29" x14ac:dyDescent="0.3">
      <c r="K107" s="113"/>
      <c r="M107" s="113"/>
      <c r="O107" s="113"/>
    </row>
    <row r="108" spans="1:29" x14ac:dyDescent="0.3">
      <c r="M108" s="113"/>
    </row>
    <row r="109" spans="1:29" x14ac:dyDescent="0.3">
      <c r="L109" s="113"/>
    </row>
  </sheetData>
  <autoFilter ref="A10:AC100" xr:uid="{00000000-0009-0000-0000-000006000000}"/>
  <mergeCells count="4">
    <mergeCell ref="B3:AB3"/>
    <mergeCell ref="B4:AB4"/>
    <mergeCell ref="B9:J9"/>
    <mergeCell ref="K9:AA9"/>
  </mergeCells>
  <dataValidations disablePrompts="1" count="1">
    <dataValidation type="decimal" operator="greaterThanOrEqual" showInputMessage="1" showErrorMessage="1" error="Ingrese valores numéricos" sqref="K515:Z515" xr:uid="{00000000-0002-0000-0600-000000000000}">
      <formula1>0</formula1>
    </dataValidation>
  </dataValidations>
  <pageMargins left="0.31496062992125984" right="0.70866141732283472" top="0.74803149606299213" bottom="0.74803149606299213" header="0.31496062992125984" footer="0.31496062992125984"/>
  <pageSetup paperSize="5" scale="28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otros</vt:lpstr>
      <vt:lpstr>GASTOS 2025</vt:lpstr>
      <vt:lpstr>RENTAS 2025</vt:lpstr>
      <vt:lpstr>POR SECRETARIAS</vt:lpstr>
      <vt:lpstr>PROGRAMAS</vt:lpstr>
      <vt:lpstr>PROGRAMAS, SUBPROGRAMAS</vt:lpstr>
      <vt:lpstr>POAI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Natalia Diaz Jurado</cp:lastModifiedBy>
  <dcterms:created xsi:type="dcterms:W3CDTF">2024-12-13T14:07:21Z</dcterms:created>
  <dcterms:modified xsi:type="dcterms:W3CDTF">2025-01-17T19:44:06Z</dcterms:modified>
</cp:coreProperties>
</file>