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45" windowHeight="10020" activeTab="3"/>
  </bookViews>
  <sheets>
    <sheet name="PlanAcción-ESCUELAS" sheetId="1" r:id="rId1"/>
    <sheet name="INSTRUCTIVO" sheetId="2" r:id="rId2"/>
    <sheet name="Hoja1" sheetId="3" r:id="rId3"/>
    <sheet name="PlanAccion ESCUELAS AJUSTADO" sheetId="4" r:id="rId4"/>
  </sheets>
  <definedNames>
    <definedName name="_xlnm.Print_Area" localSheetId="0">'PlanAcción-ESCUELAS'!$A$1:$BB$28</definedName>
    <definedName name="_xlnm.Print_Titles" localSheetId="0">'PlanAcción-ESCUELAS'!$1:$15</definedName>
  </definedNames>
  <calcPr fullCalcOnLoad="1"/>
</workbook>
</file>

<file path=xl/sharedStrings.xml><?xml version="1.0" encoding="utf-8"?>
<sst xmlns="http://schemas.openxmlformats.org/spreadsheetml/2006/main" count="225" uniqueCount="123">
  <si>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</si>
  <si>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</si>
  <si>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</si>
  <si>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</si>
  <si>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</si>
  <si>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</si>
  <si>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</si>
  <si>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</si>
  <si>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</si>
  <si>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</si>
  <si>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</si>
  <si>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</si>
  <si>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</si>
  <si>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</si>
  <si>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</si>
  <si>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</si>
  <si>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</si>
  <si>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</si>
  <si>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</si>
  <si>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</si>
  <si>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PLAN DE ACCIÓN      VIGENCIA: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</si>
  <si>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</si>
  <si>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</si>
  <si>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</si>
  <si>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</si>
  <si>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</si>
  <si>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</si>
  <si>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</si>
  <si>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</si>
  <si>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</si>
  <si>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</si>
  <si>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</si>
  <si>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</si>
  <si>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</si>
  <si>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</si>
  <si>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</si>
  <si>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</si>
  <si>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</si>
  <si>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</si>
  <si>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</si>
  <si>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</si>
  <si>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</si>
  <si>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</si>
  <si>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</si>
  <si>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</si>
  <si>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</si>
  <si>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</si>
  <si>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</si>
  <si>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</si>
  <si>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</si>
  <si>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</si>
  <si>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</si>
  <si>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</si>
  <si>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</si>
  <si>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</si>
  <si>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</si>
  <si>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</si>
  <si>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</si>
  <si>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</si>
  <si>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</si>
  <si>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</si>
  <si>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</si>
  <si>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FECHA DE ELABORACIÓN: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</si>
  <si>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</si>
  <si>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</si>
  <si>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</si>
  <si>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</si>
  <si>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</si>
  <si>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</si>
  <si>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</si>
  <si>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</si>
  <si>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</si>
  <si>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</si>
  <si>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</si>
  <si>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</si>
  <si>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</si>
  <si>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</si>
  <si>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</si>
  <si>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</si>
  <si>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</si>
  <si>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</si>
  <si>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</si>
  <si>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</si>
  <si>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</si>
  <si>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</si>
  <si>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</si>
  <si>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</si>
  <si>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</si>
  <si>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</si>
  <si>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</si>
  <si>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</si>
  <si>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</si>
  <si>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PROPOSITO: MEJORAR EL ACCESO Y LA CALIDAD DE LA EDUCACIÓN EN TODOS LOS NIVELES</t>
  </si>
  <si>
    <t>DEPENDENCIA: SECRETARÍA DE EDUCACIÓN</t>
  </si>
  <si>
    <t xml:space="preserve">INFRAESTRUCTURA Y ADECUACIÓN DE AMBIENTES EDUCATIVOS ACCESIBLES </t>
  </si>
  <si>
    <t>1) Mejorar el espacio locativo a 12 ambientes escolares tipo A (3 aulas por año)</t>
  </si>
  <si>
    <t>2) Realizar mantenimiento preventivo y correctivo a 30 plantas físicas oficiales, por año</t>
  </si>
  <si>
    <t>AMPLIACIÓN, ADECUACIÓN Y MANTENIMIENTO DE LAS PLANTAS FÍSICAS DE LOS ESTABLECIMIENTOS  EDUCATIVOS DEL MUNICIPIO DE MANIZALES</t>
  </si>
  <si>
    <t>EDU.17.</t>
  </si>
  <si>
    <t>EDU.18.</t>
  </si>
  <si>
    <t>Número de aulas con mejoras locativas en ambientes escolares tipo A</t>
  </si>
  <si>
    <t xml:space="preserve">Número de plantas físicas oficiales con mantenimiento preventivo y correctivo </t>
  </si>
  <si>
    <t>DISMINUCION DE BRECHAS EDUCATIVAS</t>
  </si>
  <si>
    <t xml:space="preserve">Realizar mantenimiento y/o adecuaciones y/o ampliación  a las infraestructuras de los establecimientos educativos oficiales </t>
  </si>
  <si>
    <t>TOTAL</t>
  </si>
  <si>
    <t xml:space="preserve">Realizar ampliación  a las infraestructuras de los establ educat ley 21 </t>
  </si>
  <si>
    <t>ampliación, adec mmto plantas físisca E-E- ESTUDIOS</t>
  </si>
  <si>
    <t>ampliación, adec mmto plantas físisca E-E- CAPACTACIÓN Y ASISTENCIA TECNICA</t>
  </si>
  <si>
    <t xml:space="preserve">R.F. APORTES LEY 21. INFRA EDUCATIVA ampliación  a las infraestructuras de los establecimientos educativos oficiales </t>
  </si>
  <si>
    <t xml:space="preserve">R.F. REGALIAS Realizar mantenimiento y/o adecuaciones y/o ampliación  a las infraestructuras de los establecimientos educativos oficiales </t>
  </si>
  <si>
    <t>totales</t>
  </si>
  <si>
    <t>LATINOAMERICANO</t>
  </si>
  <si>
    <t>ESTAMBUL</t>
  </si>
  <si>
    <t>SAN JOSÉ</t>
  </si>
  <si>
    <t>NORMAL SUPRERIOR DE CALDAS</t>
  </si>
  <si>
    <t>Realizar mantenimiento y/o adecuaciones y/o ampliación  a las infraestructuras de los establecimientos educativos oficiales . CAP Y ASIST. TECNICA</t>
  </si>
  <si>
    <t>NOTA: SE CREA RUBRO DE LA FILA 24. PARA LA INTERVENTORIA DE LEY 21 EN 6,5% DE 5,100 MILLONES</t>
  </si>
  <si>
    <t>ampliación, adec mmto plantas físisca E-E- OBRA FISICA</t>
  </si>
  <si>
    <t>SE CAMBIA LE RUBRO DE LA FILA  17 DE CAPACITACION Y ASISTENCIA TECNICA  A OBRA FISICA, CON LA RESPECTIVA CODIFICACIÓN Y SE MODIFICA LE VALOR, PASANDO A 75 MILLONES Y DISMINUYENDO EL RUBRO DE ESTUDIOS Y DISEÑOS.</t>
  </si>
  <si>
    <t>SE DISMINUYE EL VALOR DE LA FILA 22, CON EL FIN DE FINANCIAR LA INTERVENTORIA DE LA FILA 24</t>
  </si>
  <si>
    <t>Realizar ampliación , Adecuación, mantenimiento  a las infraestructuras de los establ educat  .  OBRA FISICA</t>
  </si>
  <si>
    <t>Realizar ampliación  a las infraestructuras de los establ educat  convenio ley 21</t>
  </si>
  <si>
    <t>COMPROBACIONES DE VALORES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</si>
</sst>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  <numFmt numFmtId="180" formatCode="[$-240A]dddd\,\ dd&quot; de &quot;mmmm&quot; de &quot;yyyy"/>
    <numFmt numFmtId="181" formatCode="[$-240A]h:mm:ss\ AM/PM"/>
    <numFmt numFmtId="182" formatCode="_(* #,##0.0_);_(* \(#,##0.0\);_(* &quot;-&quot;??_);_(@_)"/>
    <numFmt numFmtId="183" formatCode="_(* #,##0_);_(* \(#,##0\);_(* &quot;-&quot;??_);_(@_)"/>
    <numFmt numFmtId="184" formatCode="[$$-240A]#,##0;\([$$-240A]#,##0\)"/>
    <numFmt numFmtId="185" formatCode="#,##0.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b/>
      <sz val="22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6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27" fillId="28" borderId="20" xfId="0" applyFont="1" applyFill="1" applyBorder="1" applyAlignment="1">
      <alignment horizontal="center" vertical="center" wrapText="1"/>
    </xf>
    <xf numFmtId="0" fontId="27" fillId="29" borderId="2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21" fillId="31" borderId="10" xfId="94" applyFont="1" applyFill="1" applyBorder="1" applyAlignment="1">
      <alignment horizontal="center" vertical="center" wrapText="1"/>
      <protection/>
    </xf>
    <xf numFmtId="0" fontId="21" fillId="32" borderId="10" xfId="94" applyFont="1" applyFill="1" applyBorder="1" applyAlignment="1">
      <alignment horizontal="center" vertical="center" wrapText="1"/>
      <protection/>
    </xf>
    <xf numFmtId="0" fontId="21" fillId="33" borderId="10" xfId="94" applyFont="1" applyFill="1" applyBorder="1" applyAlignment="1">
      <alignment horizontal="center" vertical="center" wrapText="1"/>
      <protection/>
    </xf>
    <xf numFmtId="0" fontId="21" fillId="34" borderId="10" xfId="94" applyFont="1" applyFill="1" applyBorder="1" applyAlignment="1">
      <alignment horizontal="center" vertical="center" wrapText="1"/>
      <protection/>
    </xf>
    <xf numFmtId="0" fontId="21" fillId="35" borderId="10" xfId="94" applyFont="1" applyFill="1" applyBorder="1" applyAlignment="1">
      <alignment horizontal="center" vertical="center" wrapText="1"/>
      <protection/>
    </xf>
    <xf numFmtId="0" fontId="21" fillId="36" borderId="10" xfId="94" applyFont="1" applyFill="1" applyBorder="1" applyAlignment="1">
      <alignment horizontal="center" vertical="center" wrapText="1"/>
      <protection/>
    </xf>
    <xf numFmtId="0" fontId="21" fillId="37" borderId="10" xfId="94" applyFont="1" applyFill="1" applyBorder="1" applyAlignment="1">
      <alignment horizontal="center" vertical="center" wrapText="1"/>
      <protection/>
    </xf>
    <xf numFmtId="0" fontId="21" fillId="38" borderId="10" xfId="94" applyFont="1" applyFill="1" applyBorder="1" applyAlignment="1">
      <alignment horizontal="center" vertical="center" wrapText="1"/>
      <protection/>
    </xf>
    <xf numFmtId="0" fontId="21" fillId="39" borderId="10" xfId="94" applyFont="1" applyFill="1" applyBorder="1" applyAlignment="1">
      <alignment horizontal="center" vertical="center" wrapText="1"/>
      <protection/>
    </xf>
    <xf numFmtId="0" fontId="21" fillId="40" borderId="10" xfId="94" applyFont="1" applyFill="1" applyBorder="1" applyAlignment="1">
      <alignment horizontal="center" vertical="center" wrapText="1"/>
      <protection/>
    </xf>
    <xf numFmtId="0" fontId="21" fillId="41" borderId="10" xfId="94" applyFont="1" applyFill="1" applyBorder="1" applyAlignment="1">
      <alignment horizontal="center" vertical="center" wrapText="1"/>
      <protection/>
    </xf>
    <xf numFmtId="0" fontId="21" fillId="42" borderId="10" xfId="94" applyFont="1" applyFill="1" applyBorder="1" applyAlignment="1">
      <alignment horizontal="center" vertical="center" wrapText="1"/>
      <protection/>
    </xf>
    <xf numFmtId="0" fontId="21" fillId="43" borderId="10" xfId="94" applyFont="1" applyFill="1" applyBorder="1" applyAlignment="1">
      <alignment horizontal="center" vertical="center" wrapText="1"/>
      <protection/>
    </xf>
    <xf numFmtId="0" fontId="21" fillId="44" borderId="10" xfId="94" applyFont="1" applyFill="1" applyBorder="1" applyAlignment="1">
      <alignment horizontal="center" vertical="center" wrapText="1"/>
      <protection/>
    </xf>
    <xf numFmtId="0" fontId="21" fillId="0" borderId="10" xfId="94" applyFont="1" applyFill="1" applyBorder="1" applyAlignment="1">
      <alignment horizontal="center" vertical="center" wrapText="1"/>
      <protection/>
    </xf>
    <xf numFmtId="0" fontId="21" fillId="31" borderId="14" xfId="94" applyFont="1" applyFill="1" applyBorder="1" applyAlignment="1">
      <alignment horizontal="center" vertical="center" wrapText="1"/>
      <protection/>
    </xf>
    <xf numFmtId="0" fontId="21" fillId="0" borderId="14" xfId="94" applyFont="1" applyFill="1" applyBorder="1" applyAlignment="1">
      <alignment horizontal="center" vertical="center" wrapText="1"/>
      <protection/>
    </xf>
    <xf numFmtId="0" fontId="21" fillId="33" borderId="10" xfId="94" applyFont="1" applyFill="1" applyBorder="1" applyAlignment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9" fontId="34" fillId="0" borderId="10" xfId="0" applyNumberFormat="1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left" vertical="top" wrapText="1"/>
    </xf>
    <xf numFmtId="0" fontId="0" fillId="0" borderId="10" xfId="94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1" fontId="34" fillId="0" borderId="10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left" vertical="center" wrapText="1"/>
    </xf>
    <xf numFmtId="0" fontId="21" fillId="33" borderId="10" xfId="94" applyFont="1" applyFill="1" applyBorder="1" applyAlignment="1">
      <alignment horizontal="center" vertical="center" wrapText="1"/>
      <protection/>
    </xf>
    <xf numFmtId="9" fontId="34" fillId="45" borderId="10" xfId="0" applyNumberFormat="1" applyFont="1" applyFill="1" applyBorder="1" applyAlignment="1">
      <alignment horizontal="center" vertical="top" wrapText="1"/>
    </xf>
    <xf numFmtId="0" fontId="37" fillId="45" borderId="10" xfId="0" applyFont="1" applyFill="1" applyBorder="1" applyAlignment="1">
      <alignment horizontal="left" vertical="top" wrapText="1"/>
    </xf>
    <xf numFmtId="0" fontId="19" fillId="45" borderId="10" xfId="0" applyFont="1" applyFill="1" applyBorder="1" applyAlignment="1">
      <alignment vertical="center" wrapText="1"/>
    </xf>
    <xf numFmtId="0" fontId="34" fillId="0" borderId="24" xfId="0" applyFont="1" applyFill="1" applyBorder="1" applyAlignment="1">
      <alignment vertical="center" wrapText="1"/>
    </xf>
    <xf numFmtId="1" fontId="34" fillId="45" borderId="24" xfId="0" applyNumberFormat="1" applyFont="1" applyFill="1" applyBorder="1" applyAlignment="1">
      <alignment horizontal="center" vertical="center" wrapText="1"/>
    </xf>
    <xf numFmtId="0" fontId="34" fillId="45" borderId="24" xfId="0" applyFont="1" applyFill="1" applyBorder="1" applyAlignment="1">
      <alignment horizontal="center" vertical="center" wrapText="1"/>
    </xf>
    <xf numFmtId="4" fontId="19" fillId="45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vertical="center" wrapText="1"/>
    </xf>
    <xf numFmtId="0" fontId="19" fillId="46" borderId="10" xfId="0" applyFont="1" applyFill="1" applyBorder="1" applyAlignment="1">
      <alignment vertical="center" wrapText="1"/>
    </xf>
    <xf numFmtId="0" fontId="19" fillId="47" borderId="10" xfId="0" applyFont="1" applyFill="1" applyBorder="1" applyAlignment="1">
      <alignment vertical="center" wrapText="1"/>
    </xf>
    <xf numFmtId="0" fontId="19" fillId="48" borderId="10" xfId="0" applyFont="1" applyFill="1" applyBorder="1" applyAlignment="1">
      <alignment vertical="center" wrapText="1"/>
    </xf>
    <xf numFmtId="0" fontId="11" fillId="48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4" fontId="33" fillId="0" borderId="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49" borderId="10" xfId="0" applyNumberFormat="1" applyFill="1" applyBorder="1" applyAlignment="1">
      <alignment/>
    </xf>
    <xf numFmtId="4" fontId="0" fillId="0" borderId="25" xfId="0" applyNumberFormat="1" applyBorder="1" applyAlignment="1">
      <alignment horizontal="center"/>
    </xf>
    <xf numFmtId="0" fontId="34" fillId="0" borderId="24" xfId="0" applyFont="1" applyFill="1" applyBorder="1" applyAlignment="1">
      <alignment horizontal="center" vertical="center" wrapText="1"/>
    </xf>
    <xf numFmtId="0" fontId="19" fillId="49" borderId="10" xfId="0" applyFont="1" applyFill="1" applyBorder="1" applyAlignment="1">
      <alignment vertical="center" wrapText="1"/>
    </xf>
    <xf numFmtId="4" fontId="19" fillId="49" borderId="10" xfId="0" applyNumberFormat="1" applyFont="1" applyFill="1" applyBorder="1" applyAlignment="1">
      <alignment vertical="center" wrapText="1"/>
    </xf>
    <xf numFmtId="0" fontId="11" fillId="49" borderId="10" xfId="0" applyFont="1" applyFill="1" applyBorder="1" applyAlignment="1">
      <alignment vertical="center" wrapText="1"/>
    </xf>
    <xf numFmtId="0" fontId="21" fillId="0" borderId="14" xfId="94" applyFont="1" applyFill="1" applyBorder="1" applyAlignment="1">
      <alignment horizontal="left" vertical="center" wrapText="1"/>
      <protection/>
    </xf>
    <xf numFmtId="0" fontId="21" fillId="0" borderId="10" xfId="94" applyFont="1" applyFill="1" applyBorder="1" applyAlignment="1">
      <alignment horizontal="left" vertical="center" wrapText="1"/>
      <protection/>
    </xf>
    <xf numFmtId="0" fontId="21" fillId="0" borderId="11" xfId="94" applyFont="1" applyFill="1" applyBorder="1" applyAlignment="1">
      <alignment horizontal="left" vertical="center" wrapText="1"/>
      <protection/>
    </xf>
    <xf numFmtId="0" fontId="31" fillId="0" borderId="26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24" fillId="17" borderId="10" xfId="94" applyFont="1" applyFill="1" applyBorder="1" applyAlignment="1">
      <alignment horizontal="center" vertical="center" wrapText="1"/>
      <protection/>
    </xf>
    <xf numFmtId="0" fontId="23" fillId="17" borderId="11" xfId="94" applyFont="1" applyFill="1" applyBorder="1" applyAlignment="1">
      <alignment horizontal="center" vertical="center" wrapText="1"/>
      <protection/>
    </xf>
    <xf numFmtId="0" fontId="22" fillId="17" borderId="10" xfId="94" applyFont="1" applyFill="1" applyBorder="1" applyAlignment="1">
      <alignment horizontal="center" vertical="center" wrapText="1"/>
      <protection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4" fillId="17" borderId="14" xfId="94" applyFont="1" applyFill="1" applyBorder="1" applyAlignment="1">
      <alignment horizontal="center" vertical="center" wrapText="1"/>
      <protection/>
    </xf>
    <xf numFmtId="0" fontId="24" fillId="17" borderId="25" xfId="94" applyFont="1" applyFill="1" applyBorder="1" applyAlignment="1">
      <alignment horizontal="center" vertical="center" wrapText="1"/>
      <protection/>
    </xf>
    <xf numFmtId="0" fontId="24" fillId="17" borderId="34" xfId="94" applyFont="1" applyFill="1" applyBorder="1" applyAlignment="1">
      <alignment horizontal="center" vertical="center" wrapText="1"/>
      <protection/>
    </xf>
    <xf numFmtId="0" fontId="24" fillId="17" borderId="35" xfId="94" applyFont="1" applyFill="1" applyBorder="1" applyAlignment="1">
      <alignment horizontal="center" vertical="center" wrapText="1"/>
      <protection/>
    </xf>
    <xf numFmtId="0" fontId="21" fillId="0" borderId="36" xfId="94" applyFont="1" applyFill="1" applyBorder="1" applyAlignment="1">
      <alignment horizontal="left" vertical="center" wrapText="1"/>
      <protection/>
    </xf>
    <xf numFmtId="0" fontId="21" fillId="0" borderId="24" xfId="94" applyFont="1" applyFill="1" applyBorder="1" applyAlignment="1">
      <alignment horizontal="left" vertical="center" wrapText="1"/>
      <protection/>
    </xf>
    <xf numFmtId="0" fontId="21" fillId="0" borderId="37" xfId="94" applyFont="1" applyFill="1" applyBorder="1" applyAlignment="1">
      <alignment horizontal="left" vertical="center" wrapText="1"/>
      <protection/>
    </xf>
    <xf numFmtId="0" fontId="20" fillId="0" borderId="16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1" fontId="34" fillId="45" borderId="42" xfId="0" applyNumberFormat="1" applyFont="1" applyFill="1" applyBorder="1" applyAlignment="1">
      <alignment horizontal="center" vertical="center" wrapText="1"/>
    </xf>
    <xf numFmtId="1" fontId="34" fillId="45" borderId="43" xfId="0" applyNumberFormat="1" applyFont="1" applyFill="1" applyBorder="1" applyAlignment="1">
      <alignment horizontal="center" vertical="center" wrapText="1"/>
    </xf>
    <xf numFmtId="1" fontId="34" fillId="45" borderId="24" xfId="0" applyNumberFormat="1" applyFont="1" applyFill="1" applyBorder="1" applyAlignment="1">
      <alignment horizontal="center" vertical="center" wrapText="1"/>
    </xf>
    <xf numFmtId="0" fontId="34" fillId="45" borderId="42" xfId="0" applyFont="1" applyFill="1" applyBorder="1" applyAlignment="1">
      <alignment horizontal="center" vertical="center" wrapText="1"/>
    </xf>
    <xf numFmtId="0" fontId="34" fillId="45" borderId="43" xfId="0" applyFont="1" applyFill="1" applyBorder="1" applyAlignment="1">
      <alignment horizontal="center" vertical="center" wrapText="1"/>
    </xf>
    <xf numFmtId="0" fontId="34" fillId="45" borderId="2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1" fillId="33" borderId="10" xfId="94" applyFont="1" applyFill="1" applyBorder="1" applyAlignment="1">
      <alignment horizontal="center" vertical="center" wrapText="1"/>
      <protection/>
    </xf>
    <xf numFmtId="0" fontId="25" fillId="0" borderId="44" xfId="0" applyFont="1" applyBorder="1" applyAlignment="1">
      <alignment vertical="center" wrapText="1"/>
    </xf>
    <xf numFmtId="0" fontId="25" fillId="0" borderId="45" xfId="0" applyFont="1" applyBorder="1" applyAlignment="1">
      <alignment vertical="center" wrapText="1"/>
    </xf>
    <xf numFmtId="0" fontId="25" fillId="0" borderId="46" xfId="0" applyFont="1" applyBorder="1" applyAlignment="1">
      <alignment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26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7" fillId="50" borderId="54" xfId="0" applyFont="1" applyFill="1" applyBorder="1" applyAlignment="1">
      <alignment horizontal="center" vertical="center" wrapText="1"/>
    </xf>
    <xf numFmtId="0" fontId="27" fillId="50" borderId="55" xfId="0" applyFont="1" applyFill="1" applyBorder="1" applyAlignment="1">
      <alignment horizontal="center" vertical="center" wrapText="1"/>
    </xf>
    <xf numFmtId="0" fontId="27" fillId="50" borderId="5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57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5" fillId="0" borderId="44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17" borderId="25" xfId="94" applyFont="1" applyFill="1" applyBorder="1" applyAlignment="1">
      <alignment horizontal="center" vertical="center" wrapText="1"/>
      <protection/>
    </xf>
    <xf numFmtId="43" fontId="1" fillId="0" borderId="10" xfId="80" applyFill="1" applyBorder="1" applyAlignment="1">
      <alignment vertical="center" wrapText="1"/>
    </xf>
    <xf numFmtId="43" fontId="1" fillId="45" borderId="10" xfId="80" applyFill="1" applyBorder="1" applyAlignment="1">
      <alignment vertical="center" wrapText="1"/>
    </xf>
    <xf numFmtId="43" fontId="1" fillId="30" borderId="10" xfId="80" applyFill="1" applyBorder="1" applyAlignment="1">
      <alignment horizontal="center" vertical="center" wrapText="1"/>
    </xf>
    <xf numFmtId="43" fontId="1" fillId="24" borderId="10" xfId="80" applyFill="1" applyBorder="1" applyAlignment="1">
      <alignment horizontal="center" vertical="center" wrapText="1"/>
    </xf>
    <xf numFmtId="43" fontId="1" fillId="25" borderId="10" xfId="80" applyFill="1" applyBorder="1" applyAlignment="1">
      <alignment horizontal="center" vertical="center" wrapText="1"/>
    </xf>
    <xf numFmtId="43" fontId="1" fillId="26" borderId="10" xfId="80" applyFill="1" applyBorder="1" applyAlignment="1">
      <alignment horizontal="center" vertical="center" wrapText="1"/>
    </xf>
    <xf numFmtId="43" fontId="1" fillId="27" borderId="10" xfId="80" applyFill="1" applyBorder="1" applyAlignment="1">
      <alignment horizontal="center" vertical="center" wrapText="1"/>
    </xf>
    <xf numFmtId="43" fontId="1" fillId="0" borderId="11" xfId="80" applyFill="1" applyBorder="1" applyAlignment="1">
      <alignment vertical="center" wrapText="1"/>
    </xf>
    <xf numFmtId="43" fontId="1" fillId="47" borderId="10" xfId="80" applyFill="1" applyBorder="1" applyAlignment="1">
      <alignment vertical="center" wrapText="1"/>
    </xf>
    <xf numFmtId="43" fontId="1" fillId="46" borderId="10" xfId="80" applyFill="1" applyBorder="1" applyAlignment="1">
      <alignment vertical="center" wrapText="1"/>
    </xf>
    <xf numFmtId="43" fontId="1" fillId="48" borderId="10" xfId="80" applyFill="1" applyBorder="1" applyAlignment="1">
      <alignment vertical="center" wrapText="1"/>
    </xf>
  </cellXfs>
  <cellStyles count="100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Incorrecto" xfId="78"/>
    <cellStyle name="Incorrecto 1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Moneda 2" xfId="86"/>
    <cellStyle name="Neutral" xfId="87"/>
    <cellStyle name="Neutral 1" xfId="88"/>
    <cellStyle name="Normal 10" xfId="89"/>
    <cellStyle name="Normal 2" xfId="90"/>
    <cellStyle name="Normal 3" xfId="91"/>
    <cellStyle name="Normal 3 2" xfId="92"/>
    <cellStyle name="Normal 4" xfId="93"/>
    <cellStyle name="Normal_PlanIndicativo" xfId="94"/>
    <cellStyle name="Notas" xfId="95"/>
    <cellStyle name="Notas 1" xfId="96"/>
    <cellStyle name="Percent" xfId="97"/>
    <cellStyle name="Salida" xfId="98"/>
    <cellStyle name="Salida 1" xfId="99"/>
    <cellStyle name="Texto de advertencia" xfId="100"/>
    <cellStyle name="Texto de advertencia 1" xfId="101"/>
    <cellStyle name="Texto explicativo" xfId="102"/>
    <cellStyle name="Texto explicativo 1" xfId="103"/>
    <cellStyle name="Título" xfId="104"/>
    <cellStyle name="Título 1" xfId="105"/>
    <cellStyle name="Título 1 1" xfId="106"/>
    <cellStyle name="Título 2" xfId="107"/>
    <cellStyle name="Título 2 1" xfId="108"/>
    <cellStyle name="Título 3" xfId="109"/>
    <cellStyle name="Título 3 1" xfId="110"/>
    <cellStyle name="Título 4" xfId="111"/>
    <cellStyle name="Total" xfId="112"/>
    <cellStyle name="Total 1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76200</xdr:rowOff>
    </xdr:from>
    <xdr:to>
      <xdr:col>1</xdr:col>
      <xdr:colOff>1114425</xdr:colOff>
      <xdr:row>7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1847850" cy="2533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76200</xdr:rowOff>
    </xdr:from>
    <xdr:to>
      <xdr:col>1</xdr:col>
      <xdr:colOff>1114425</xdr:colOff>
      <xdr:row>7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1847850" cy="2533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3"/>
  <sheetViews>
    <sheetView view="pageBreakPreview" zoomScale="55" zoomScaleNormal="55" zoomScaleSheetLayoutView="55" workbookViewId="0" topLeftCell="A14">
      <pane ySplit="1" topLeftCell="A15" activePane="bottomLeft" state="frozen"/>
      <selection pane="topLeft" activeCell="A14" sqref="A14"/>
      <selection pane="bottomLeft" activeCell="E24" sqref="E24"/>
    </sheetView>
  </sheetViews>
  <sheetFormatPr defaultColWidth="11.421875" defaultRowHeight="15"/>
  <cols>
    <col min="1" max="1" width="15.00390625" style="1" customWidth="1"/>
    <col min="2" max="2" width="20.00390625" style="1" customWidth="1"/>
    <col min="3" max="3" width="10.57421875" style="1" customWidth="1"/>
    <col min="4" max="4" width="31.28125" style="1" customWidth="1"/>
    <col min="5" max="5" width="21.28125" style="2" customWidth="1"/>
    <col min="6" max="6" width="32.140625" style="1" customWidth="1"/>
    <col min="7" max="13" width="6.00390625" style="1" customWidth="1"/>
    <col min="14" max="14" width="27.8515625" style="1" customWidth="1"/>
    <col min="15" max="15" width="22.28125" style="1" customWidth="1"/>
    <col min="16" max="16" width="9.421875" style="1" customWidth="1"/>
    <col min="17" max="17" width="18.57421875" style="1" customWidth="1"/>
    <col min="18" max="18" width="20.8515625" style="1" customWidth="1"/>
    <col min="19" max="19" width="20.00390625" style="2" customWidth="1"/>
    <col min="20" max="21" width="12.57421875" style="1" customWidth="1"/>
    <col min="22" max="22" width="19.28125" style="1" customWidth="1"/>
    <col min="23" max="23" width="16.140625" style="1" customWidth="1"/>
    <col min="24" max="24" width="16.421875" style="1" customWidth="1"/>
    <col min="25" max="25" width="20.421875" style="1" customWidth="1"/>
    <col min="26" max="26" width="19.00390625" style="1" customWidth="1"/>
    <col min="27" max="27" width="20.140625" style="1" customWidth="1"/>
    <col min="28" max="28" width="19.28125" style="1" customWidth="1"/>
    <col min="29" max="29" width="16.140625" style="1" customWidth="1"/>
    <col min="30" max="31" width="12.57421875" style="1" customWidth="1"/>
    <col min="32" max="32" width="27.421875" style="1" customWidth="1"/>
    <col min="33" max="33" width="15.140625" style="1" customWidth="1"/>
    <col min="34" max="34" width="21.57421875" style="1" customWidth="1"/>
    <col min="35" max="35" width="16.421875" style="1" customWidth="1"/>
    <col min="36" max="36" width="12.421875" style="1" customWidth="1"/>
    <col min="37" max="37" width="23.28125" style="1" customWidth="1"/>
    <col min="38" max="38" width="12.421875" style="1" customWidth="1"/>
    <col min="39" max="39" width="17.7109375" style="1" customWidth="1"/>
    <col min="40" max="40" width="16.57421875" style="1" customWidth="1"/>
    <col min="41" max="41" width="18.140625" style="1" customWidth="1"/>
    <col min="42" max="42" width="15.7109375" style="1" customWidth="1"/>
    <col min="43" max="43" width="19.140625" style="1" customWidth="1"/>
    <col min="44" max="52" width="19.421875" style="1" customWidth="1"/>
    <col min="53" max="53" width="28.140625" style="1" customWidth="1"/>
    <col min="54" max="54" width="31.57421875" style="1" customWidth="1"/>
    <col min="55" max="55" width="20.7109375" style="7" customWidth="1"/>
    <col min="56" max="56" width="31.00390625" style="73" customWidth="1"/>
    <col min="57" max="16384" width="11.421875" style="7" customWidth="1"/>
  </cols>
  <sheetData>
    <row r="1" spans="1:56" s="6" customFormat="1" ht="27.75">
      <c r="A1" s="97"/>
      <c r="B1" s="98"/>
      <c r="C1" s="85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7"/>
      <c r="BB1" s="113" t="s">
        <v>67</v>
      </c>
      <c r="BD1" s="72"/>
    </row>
    <row r="2" spans="1:56" s="6" customFormat="1" ht="27.75">
      <c r="A2" s="99"/>
      <c r="B2" s="100"/>
      <c r="C2" s="88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90"/>
      <c r="BB2" s="114"/>
      <c r="BD2" s="72"/>
    </row>
    <row r="3" spans="1:56" s="6" customFormat="1" ht="27.75">
      <c r="A3" s="99"/>
      <c r="B3" s="100"/>
      <c r="C3" s="88" t="s">
        <v>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90"/>
      <c r="BB3" s="114"/>
      <c r="BD3" s="72"/>
    </row>
    <row r="4" spans="1:56" s="6" customFormat="1" ht="27.75">
      <c r="A4" s="99"/>
      <c r="B4" s="100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90"/>
      <c r="BB4" s="114"/>
      <c r="BD4" s="72"/>
    </row>
    <row r="5" spans="1:56" s="6" customFormat="1" ht="27.75">
      <c r="A5" s="99"/>
      <c r="B5" s="100"/>
      <c r="C5" s="88" t="s">
        <v>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90"/>
      <c r="BB5" s="114"/>
      <c r="BD5" s="72"/>
    </row>
    <row r="6" spans="1:56" s="6" customFormat="1" ht="27.75">
      <c r="A6" s="99"/>
      <c r="B6" s="100"/>
      <c r="C6" s="88" t="s">
        <v>20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90"/>
      <c r="BB6" s="114"/>
      <c r="BD6" s="72"/>
    </row>
    <row r="7" spans="1:56" s="6" customFormat="1" ht="27.75">
      <c r="A7" s="99"/>
      <c r="B7" s="100"/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90"/>
      <c r="BB7" s="114"/>
      <c r="BD7" s="72"/>
    </row>
    <row r="8" spans="1:56" s="6" customFormat="1" ht="18.75" thickBot="1">
      <c r="A8" s="101"/>
      <c r="B8" s="102"/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6"/>
      <c r="BB8" s="115"/>
      <c r="BD8" s="72"/>
    </row>
    <row r="9" spans="1:56" s="8" customFormat="1" ht="27" customHeight="1">
      <c r="A9" s="107" t="s">
        <v>62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9"/>
      <c r="BD9" s="71"/>
    </row>
    <row r="10" spans="1:54" ht="27" customHeight="1">
      <c r="A10" s="82" t="s">
        <v>92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4"/>
    </row>
    <row r="11" spans="1:54" ht="27" customHeight="1">
      <c r="A11" s="82" t="s">
        <v>93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4"/>
    </row>
    <row r="12" spans="1:56" s="6" customFormat="1" ht="18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2"/>
      <c r="BD12" s="72"/>
    </row>
    <row r="13" spans="1:54" ht="90" customHeight="1">
      <c r="A13" s="103" t="s">
        <v>24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 t="s">
        <v>25</v>
      </c>
      <c r="Q13" s="91"/>
      <c r="R13" s="91"/>
      <c r="S13" s="91"/>
      <c r="T13" s="104" t="s">
        <v>63</v>
      </c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6"/>
      <c r="AF13" s="91" t="s">
        <v>23</v>
      </c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3" t="s">
        <v>11</v>
      </c>
      <c r="BB13" s="92" t="s">
        <v>12</v>
      </c>
    </row>
    <row r="14" spans="1:56" s="8" customFormat="1" ht="88.5" customHeight="1">
      <c r="A14" s="43" t="s">
        <v>4</v>
      </c>
      <c r="B14" s="28" t="s">
        <v>5</v>
      </c>
      <c r="C14" s="29" t="s">
        <v>6</v>
      </c>
      <c r="D14" s="29" t="s">
        <v>7</v>
      </c>
      <c r="E14" s="45" t="s">
        <v>8</v>
      </c>
      <c r="F14" s="30" t="s">
        <v>9</v>
      </c>
      <c r="G14" s="123" t="s">
        <v>27</v>
      </c>
      <c r="H14" s="123"/>
      <c r="I14" s="123"/>
      <c r="J14" s="123"/>
      <c r="K14" s="123"/>
      <c r="L14" s="123"/>
      <c r="M14" s="123"/>
      <c r="N14" s="31" t="s">
        <v>26</v>
      </c>
      <c r="O14" s="31" t="s">
        <v>46</v>
      </c>
      <c r="P14" s="32" t="s">
        <v>10</v>
      </c>
      <c r="Q14" s="32" t="s">
        <v>13</v>
      </c>
      <c r="R14" s="33" t="s">
        <v>22</v>
      </c>
      <c r="S14" s="33" t="s">
        <v>21</v>
      </c>
      <c r="T14" s="31" t="s">
        <v>68</v>
      </c>
      <c r="U14" s="31" t="s">
        <v>69</v>
      </c>
      <c r="V14" s="31" t="s">
        <v>70</v>
      </c>
      <c r="W14" s="31" t="s">
        <v>71</v>
      </c>
      <c r="X14" s="31" t="s">
        <v>72</v>
      </c>
      <c r="Y14" s="31" t="s">
        <v>73</v>
      </c>
      <c r="Z14" s="31" t="s">
        <v>74</v>
      </c>
      <c r="AA14" s="31" t="s">
        <v>75</v>
      </c>
      <c r="AB14" s="31" t="s">
        <v>76</v>
      </c>
      <c r="AC14" s="31" t="s">
        <v>77</v>
      </c>
      <c r="AD14" s="31" t="s">
        <v>78</v>
      </c>
      <c r="AE14" s="31" t="s">
        <v>79</v>
      </c>
      <c r="AF14" s="34" t="s">
        <v>19</v>
      </c>
      <c r="AG14" s="35" t="s">
        <v>14</v>
      </c>
      <c r="AH14" s="35" t="s">
        <v>15</v>
      </c>
      <c r="AI14" s="35" t="s">
        <v>16</v>
      </c>
      <c r="AJ14" s="35" t="s">
        <v>17</v>
      </c>
      <c r="AK14" s="36" t="s">
        <v>64</v>
      </c>
      <c r="AL14" s="37" t="s">
        <v>14</v>
      </c>
      <c r="AM14" s="37" t="s">
        <v>15</v>
      </c>
      <c r="AN14" s="37" t="s">
        <v>16</v>
      </c>
      <c r="AO14" s="37" t="s">
        <v>17</v>
      </c>
      <c r="AP14" s="38" t="s">
        <v>65</v>
      </c>
      <c r="AQ14" s="28" t="s">
        <v>14</v>
      </c>
      <c r="AR14" s="28" t="s">
        <v>15</v>
      </c>
      <c r="AS14" s="28" t="s">
        <v>16</v>
      </c>
      <c r="AT14" s="28" t="s">
        <v>17</v>
      </c>
      <c r="AU14" s="39" t="s">
        <v>66</v>
      </c>
      <c r="AV14" s="40" t="s">
        <v>14</v>
      </c>
      <c r="AW14" s="40" t="s">
        <v>15</v>
      </c>
      <c r="AX14" s="40" t="s">
        <v>16</v>
      </c>
      <c r="AY14" s="40" t="s">
        <v>17</v>
      </c>
      <c r="AZ14" s="41" t="s">
        <v>18</v>
      </c>
      <c r="BA14" s="93"/>
      <c r="BB14" s="92"/>
      <c r="BC14" s="8" t="s">
        <v>110</v>
      </c>
      <c r="BD14" s="71"/>
    </row>
    <row r="15" spans="1:56" s="8" customFormat="1" ht="28.5" customHeight="1">
      <c r="A15" s="44">
        <v>1</v>
      </c>
      <c r="B15" s="42">
        <v>2</v>
      </c>
      <c r="C15" s="42">
        <v>3</v>
      </c>
      <c r="D15" s="42">
        <v>4</v>
      </c>
      <c r="E15" s="42">
        <v>5</v>
      </c>
      <c r="F15" s="42">
        <v>6</v>
      </c>
      <c r="G15" s="42">
        <v>7</v>
      </c>
      <c r="H15" s="42">
        <v>8</v>
      </c>
      <c r="I15" s="42">
        <v>9</v>
      </c>
      <c r="J15" s="42">
        <v>10</v>
      </c>
      <c r="K15" s="42">
        <v>11</v>
      </c>
      <c r="L15" s="42">
        <v>12</v>
      </c>
      <c r="M15" s="42">
        <v>13</v>
      </c>
      <c r="N15" s="42">
        <v>14</v>
      </c>
      <c r="O15" s="42">
        <v>15</v>
      </c>
      <c r="P15" s="42">
        <v>16</v>
      </c>
      <c r="Q15" s="42">
        <v>17</v>
      </c>
      <c r="R15" s="42">
        <v>18</v>
      </c>
      <c r="S15" s="42">
        <v>19</v>
      </c>
      <c r="T15" s="42">
        <v>20</v>
      </c>
      <c r="U15" s="42">
        <v>21</v>
      </c>
      <c r="V15" s="42">
        <v>22</v>
      </c>
      <c r="W15" s="42">
        <v>23</v>
      </c>
      <c r="X15" s="42">
        <v>24</v>
      </c>
      <c r="Y15" s="42">
        <v>25</v>
      </c>
      <c r="Z15" s="42">
        <v>26</v>
      </c>
      <c r="AA15" s="42">
        <v>27</v>
      </c>
      <c r="AB15" s="42">
        <v>28</v>
      </c>
      <c r="AC15" s="42">
        <v>29</v>
      </c>
      <c r="AD15" s="42">
        <v>30</v>
      </c>
      <c r="AE15" s="42">
        <v>31</v>
      </c>
      <c r="AF15" s="42">
        <v>32</v>
      </c>
      <c r="AG15" s="42">
        <v>33</v>
      </c>
      <c r="AH15" s="42">
        <v>34</v>
      </c>
      <c r="AI15" s="42">
        <v>35</v>
      </c>
      <c r="AJ15" s="42">
        <v>36</v>
      </c>
      <c r="AK15" s="42">
        <v>37</v>
      </c>
      <c r="AL15" s="42">
        <v>38</v>
      </c>
      <c r="AM15" s="42">
        <v>39</v>
      </c>
      <c r="AN15" s="42">
        <v>40</v>
      </c>
      <c r="AO15" s="42">
        <v>41</v>
      </c>
      <c r="AP15" s="42">
        <v>42</v>
      </c>
      <c r="AQ15" s="42">
        <v>43</v>
      </c>
      <c r="AR15" s="42">
        <v>44</v>
      </c>
      <c r="AS15" s="42">
        <v>45</v>
      </c>
      <c r="AT15" s="42">
        <v>46</v>
      </c>
      <c r="AU15" s="42">
        <v>47</v>
      </c>
      <c r="AV15" s="42">
        <v>48</v>
      </c>
      <c r="AW15" s="42">
        <v>49</v>
      </c>
      <c r="AX15" s="42">
        <v>50</v>
      </c>
      <c r="AY15" s="42">
        <v>51</v>
      </c>
      <c r="AZ15" s="42">
        <v>52</v>
      </c>
      <c r="BA15" s="42">
        <v>53</v>
      </c>
      <c r="BB15" s="42">
        <v>54</v>
      </c>
      <c r="BD15" s="71"/>
    </row>
    <row r="16" spans="1:56" ht="63.75" customHeight="1">
      <c r="A16" s="122" t="s">
        <v>102</v>
      </c>
      <c r="B16" s="122" t="s">
        <v>94</v>
      </c>
      <c r="C16" s="56">
        <v>0.4</v>
      </c>
      <c r="D16" s="57" t="s">
        <v>95</v>
      </c>
      <c r="E16" s="116">
        <v>2012170010085</v>
      </c>
      <c r="F16" s="119" t="s">
        <v>97</v>
      </c>
      <c r="G16" s="58">
        <v>26</v>
      </c>
      <c r="H16" s="58">
        <v>3</v>
      </c>
      <c r="I16" s="58">
        <v>11</v>
      </c>
      <c r="J16" s="58">
        <v>11</v>
      </c>
      <c r="K16" s="58">
        <v>34</v>
      </c>
      <c r="L16" s="58">
        <v>85</v>
      </c>
      <c r="M16" s="58">
        <v>1</v>
      </c>
      <c r="N16" s="67" t="s">
        <v>106</v>
      </c>
      <c r="O16" s="62">
        <v>50000000</v>
      </c>
      <c r="P16" s="51" t="s">
        <v>98</v>
      </c>
      <c r="Q16" s="50" t="s">
        <v>100</v>
      </c>
      <c r="R16" s="26">
        <v>116</v>
      </c>
      <c r="S16" s="26">
        <v>3</v>
      </c>
      <c r="T16" s="5"/>
      <c r="U16" s="58"/>
      <c r="V16" s="58">
        <v>25000000</v>
      </c>
      <c r="W16" s="58"/>
      <c r="X16" s="58">
        <v>25000000</v>
      </c>
      <c r="Y16" s="5"/>
      <c r="Z16" s="5"/>
      <c r="AA16" s="5"/>
      <c r="AB16" s="5"/>
      <c r="AC16" s="5"/>
      <c r="AD16" s="5"/>
      <c r="AE16" s="5"/>
      <c r="AF16" s="27">
        <f>SUM(AG16:AJ16)</f>
        <v>25000000</v>
      </c>
      <c r="AG16" s="5"/>
      <c r="AH16" s="5"/>
      <c r="AI16" s="5">
        <v>25000000</v>
      </c>
      <c r="AJ16" s="5"/>
      <c r="AK16" s="10">
        <f>SUM(AL16:AO16)</f>
        <v>25000000</v>
      </c>
      <c r="AL16" s="5"/>
      <c r="AM16" s="5"/>
      <c r="AN16" s="5">
        <v>25000000</v>
      </c>
      <c r="AO16" s="5"/>
      <c r="AP16" s="11">
        <f aca="true" t="shared" si="0" ref="AP16:AP22">SUM(AQ16:AT16)</f>
        <v>0</v>
      </c>
      <c r="AQ16" s="5"/>
      <c r="AR16" s="5"/>
      <c r="AS16" s="5"/>
      <c r="AT16" s="5"/>
      <c r="AU16" s="12">
        <f aca="true" t="shared" si="1" ref="AU16:AU23">SUM(AV16:AY16)</f>
        <v>0</v>
      </c>
      <c r="AV16" s="5"/>
      <c r="AW16" s="5"/>
      <c r="AX16" s="5"/>
      <c r="AY16" s="5"/>
      <c r="AZ16" s="13"/>
      <c r="BA16" s="5"/>
      <c r="BB16" s="9"/>
      <c r="BC16" s="7">
        <f>SUM(AF16:BB16)</f>
        <v>100000000</v>
      </c>
      <c r="BD16" s="73">
        <f>+BC16/2</f>
        <v>50000000</v>
      </c>
    </row>
    <row r="17" spans="1:56" ht="68.25" customHeight="1">
      <c r="A17" s="122"/>
      <c r="B17" s="122"/>
      <c r="C17" s="56">
        <v>0.4</v>
      </c>
      <c r="D17" s="57" t="s">
        <v>96</v>
      </c>
      <c r="E17" s="117"/>
      <c r="F17" s="120"/>
      <c r="G17" s="58">
        <v>26</v>
      </c>
      <c r="H17" s="58">
        <v>3</v>
      </c>
      <c r="I17" s="58">
        <v>11</v>
      </c>
      <c r="J17" s="58">
        <v>11</v>
      </c>
      <c r="K17" s="58">
        <v>34</v>
      </c>
      <c r="L17" s="58">
        <v>85</v>
      </c>
      <c r="M17" s="58">
        <v>4</v>
      </c>
      <c r="N17" s="67" t="s">
        <v>107</v>
      </c>
      <c r="O17" s="62">
        <v>50000000</v>
      </c>
      <c r="P17" s="51" t="s">
        <v>99</v>
      </c>
      <c r="Q17" s="50" t="s">
        <v>101</v>
      </c>
      <c r="R17" s="26">
        <v>77</v>
      </c>
      <c r="S17" s="26">
        <v>30</v>
      </c>
      <c r="T17" s="5"/>
      <c r="U17" s="58"/>
      <c r="V17" s="58">
        <v>25000000</v>
      </c>
      <c r="W17" s="58"/>
      <c r="X17" s="58">
        <v>25000000</v>
      </c>
      <c r="Y17" s="5"/>
      <c r="Z17" s="5"/>
      <c r="AA17" s="5"/>
      <c r="AB17" s="5"/>
      <c r="AC17" s="5"/>
      <c r="AD17" s="5"/>
      <c r="AE17" s="5"/>
      <c r="AF17" s="27">
        <f aca="true" t="shared" si="2" ref="AF17:AF23">SUM(AG17:AJ17)</f>
        <v>25000000</v>
      </c>
      <c r="AG17" s="5"/>
      <c r="AH17" s="5"/>
      <c r="AI17" s="5">
        <v>25000000</v>
      </c>
      <c r="AJ17" s="5"/>
      <c r="AK17" s="10">
        <f aca="true" t="shared" si="3" ref="AK17:AK23">SUM(AL17:AO17)</f>
        <v>25000000</v>
      </c>
      <c r="AL17" s="5"/>
      <c r="AM17" s="5"/>
      <c r="AN17" s="5">
        <v>25000000</v>
      </c>
      <c r="AO17" s="5"/>
      <c r="AP17" s="11">
        <f t="shared" si="0"/>
        <v>0</v>
      </c>
      <c r="AQ17" s="5"/>
      <c r="AR17" s="5"/>
      <c r="AS17" s="5"/>
      <c r="AT17" s="5"/>
      <c r="AU17" s="12">
        <f t="shared" si="1"/>
        <v>0</v>
      </c>
      <c r="AV17" s="5"/>
      <c r="AW17" s="5"/>
      <c r="AX17" s="5"/>
      <c r="AY17" s="5"/>
      <c r="AZ17" s="13"/>
      <c r="BA17" s="5"/>
      <c r="BB17" s="9"/>
      <c r="BC17" s="7">
        <f aca="true" t="shared" si="4" ref="BC17:BC23">SUM(AF17:BB17)</f>
        <v>100000000</v>
      </c>
      <c r="BD17" s="73">
        <f aca="true" t="shared" si="5" ref="BD17:BD23">+BC17/2</f>
        <v>50000000</v>
      </c>
    </row>
    <row r="18" spans="1:56" ht="69" customHeight="1">
      <c r="A18" s="122"/>
      <c r="B18" s="122"/>
      <c r="C18" s="56"/>
      <c r="D18" s="57"/>
      <c r="E18" s="117"/>
      <c r="F18" s="120"/>
      <c r="G18" s="58">
        <v>26</v>
      </c>
      <c r="H18" s="58">
        <v>3</v>
      </c>
      <c r="I18" s="58">
        <v>22</v>
      </c>
      <c r="J18" s="58">
        <v>11</v>
      </c>
      <c r="K18" s="58">
        <v>34</v>
      </c>
      <c r="L18" s="58">
        <v>85</v>
      </c>
      <c r="M18" s="58">
        <v>12</v>
      </c>
      <c r="N18" s="67" t="s">
        <v>108</v>
      </c>
      <c r="O18" s="62">
        <v>1000000</v>
      </c>
      <c r="P18" s="51"/>
      <c r="Q18" s="50"/>
      <c r="R18" s="5"/>
      <c r="S18" s="26"/>
      <c r="T18" s="5"/>
      <c r="U18" s="58"/>
      <c r="V18" s="58">
        <v>1000000</v>
      </c>
      <c r="W18" s="58"/>
      <c r="X18" s="58"/>
      <c r="Y18" s="5"/>
      <c r="Z18" s="5"/>
      <c r="AA18" s="5"/>
      <c r="AB18" s="5"/>
      <c r="AC18" s="5"/>
      <c r="AD18" s="5"/>
      <c r="AE18" s="5"/>
      <c r="AF18" s="27">
        <f t="shared" si="2"/>
        <v>1000000</v>
      </c>
      <c r="AG18" s="5"/>
      <c r="AH18" s="5">
        <v>1000000</v>
      </c>
      <c r="AI18" s="5"/>
      <c r="AJ18" s="5"/>
      <c r="AK18" s="10">
        <f t="shared" si="3"/>
        <v>0</v>
      </c>
      <c r="AL18" s="5"/>
      <c r="AM18" s="5"/>
      <c r="AN18" s="5"/>
      <c r="AO18" s="5"/>
      <c r="AP18" s="11">
        <f t="shared" si="0"/>
        <v>0</v>
      </c>
      <c r="AQ18" s="5"/>
      <c r="AR18" s="5"/>
      <c r="AS18" s="5"/>
      <c r="AT18" s="5"/>
      <c r="AU18" s="12">
        <f t="shared" si="1"/>
        <v>0</v>
      </c>
      <c r="AV18" s="5"/>
      <c r="AW18" s="5"/>
      <c r="AX18" s="5"/>
      <c r="AY18" s="5"/>
      <c r="AZ18" s="13"/>
      <c r="BA18" s="5"/>
      <c r="BB18" s="9"/>
      <c r="BC18" s="7">
        <f t="shared" si="4"/>
        <v>2000000</v>
      </c>
      <c r="BD18" s="73">
        <f t="shared" si="5"/>
        <v>1000000</v>
      </c>
    </row>
    <row r="19" spans="1:56" ht="96.75" customHeight="1">
      <c r="A19" s="122"/>
      <c r="B19" s="122"/>
      <c r="C19" s="56"/>
      <c r="D19" s="57"/>
      <c r="E19" s="117"/>
      <c r="F19" s="120"/>
      <c r="G19" s="58">
        <v>26</v>
      </c>
      <c r="H19" s="58">
        <v>3</v>
      </c>
      <c r="I19" s="58">
        <v>22</v>
      </c>
      <c r="J19" s="58">
        <v>11</v>
      </c>
      <c r="K19" s="58">
        <v>34</v>
      </c>
      <c r="L19" s="58">
        <v>85</v>
      </c>
      <c r="M19" s="58">
        <v>22</v>
      </c>
      <c r="N19" s="67" t="s">
        <v>109</v>
      </c>
      <c r="O19" s="62">
        <v>5542296</v>
      </c>
      <c r="P19" s="51"/>
      <c r="Q19" s="50"/>
      <c r="R19" s="5"/>
      <c r="S19" s="26"/>
      <c r="T19" s="5"/>
      <c r="U19" s="58"/>
      <c r="V19" s="58">
        <v>5542296</v>
      </c>
      <c r="W19" s="58"/>
      <c r="X19" s="58"/>
      <c r="Y19" s="5"/>
      <c r="Z19" s="5"/>
      <c r="AA19" s="5"/>
      <c r="AB19" s="5"/>
      <c r="AC19" s="5"/>
      <c r="AD19" s="5"/>
      <c r="AE19" s="5"/>
      <c r="AF19" s="27">
        <f t="shared" si="2"/>
        <v>5542296</v>
      </c>
      <c r="AG19" s="5"/>
      <c r="AH19" s="5">
        <v>5542296</v>
      </c>
      <c r="AI19" s="5"/>
      <c r="AJ19" s="5"/>
      <c r="AK19" s="10">
        <f t="shared" si="3"/>
        <v>0</v>
      </c>
      <c r="AL19" s="5"/>
      <c r="AM19" s="5"/>
      <c r="AN19" s="5"/>
      <c r="AO19" s="5"/>
      <c r="AP19" s="11">
        <f t="shared" si="0"/>
        <v>0</v>
      </c>
      <c r="AQ19" s="5"/>
      <c r="AR19" s="5"/>
      <c r="AS19" s="5"/>
      <c r="AT19" s="5"/>
      <c r="AU19" s="12">
        <f t="shared" si="1"/>
        <v>0</v>
      </c>
      <c r="AV19" s="5"/>
      <c r="AW19" s="5"/>
      <c r="AX19" s="5"/>
      <c r="AY19" s="5"/>
      <c r="AZ19" s="13"/>
      <c r="BA19" s="5"/>
      <c r="BB19" s="9"/>
      <c r="BC19" s="7">
        <f t="shared" si="4"/>
        <v>11084592</v>
      </c>
      <c r="BD19" s="73">
        <f t="shared" si="5"/>
        <v>5542296</v>
      </c>
    </row>
    <row r="20" spans="1:56" ht="66.75" customHeight="1">
      <c r="A20" s="122"/>
      <c r="B20" s="122"/>
      <c r="C20" s="56"/>
      <c r="D20" s="57"/>
      <c r="E20" s="117"/>
      <c r="F20" s="120"/>
      <c r="G20" s="58">
        <v>26</v>
      </c>
      <c r="H20" s="58">
        <v>3</v>
      </c>
      <c r="I20" s="58">
        <v>22</v>
      </c>
      <c r="J20" s="58">
        <v>11</v>
      </c>
      <c r="K20" s="58">
        <v>34</v>
      </c>
      <c r="L20" s="58">
        <v>85</v>
      </c>
      <c r="M20" s="58">
        <v>32</v>
      </c>
      <c r="N20" s="67" t="s">
        <v>103</v>
      </c>
      <c r="O20" s="62">
        <v>110000000</v>
      </c>
      <c r="P20" s="51"/>
      <c r="Q20" s="50"/>
      <c r="R20" s="5"/>
      <c r="S20" s="26"/>
      <c r="T20" s="5"/>
      <c r="U20" s="5"/>
      <c r="V20" s="65">
        <v>22000000</v>
      </c>
      <c r="W20" s="65">
        <v>29000000</v>
      </c>
      <c r="X20" s="65">
        <v>29000000</v>
      </c>
      <c r="Y20" s="65">
        <v>30000000</v>
      </c>
      <c r="Z20" s="5"/>
      <c r="AA20" s="5"/>
      <c r="AB20" s="5"/>
      <c r="AC20" s="5"/>
      <c r="AD20" s="5"/>
      <c r="AE20" s="5"/>
      <c r="AF20" s="27">
        <f t="shared" si="2"/>
        <v>22000000</v>
      </c>
      <c r="AG20" s="5"/>
      <c r="AH20" s="5">
        <v>22000000</v>
      </c>
      <c r="AI20" s="5"/>
      <c r="AJ20" s="5"/>
      <c r="AK20" s="10">
        <f t="shared" si="3"/>
        <v>88000000</v>
      </c>
      <c r="AL20" s="5"/>
      <c r="AM20" s="5">
        <v>88000000</v>
      </c>
      <c r="AN20" s="5"/>
      <c r="AO20" s="5"/>
      <c r="AP20" s="11">
        <f t="shared" si="0"/>
        <v>0</v>
      </c>
      <c r="AQ20" s="5"/>
      <c r="AR20" s="5"/>
      <c r="AS20" s="5"/>
      <c r="AT20" s="5"/>
      <c r="AU20" s="12">
        <f t="shared" si="1"/>
        <v>0</v>
      </c>
      <c r="AV20" s="5"/>
      <c r="AW20" s="5"/>
      <c r="AX20" s="5"/>
      <c r="AY20" s="5"/>
      <c r="AZ20" s="13"/>
      <c r="BA20" s="5"/>
      <c r="BB20" s="9"/>
      <c r="BC20" s="7">
        <f t="shared" si="4"/>
        <v>220000000</v>
      </c>
      <c r="BD20" s="73">
        <f t="shared" si="5"/>
        <v>110000000</v>
      </c>
    </row>
    <row r="21" spans="1:56" ht="38.25" customHeight="1">
      <c r="A21" s="122"/>
      <c r="B21" s="122"/>
      <c r="C21" s="56"/>
      <c r="D21" s="57"/>
      <c r="E21" s="117"/>
      <c r="F21" s="120"/>
      <c r="G21" s="58">
        <v>26</v>
      </c>
      <c r="H21" s="58">
        <v>3</v>
      </c>
      <c r="I21" s="58">
        <v>22</v>
      </c>
      <c r="J21" s="58">
        <v>11</v>
      </c>
      <c r="K21" s="58">
        <v>34</v>
      </c>
      <c r="L21" s="58">
        <v>85</v>
      </c>
      <c r="M21" s="58">
        <v>42</v>
      </c>
      <c r="N21" s="67" t="s">
        <v>105</v>
      </c>
      <c r="O21" s="62">
        <v>3600000000</v>
      </c>
      <c r="P21" s="51"/>
      <c r="Q21" s="50"/>
      <c r="R21" s="5"/>
      <c r="S21" s="26"/>
      <c r="T21" s="5"/>
      <c r="U21" s="5"/>
      <c r="V21" s="64">
        <v>720000000</v>
      </c>
      <c r="W21" s="64">
        <v>411000000</v>
      </c>
      <c r="X21" s="64">
        <v>411000000</v>
      </c>
      <c r="Y21" s="64">
        <v>411000000</v>
      </c>
      <c r="Z21" s="64">
        <v>411000000</v>
      </c>
      <c r="AA21" s="64">
        <v>411000000</v>
      </c>
      <c r="AB21" s="64">
        <v>411000000</v>
      </c>
      <c r="AC21" s="64">
        <v>414000000</v>
      </c>
      <c r="AD21" s="5"/>
      <c r="AE21" s="5"/>
      <c r="AF21" s="27">
        <f t="shared" si="2"/>
        <v>720000000</v>
      </c>
      <c r="AG21" s="5"/>
      <c r="AH21" s="5">
        <v>720000000</v>
      </c>
      <c r="AI21" s="5"/>
      <c r="AJ21" s="5"/>
      <c r="AK21" s="10">
        <f t="shared" si="3"/>
        <v>1233000000</v>
      </c>
      <c r="AL21" s="5"/>
      <c r="AM21" s="5">
        <v>1233000000</v>
      </c>
      <c r="AN21" s="5"/>
      <c r="AO21" s="5"/>
      <c r="AP21" s="11">
        <f t="shared" si="0"/>
        <v>1233000000</v>
      </c>
      <c r="AQ21" s="5"/>
      <c r="AR21" s="5">
        <v>1233000000</v>
      </c>
      <c r="AS21" s="5"/>
      <c r="AT21" s="5"/>
      <c r="AU21" s="12">
        <f t="shared" si="1"/>
        <v>414000000</v>
      </c>
      <c r="AV21" s="5"/>
      <c r="AW21" s="5">
        <v>414000000</v>
      </c>
      <c r="AX21" s="5"/>
      <c r="AY21" s="5"/>
      <c r="AZ21" s="13"/>
      <c r="BA21" s="5"/>
      <c r="BB21" s="9"/>
      <c r="BC21" s="7">
        <f t="shared" si="4"/>
        <v>7200000000</v>
      </c>
      <c r="BD21" s="73">
        <f t="shared" si="5"/>
        <v>3600000000</v>
      </c>
    </row>
    <row r="22" spans="1:56" ht="38.25" customHeight="1">
      <c r="A22" s="122"/>
      <c r="B22" s="122"/>
      <c r="C22" s="56"/>
      <c r="D22" s="57"/>
      <c r="E22" s="117"/>
      <c r="F22" s="120"/>
      <c r="G22" s="58">
        <v>26</v>
      </c>
      <c r="H22" s="58">
        <v>3</v>
      </c>
      <c r="I22" s="58">
        <v>11</v>
      </c>
      <c r="J22" s="58">
        <v>11</v>
      </c>
      <c r="K22" s="58">
        <v>34</v>
      </c>
      <c r="L22" s="58">
        <v>85</v>
      </c>
      <c r="M22" s="58">
        <v>80</v>
      </c>
      <c r="N22" s="67" t="s">
        <v>105</v>
      </c>
      <c r="O22" s="62">
        <v>840000000</v>
      </c>
      <c r="P22" s="51"/>
      <c r="Q22" s="50"/>
      <c r="R22" s="5"/>
      <c r="S22" s="26"/>
      <c r="T22" s="5"/>
      <c r="U22" s="5"/>
      <c r="V22" s="64">
        <v>168000000</v>
      </c>
      <c r="W22" s="64">
        <v>168000000</v>
      </c>
      <c r="X22" s="64">
        <v>168000000</v>
      </c>
      <c r="Y22" s="64">
        <v>168000000</v>
      </c>
      <c r="Z22" s="64">
        <v>168000000</v>
      </c>
      <c r="AA22" s="66"/>
      <c r="AB22" s="66"/>
      <c r="AC22" s="66"/>
      <c r="AD22" s="5"/>
      <c r="AE22" s="5"/>
      <c r="AF22" s="27">
        <f t="shared" si="2"/>
        <v>168000000</v>
      </c>
      <c r="AG22" s="5"/>
      <c r="AH22" s="5"/>
      <c r="AI22" s="5">
        <v>168000000</v>
      </c>
      <c r="AJ22" s="5"/>
      <c r="AK22" s="10">
        <f t="shared" si="3"/>
        <v>504000000</v>
      </c>
      <c r="AL22" s="5"/>
      <c r="AM22" s="5"/>
      <c r="AN22" s="5">
        <v>504000000</v>
      </c>
      <c r="AO22" s="5"/>
      <c r="AP22" s="11">
        <f t="shared" si="0"/>
        <v>168000000</v>
      </c>
      <c r="AQ22" s="5"/>
      <c r="AR22" s="5"/>
      <c r="AS22" s="5">
        <v>168000000</v>
      </c>
      <c r="AT22" s="5"/>
      <c r="AU22" s="12">
        <f t="shared" si="1"/>
        <v>0</v>
      </c>
      <c r="AV22" s="5"/>
      <c r="AW22" s="5"/>
      <c r="AX22" s="5"/>
      <c r="AY22" s="5"/>
      <c r="AZ22" s="13"/>
      <c r="BA22" s="5"/>
      <c r="BB22" s="9"/>
      <c r="BC22" s="7">
        <f t="shared" si="4"/>
        <v>1680000000</v>
      </c>
      <c r="BD22" s="73">
        <f t="shared" si="5"/>
        <v>840000000</v>
      </c>
    </row>
    <row r="23" spans="1:56" ht="38.25" customHeight="1">
      <c r="A23" s="122"/>
      <c r="B23" s="122"/>
      <c r="C23" s="56"/>
      <c r="D23" s="57"/>
      <c r="E23" s="118"/>
      <c r="F23" s="121"/>
      <c r="G23" s="58">
        <v>26</v>
      </c>
      <c r="H23" s="58">
        <v>3</v>
      </c>
      <c r="I23" s="58">
        <v>81</v>
      </c>
      <c r="J23" s="58">
        <v>11</v>
      </c>
      <c r="K23" s="58">
        <v>34</v>
      </c>
      <c r="L23" s="58">
        <v>85</v>
      </c>
      <c r="M23" s="58">
        <v>6</v>
      </c>
      <c r="N23" s="67" t="s">
        <v>105</v>
      </c>
      <c r="O23" s="62">
        <v>740000000</v>
      </c>
      <c r="P23" s="51"/>
      <c r="Q23" s="50"/>
      <c r="R23" s="5"/>
      <c r="S23" s="26"/>
      <c r="T23" s="5"/>
      <c r="U23" s="5"/>
      <c r="V23" s="64">
        <v>148000000</v>
      </c>
      <c r="W23" s="64">
        <v>148000000</v>
      </c>
      <c r="X23" s="64">
        <v>148000000</v>
      </c>
      <c r="Y23" s="64">
        <v>148000000</v>
      </c>
      <c r="Z23" s="64">
        <v>148000000</v>
      </c>
      <c r="AA23" s="66"/>
      <c r="AB23" s="66"/>
      <c r="AC23" s="66"/>
      <c r="AD23" s="5"/>
      <c r="AE23" s="5"/>
      <c r="AF23" s="27">
        <f t="shared" si="2"/>
        <v>148000000</v>
      </c>
      <c r="AG23" s="5"/>
      <c r="AH23" s="5">
        <v>148000000</v>
      </c>
      <c r="AI23" s="5"/>
      <c r="AJ23" s="5"/>
      <c r="AK23" s="10">
        <f t="shared" si="3"/>
        <v>444000000</v>
      </c>
      <c r="AL23" s="5"/>
      <c r="AM23" s="5">
        <v>444000000</v>
      </c>
      <c r="AN23" s="5"/>
      <c r="AO23" s="5"/>
      <c r="AP23" s="11">
        <f>SUM(AQ23:AT23)</f>
        <v>148000000</v>
      </c>
      <c r="AQ23" s="5"/>
      <c r="AR23" s="5">
        <v>148000000</v>
      </c>
      <c r="AS23" s="5"/>
      <c r="AT23" s="5"/>
      <c r="AU23" s="12">
        <f t="shared" si="1"/>
        <v>0</v>
      </c>
      <c r="AV23" s="5"/>
      <c r="AW23" s="5"/>
      <c r="AX23" s="5"/>
      <c r="AY23" s="5"/>
      <c r="AZ23" s="13"/>
      <c r="BA23" s="5"/>
      <c r="BB23" s="9"/>
      <c r="BC23" s="7">
        <f t="shared" si="4"/>
        <v>1480000000</v>
      </c>
      <c r="BD23" s="73">
        <f t="shared" si="5"/>
        <v>740000000</v>
      </c>
    </row>
    <row r="24" spans="1:54" ht="38.25" customHeight="1">
      <c r="A24" s="78"/>
      <c r="B24" s="78"/>
      <c r="C24" s="56"/>
      <c r="D24" s="57"/>
      <c r="E24" s="60"/>
      <c r="F24" s="61"/>
      <c r="G24" s="58"/>
      <c r="H24" s="58"/>
      <c r="I24" s="58"/>
      <c r="J24" s="58"/>
      <c r="K24" s="58"/>
      <c r="L24" s="58"/>
      <c r="M24" s="58"/>
      <c r="N24" s="67"/>
      <c r="O24" s="62"/>
      <c r="P24" s="51"/>
      <c r="Q24" s="50"/>
      <c r="R24" s="5"/>
      <c r="S24" s="26"/>
      <c r="T24" s="5"/>
      <c r="U24" s="5"/>
      <c r="V24" s="64"/>
      <c r="W24" s="64"/>
      <c r="X24" s="64"/>
      <c r="Y24" s="64"/>
      <c r="Z24" s="64"/>
      <c r="AA24" s="66"/>
      <c r="AB24" s="66"/>
      <c r="AC24" s="66"/>
      <c r="AD24" s="5"/>
      <c r="AE24" s="5"/>
      <c r="AF24" s="27"/>
      <c r="AG24" s="5"/>
      <c r="AH24" s="5"/>
      <c r="AI24" s="5"/>
      <c r="AJ24" s="5"/>
      <c r="AK24" s="10"/>
      <c r="AL24" s="5"/>
      <c r="AM24" s="5"/>
      <c r="AN24" s="5"/>
      <c r="AO24" s="5"/>
      <c r="AP24" s="11"/>
      <c r="AQ24" s="5"/>
      <c r="AR24" s="5"/>
      <c r="AS24" s="5"/>
      <c r="AT24" s="5"/>
      <c r="AU24" s="12"/>
      <c r="AV24" s="5"/>
      <c r="AW24" s="5"/>
      <c r="AX24" s="5"/>
      <c r="AY24" s="5"/>
      <c r="AZ24" s="13"/>
      <c r="BA24" s="5"/>
      <c r="BB24" s="9"/>
    </row>
    <row r="25" spans="1:54" ht="20.25" customHeight="1">
      <c r="A25" s="59"/>
      <c r="B25" s="59"/>
      <c r="C25" s="49"/>
      <c r="D25" s="50"/>
      <c r="E25" s="53"/>
      <c r="F25" s="54"/>
      <c r="G25" s="5"/>
      <c r="H25" s="5"/>
      <c r="I25" s="5"/>
      <c r="J25" s="5"/>
      <c r="K25" s="5"/>
      <c r="L25" s="5"/>
      <c r="M25" s="5"/>
      <c r="N25" s="52" t="s">
        <v>104</v>
      </c>
      <c r="O25" s="63">
        <f>SUM(O16:O24)</f>
        <v>5396542296</v>
      </c>
      <c r="P25" s="51"/>
      <c r="Q25" s="50"/>
      <c r="R25" s="5"/>
      <c r="S25" s="26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27"/>
      <c r="AG25" s="5"/>
      <c r="AH25" s="5"/>
      <c r="AI25" s="5"/>
      <c r="AJ25" s="5"/>
      <c r="AK25" s="10"/>
      <c r="AL25" s="5"/>
      <c r="AM25" s="5"/>
      <c r="AN25" s="5"/>
      <c r="AO25" s="5"/>
      <c r="AP25" s="11"/>
      <c r="AQ25" s="5"/>
      <c r="AR25" s="5"/>
      <c r="AS25" s="5"/>
      <c r="AT25" s="5"/>
      <c r="AU25" s="12"/>
      <c r="AV25" s="5"/>
      <c r="AW25" s="5"/>
      <c r="AX25" s="5"/>
      <c r="AY25" s="5"/>
      <c r="AZ25" s="13"/>
      <c r="BA25" s="5"/>
      <c r="BB25" s="9"/>
    </row>
    <row r="26" spans="1:56" ht="18">
      <c r="A26" s="68"/>
      <c r="B26" s="68"/>
      <c r="C26" s="68"/>
      <c r="D26" s="68"/>
      <c r="E26" s="69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5"/>
      <c r="S26" s="26"/>
      <c r="T26" s="27">
        <f>SUM(T16:T23)</f>
        <v>0</v>
      </c>
      <c r="U26" s="27">
        <f>SUM(U16:U23)</f>
        <v>0</v>
      </c>
      <c r="V26" s="27">
        <f>SUM(V16:V24)</f>
        <v>1114542296</v>
      </c>
      <c r="W26" s="27">
        <f aca="true" t="shared" si="6" ref="W26:BD26">SUM(W16:W24)</f>
        <v>756000000</v>
      </c>
      <c r="X26" s="27">
        <f t="shared" si="6"/>
        <v>806000000</v>
      </c>
      <c r="Y26" s="27">
        <f t="shared" si="6"/>
        <v>757000000</v>
      </c>
      <c r="Z26" s="27">
        <f t="shared" si="6"/>
        <v>727000000</v>
      </c>
      <c r="AA26" s="27">
        <f t="shared" si="6"/>
        <v>411000000</v>
      </c>
      <c r="AB26" s="27">
        <f t="shared" si="6"/>
        <v>411000000</v>
      </c>
      <c r="AC26" s="27">
        <f t="shared" si="6"/>
        <v>414000000</v>
      </c>
      <c r="AD26" s="27">
        <f t="shared" si="6"/>
        <v>0</v>
      </c>
      <c r="AE26" s="27">
        <f t="shared" si="6"/>
        <v>0</v>
      </c>
      <c r="AF26" s="27">
        <f t="shared" si="6"/>
        <v>1114542296</v>
      </c>
      <c r="AG26" s="27">
        <f t="shared" si="6"/>
        <v>0</v>
      </c>
      <c r="AH26" s="27">
        <f t="shared" si="6"/>
        <v>896542296</v>
      </c>
      <c r="AI26" s="27">
        <f t="shared" si="6"/>
        <v>218000000</v>
      </c>
      <c r="AJ26" s="27">
        <f t="shared" si="6"/>
        <v>0</v>
      </c>
      <c r="AK26" s="27">
        <f t="shared" si="6"/>
        <v>2319000000</v>
      </c>
      <c r="AL26" s="27">
        <f t="shared" si="6"/>
        <v>0</v>
      </c>
      <c r="AM26" s="27">
        <f t="shared" si="6"/>
        <v>1765000000</v>
      </c>
      <c r="AN26" s="27">
        <f t="shared" si="6"/>
        <v>554000000</v>
      </c>
      <c r="AO26" s="27">
        <f t="shared" si="6"/>
        <v>0</v>
      </c>
      <c r="AP26" s="27">
        <f t="shared" si="6"/>
        <v>1549000000</v>
      </c>
      <c r="AQ26" s="27">
        <f t="shared" si="6"/>
        <v>0</v>
      </c>
      <c r="AR26" s="27">
        <f t="shared" si="6"/>
        <v>1381000000</v>
      </c>
      <c r="AS26" s="27">
        <f t="shared" si="6"/>
        <v>168000000</v>
      </c>
      <c r="AT26" s="27">
        <f t="shared" si="6"/>
        <v>0</v>
      </c>
      <c r="AU26" s="27">
        <f t="shared" si="6"/>
        <v>414000000</v>
      </c>
      <c r="AV26" s="27">
        <f t="shared" si="6"/>
        <v>0</v>
      </c>
      <c r="AW26" s="27">
        <f t="shared" si="6"/>
        <v>414000000</v>
      </c>
      <c r="AX26" s="27">
        <f t="shared" si="6"/>
        <v>0</v>
      </c>
      <c r="AY26" s="27">
        <f t="shared" si="6"/>
        <v>0</v>
      </c>
      <c r="AZ26" s="27">
        <f t="shared" si="6"/>
        <v>0</v>
      </c>
      <c r="BA26" s="27">
        <f t="shared" si="6"/>
        <v>0</v>
      </c>
      <c r="BB26" s="27">
        <f t="shared" si="6"/>
        <v>0</v>
      </c>
      <c r="BC26" s="27">
        <f t="shared" si="6"/>
        <v>10793084592</v>
      </c>
      <c r="BD26" s="73">
        <f t="shared" si="6"/>
        <v>5396542296</v>
      </c>
    </row>
    <row r="27" spans="1:54" ht="18">
      <c r="A27" s="3"/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8">
      <c r="A28" s="3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8">
      <c r="A29" s="3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18">
      <c r="A30" s="3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18">
      <c r="A31" s="3"/>
      <c r="B31" s="3"/>
      <c r="C31" s="3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18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8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8">
      <c r="A34" s="3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8">
      <c r="A35" s="3"/>
      <c r="B35" s="3"/>
      <c r="C35" s="3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8">
      <c r="A36" s="3"/>
      <c r="B36" s="3"/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8">
      <c r="A37" s="3"/>
      <c r="B37" s="3"/>
      <c r="C37" s="3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8">
      <c r="A38" s="3"/>
      <c r="B38" s="3"/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8">
      <c r="A39" s="3"/>
      <c r="B39" s="3"/>
      <c r="C39" s="3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8">
      <c r="A40" s="3"/>
      <c r="B40" s="3"/>
      <c r="C40" s="3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8">
      <c r="A41" s="3"/>
      <c r="B41" s="3"/>
      <c r="C41" s="3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8">
      <c r="A42" s="3"/>
      <c r="B42" s="3"/>
      <c r="C42" s="3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8">
      <c r="A43" s="3"/>
      <c r="B43" s="3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8">
      <c r="A44" s="3"/>
      <c r="B44" s="3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18">
      <c r="A45" s="3"/>
      <c r="B45" s="3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18">
      <c r="A46" s="3"/>
      <c r="B46" s="3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ht="18">
      <c r="A47" s="3"/>
      <c r="B47" s="3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8">
      <c r="A48" s="3"/>
      <c r="B48" s="3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ht="18">
      <c r="A49" s="3"/>
      <c r="B49" s="3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ht="18">
      <c r="A50" s="3"/>
      <c r="B50" s="3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8">
      <c r="A51" s="3"/>
      <c r="B51" s="3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8">
      <c r="A52" s="3"/>
      <c r="B52" s="3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8">
      <c r="A53" s="3"/>
      <c r="B53" s="3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8">
      <c r="A54" s="3"/>
      <c r="B54" s="3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8">
      <c r="A55" s="3"/>
      <c r="B55" s="3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8">
      <c r="A56" s="3"/>
      <c r="B56" s="3"/>
      <c r="C56" s="3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8">
      <c r="A57" s="3"/>
      <c r="B57" s="3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8">
      <c r="A58" s="3"/>
      <c r="B58" s="3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8">
      <c r="A59" s="3"/>
      <c r="B59" s="3"/>
      <c r="C59" s="3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8">
      <c r="A60" s="3"/>
      <c r="B60" s="3"/>
      <c r="C60" s="3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8">
      <c r="A61" s="3"/>
      <c r="B61" s="3"/>
      <c r="C61" s="3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8">
      <c r="A62" s="3"/>
      <c r="B62" s="3"/>
      <c r="C62" s="3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8">
      <c r="A63" s="3"/>
      <c r="B63" s="3"/>
      <c r="C63" s="3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</sheetData>
  <sheetProtection/>
  <mergeCells count="25">
    <mergeCell ref="E16:E23"/>
    <mergeCell ref="F16:F23"/>
    <mergeCell ref="B16:B23"/>
    <mergeCell ref="A16:A23"/>
    <mergeCell ref="AF13:AZ13"/>
    <mergeCell ref="G14:M14"/>
    <mergeCell ref="C8:BA8"/>
    <mergeCell ref="A1:B8"/>
    <mergeCell ref="A13:O13"/>
    <mergeCell ref="T13:AE13"/>
    <mergeCell ref="C4:BA4"/>
    <mergeCell ref="A9:BB9"/>
    <mergeCell ref="A12:BB12"/>
    <mergeCell ref="C6:BA6"/>
    <mergeCell ref="BB1:BB8"/>
    <mergeCell ref="A11:BB11"/>
    <mergeCell ref="C1:BA1"/>
    <mergeCell ref="C2:BA2"/>
    <mergeCell ref="C3:BA3"/>
    <mergeCell ref="P13:S13"/>
    <mergeCell ref="C5:BA5"/>
    <mergeCell ref="BB13:BB14"/>
    <mergeCell ref="A10:BB10"/>
    <mergeCell ref="BA13:BA14"/>
    <mergeCell ref="C7:BA7"/>
  </mergeCells>
  <printOptions horizontalCentered="1"/>
  <pageMargins left="0.25" right="0.25" top="0.75" bottom="0.75" header="0.3" footer="0.3"/>
  <pageSetup fitToHeight="1" fitToWidth="1" horizontalDpi="600" verticalDpi="600" orientation="portrait" scale="1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8"/>
  <sheetViews>
    <sheetView zoomScale="60" zoomScaleNormal="60" zoomScalePageLayoutView="0" workbookViewId="0" topLeftCell="A10">
      <selection activeCell="C19" sqref="C19"/>
    </sheetView>
  </sheetViews>
  <sheetFormatPr defaultColWidth="11.421875" defaultRowHeight="15"/>
  <cols>
    <col min="2" max="2" width="17.57421875" style="0" customWidth="1"/>
    <col min="3" max="3" width="88.140625" style="15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142" t="s">
        <v>28</v>
      </c>
      <c r="C1" s="143"/>
      <c r="D1" s="143"/>
      <c r="E1" s="143"/>
      <c r="F1" s="143"/>
      <c r="G1" s="143"/>
      <c r="H1" s="143"/>
      <c r="I1" s="144"/>
    </row>
    <row r="2" spans="2:9" ht="15">
      <c r="B2" s="145"/>
      <c r="C2" s="146"/>
      <c r="D2" s="146"/>
      <c r="E2" s="146"/>
      <c r="F2" s="146"/>
      <c r="G2" s="146"/>
      <c r="H2" s="146"/>
      <c r="I2" s="147"/>
    </row>
    <row r="3" spans="2:9" ht="15.75" thickBot="1">
      <c r="B3" s="148"/>
      <c r="C3" s="149"/>
      <c r="D3" s="149"/>
      <c r="E3" s="149"/>
      <c r="F3" s="149"/>
      <c r="G3" s="149"/>
      <c r="H3" s="149"/>
      <c r="I3" s="150"/>
    </row>
    <row r="4" spans="2:9" ht="29.25" thickBot="1">
      <c r="B4" s="24" t="s">
        <v>29</v>
      </c>
      <c r="C4" s="23" t="s">
        <v>31</v>
      </c>
      <c r="D4" s="151" t="s">
        <v>30</v>
      </c>
      <c r="E4" s="152"/>
      <c r="F4" s="152"/>
      <c r="G4" s="152"/>
      <c r="H4" s="152"/>
      <c r="I4" s="153"/>
    </row>
    <row r="5" spans="2:9" ht="45" customHeight="1" thickBot="1">
      <c r="B5" s="16">
        <v>1</v>
      </c>
      <c r="C5" s="18" t="str">
        <f>+'PlanAcción-ESCUELAS'!A14</f>
        <v>Programa</v>
      </c>
      <c r="D5" s="127" t="s">
        <v>39</v>
      </c>
      <c r="E5" s="128"/>
      <c r="F5" s="128"/>
      <c r="G5" s="128"/>
      <c r="H5" s="128"/>
      <c r="I5" s="129"/>
    </row>
    <row r="6" spans="2:9" ht="45" customHeight="1" thickBot="1">
      <c r="B6" s="14">
        <v>2</v>
      </c>
      <c r="C6" s="19" t="str">
        <f>+'PlanAcción-ESCUELAS'!B14</f>
        <v>Subprograma</v>
      </c>
      <c r="D6" s="127" t="s">
        <v>40</v>
      </c>
      <c r="E6" s="128"/>
      <c r="F6" s="128"/>
      <c r="G6" s="128"/>
      <c r="H6" s="128"/>
      <c r="I6" s="129"/>
    </row>
    <row r="7" spans="2:9" ht="45" customHeight="1" thickBot="1">
      <c r="B7" s="14">
        <v>3</v>
      </c>
      <c r="C7" s="19" t="str">
        <f>+'PlanAcción-ESCUELAS'!C14</f>
        <v>Pond. Meta</v>
      </c>
      <c r="D7" s="127" t="s">
        <v>41</v>
      </c>
      <c r="E7" s="128"/>
      <c r="F7" s="128"/>
      <c r="G7" s="128"/>
      <c r="H7" s="128"/>
      <c r="I7" s="129"/>
    </row>
    <row r="8" spans="2:9" ht="45" customHeight="1" thickBot="1">
      <c r="B8" s="14">
        <v>4</v>
      </c>
      <c r="C8" s="19" t="str">
        <f>+'PlanAcción-ESCUELAS'!D14</f>
        <v>Descripcion Meta de Producto</v>
      </c>
      <c r="D8" s="127" t="s">
        <v>42</v>
      </c>
      <c r="E8" s="128"/>
      <c r="F8" s="128"/>
      <c r="G8" s="128"/>
      <c r="H8" s="128"/>
      <c r="I8" s="129"/>
    </row>
    <row r="9" spans="2:9" ht="45" customHeight="1" thickBot="1">
      <c r="B9" s="14">
        <v>5</v>
      </c>
      <c r="C9" s="19" t="str">
        <f>+'PlanAcción-ESCUELAS'!E14</f>
        <v>Código BPIM</v>
      </c>
      <c r="D9" s="127" t="s">
        <v>43</v>
      </c>
      <c r="E9" s="128"/>
      <c r="F9" s="128"/>
      <c r="G9" s="128"/>
      <c r="H9" s="128"/>
      <c r="I9" s="129"/>
    </row>
    <row r="10" spans="2:9" ht="45" customHeight="1" thickBot="1">
      <c r="B10" s="14">
        <v>6</v>
      </c>
      <c r="C10" s="19" t="str">
        <f>+'PlanAcción-ESCUELAS'!F14</f>
        <v>Nombre Proyecto</v>
      </c>
      <c r="D10" s="127" t="s">
        <v>44</v>
      </c>
      <c r="E10" s="128"/>
      <c r="F10" s="128"/>
      <c r="G10" s="128"/>
      <c r="H10" s="128"/>
      <c r="I10" s="129"/>
    </row>
    <row r="11" spans="2:9" ht="45" customHeight="1" thickBot="1">
      <c r="B11" s="14">
        <v>7</v>
      </c>
      <c r="C11" s="154" t="str">
        <f>+'PlanAcción-ESCUELAS'!G14</f>
        <v>RUBRO PRESUPUESTAL</v>
      </c>
      <c r="D11" s="21" t="s">
        <v>32</v>
      </c>
      <c r="E11" s="127" t="s">
        <v>47</v>
      </c>
      <c r="F11" s="128"/>
      <c r="G11" s="128"/>
      <c r="H11" s="128"/>
      <c r="I11" s="129"/>
    </row>
    <row r="12" spans="2:9" ht="45" customHeight="1" thickBot="1">
      <c r="B12" s="14">
        <v>8</v>
      </c>
      <c r="C12" s="154"/>
      <c r="D12" s="17" t="s">
        <v>33</v>
      </c>
      <c r="E12" s="127" t="s">
        <v>48</v>
      </c>
      <c r="F12" s="128"/>
      <c r="G12" s="128"/>
      <c r="H12" s="128"/>
      <c r="I12" s="129"/>
    </row>
    <row r="13" spans="2:9" ht="45" customHeight="1" thickBot="1">
      <c r="B13" s="14">
        <v>9</v>
      </c>
      <c r="C13" s="154"/>
      <c r="D13" s="17" t="s">
        <v>34</v>
      </c>
      <c r="E13" s="127" t="s">
        <v>49</v>
      </c>
      <c r="F13" s="128"/>
      <c r="G13" s="128"/>
      <c r="H13" s="128"/>
      <c r="I13" s="129"/>
    </row>
    <row r="14" spans="2:9" ht="45" customHeight="1" thickBot="1">
      <c r="B14" s="14">
        <v>10</v>
      </c>
      <c r="C14" s="154"/>
      <c r="D14" s="17" t="s">
        <v>35</v>
      </c>
      <c r="E14" s="127" t="s">
        <v>50</v>
      </c>
      <c r="F14" s="128"/>
      <c r="G14" s="128"/>
      <c r="H14" s="128"/>
      <c r="I14" s="129"/>
    </row>
    <row r="15" spans="2:9" ht="45" customHeight="1" thickBot="1">
      <c r="B15" s="14">
        <v>11</v>
      </c>
      <c r="C15" s="154"/>
      <c r="D15" s="17" t="s">
        <v>36</v>
      </c>
      <c r="E15" s="127" t="s">
        <v>51</v>
      </c>
      <c r="F15" s="128"/>
      <c r="G15" s="128"/>
      <c r="H15" s="128"/>
      <c r="I15" s="129"/>
    </row>
    <row r="16" spans="2:9" ht="45" customHeight="1" thickBot="1">
      <c r="B16" s="14">
        <v>12</v>
      </c>
      <c r="C16" s="154"/>
      <c r="D16" s="17" t="s">
        <v>37</v>
      </c>
      <c r="E16" s="127" t="s">
        <v>45</v>
      </c>
      <c r="F16" s="128"/>
      <c r="G16" s="128"/>
      <c r="H16" s="128"/>
      <c r="I16" s="129"/>
    </row>
    <row r="17" spans="2:9" ht="45" customHeight="1" thickBot="1">
      <c r="B17" s="14">
        <v>13</v>
      </c>
      <c r="C17" s="154"/>
      <c r="D17" s="22" t="s">
        <v>38</v>
      </c>
      <c r="E17" s="172" t="s">
        <v>52</v>
      </c>
      <c r="F17" s="173"/>
      <c r="G17" s="173"/>
      <c r="H17" s="173"/>
      <c r="I17" s="174"/>
    </row>
    <row r="18" spans="2:9" ht="45" customHeight="1" thickBot="1">
      <c r="B18" s="14">
        <v>14</v>
      </c>
      <c r="C18" s="19" t="str">
        <f>+'PlanAcción-ESCUELAS'!N14</f>
        <v>ACTIVIDADES A DESARROLLAR EN LA VIGENCIA 2014</v>
      </c>
      <c r="D18" s="127" t="s">
        <v>53</v>
      </c>
      <c r="E18" s="128"/>
      <c r="F18" s="128"/>
      <c r="G18" s="128"/>
      <c r="H18" s="128"/>
      <c r="I18" s="129"/>
    </row>
    <row r="19" spans="2:9" ht="45" customHeight="1" thickBot="1">
      <c r="B19" s="14">
        <v>15</v>
      </c>
      <c r="C19" s="19" t="str">
        <f>+'PlanAcción-ESCUELAS'!O14</f>
        <v>VALOR DE LA ACTIVIDAD</v>
      </c>
      <c r="D19" s="127" t="s">
        <v>54</v>
      </c>
      <c r="E19" s="128"/>
      <c r="F19" s="128"/>
      <c r="G19" s="128"/>
      <c r="H19" s="128"/>
      <c r="I19" s="129"/>
    </row>
    <row r="20" spans="2:9" ht="45" customHeight="1" thickBot="1">
      <c r="B20" s="14">
        <v>16</v>
      </c>
      <c r="C20" s="19" t="str">
        <f>+'PlanAcción-ESCUELAS'!P14</f>
        <v>Cod. Indic</v>
      </c>
      <c r="D20" s="127" t="s">
        <v>55</v>
      </c>
      <c r="E20" s="128"/>
      <c r="F20" s="128"/>
      <c r="G20" s="128"/>
      <c r="H20" s="128"/>
      <c r="I20" s="129"/>
    </row>
    <row r="21" spans="2:9" ht="45" customHeight="1" thickBot="1">
      <c r="B21" s="14">
        <v>17</v>
      </c>
      <c r="C21" s="19" t="str">
        <f>+'PlanAcción-ESCUELAS'!Q14</f>
        <v>Nombre</v>
      </c>
      <c r="D21" s="127" t="s">
        <v>56</v>
      </c>
      <c r="E21" s="128"/>
      <c r="F21" s="128"/>
      <c r="G21" s="128"/>
      <c r="H21" s="128"/>
      <c r="I21" s="129"/>
    </row>
    <row r="22" spans="2:9" ht="45" customHeight="1" thickBot="1">
      <c r="B22" s="14">
        <v>18</v>
      </c>
      <c r="C22" s="19" t="str">
        <f>+'PlanAcción-ESCUELAS'!R14</f>
        <v>Valor alcanzado a 31 de dic de la vigencia 2013</v>
      </c>
      <c r="D22" s="127" t="s">
        <v>57</v>
      </c>
      <c r="E22" s="128"/>
      <c r="F22" s="128"/>
      <c r="G22" s="128"/>
      <c r="H22" s="128"/>
      <c r="I22" s="129"/>
    </row>
    <row r="23" spans="2:9" ht="45" customHeight="1" thickBot="1">
      <c r="B23" s="14">
        <v>19</v>
      </c>
      <c r="C23" s="19" t="str">
        <f>+'PlanAcción-ESCUELAS'!S14</f>
        <v>Valor a lograrse a 31 de dic de la vigencia 2014</v>
      </c>
      <c r="D23" s="166" t="s">
        <v>58</v>
      </c>
      <c r="E23" s="167"/>
      <c r="F23" s="167"/>
      <c r="G23" s="167"/>
      <c r="H23" s="167"/>
      <c r="I23" s="168"/>
    </row>
    <row r="24" spans="2:9" s="15" customFormat="1" ht="45.75" customHeight="1" thickBot="1">
      <c r="B24" s="25">
        <v>20</v>
      </c>
      <c r="C24" s="154" t="str">
        <f>+'PlanAcción-ESCUELAS'!T13</f>
        <v>PROGRAMACION META DE PLAN DE DESARROLLO</v>
      </c>
      <c r="D24" s="136" t="s">
        <v>80</v>
      </c>
      <c r="E24" s="137"/>
      <c r="F24" s="138"/>
      <c r="G24" s="130" t="s">
        <v>59</v>
      </c>
      <c r="H24" s="131"/>
      <c r="I24" s="132"/>
    </row>
    <row r="25" spans="2:9" s="15" customFormat="1" ht="45.75" customHeight="1" thickBot="1">
      <c r="B25" s="25">
        <v>21</v>
      </c>
      <c r="C25" s="154"/>
      <c r="D25" s="133" t="s">
        <v>81</v>
      </c>
      <c r="E25" s="134"/>
      <c r="F25" s="135"/>
      <c r="G25" s="130" t="s">
        <v>59</v>
      </c>
      <c r="H25" s="131"/>
      <c r="I25" s="132"/>
    </row>
    <row r="26" spans="2:9" s="15" customFormat="1" ht="45.75" customHeight="1" thickBot="1">
      <c r="B26" s="25">
        <v>22</v>
      </c>
      <c r="C26" s="154"/>
      <c r="D26" s="133" t="s">
        <v>82</v>
      </c>
      <c r="E26" s="134"/>
      <c r="F26" s="135"/>
      <c r="G26" s="130" t="s">
        <v>59</v>
      </c>
      <c r="H26" s="131"/>
      <c r="I26" s="132"/>
    </row>
    <row r="27" spans="2:9" s="15" customFormat="1" ht="45.75" customHeight="1" thickBot="1">
      <c r="B27" s="14">
        <v>23</v>
      </c>
      <c r="C27" s="154"/>
      <c r="D27" s="136" t="s">
        <v>83</v>
      </c>
      <c r="E27" s="137"/>
      <c r="F27" s="138"/>
      <c r="G27" s="124" t="s">
        <v>59</v>
      </c>
      <c r="H27" s="125"/>
      <c r="I27" s="126"/>
    </row>
    <row r="28" spans="2:9" s="15" customFormat="1" ht="45.75" customHeight="1" thickBot="1">
      <c r="B28" s="14">
        <v>24</v>
      </c>
      <c r="C28" s="154"/>
      <c r="D28" s="133" t="s">
        <v>84</v>
      </c>
      <c r="E28" s="134"/>
      <c r="F28" s="135"/>
      <c r="G28" s="124" t="s">
        <v>59</v>
      </c>
      <c r="H28" s="125"/>
      <c r="I28" s="126"/>
    </row>
    <row r="29" spans="2:9" s="15" customFormat="1" ht="45.75" customHeight="1" thickBot="1">
      <c r="B29" s="25">
        <v>25</v>
      </c>
      <c r="C29" s="154"/>
      <c r="D29" s="133" t="s">
        <v>85</v>
      </c>
      <c r="E29" s="134"/>
      <c r="F29" s="135"/>
      <c r="G29" s="124" t="s">
        <v>59</v>
      </c>
      <c r="H29" s="125"/>
      <c r="I29" s="126"/>
    </row>
    <row r="30" spans="2:9" s="15" customFormat="1" ht="45.75" customHeight="1" thickBot="1">
      <c r="B30" s="25">
        <v>26</v>
      </c>
      <c r="C30" s="154"/>
      <c r="D30" s="136" t="s">
        <v>86</v>
      </c>
      <c r="E30" s="137"/>
      <c r="F30" s="138"/>
      <c r="G30" s="124" t="s">
        <v>59</v>
      </c>
      <c r="H30" s="125"/>
      <c r="I30" s="126"/>
    </row>
    <row r="31" spans="2:9" s="15" customFormat="1" ht="45.75" customHeight="1" thickBot="1">
      <c r="B31" s="25">
        <v>27</v>
      </c>
      <c r="C31" s="154"/>
      <c r="D31" s="133" t="s">
        <v>87</v>
      </c>
      <c r="E31" s="134"/>
      <c r="F31" s="135"/>
      <c r="G31" s="124" t="s">
        <v>59</v>
      </c>
      <c r="H31" s="125"/>
      <c r="I31" s="126"/>
    </row>
    <row r="32" spans="2:9" s="15" customFormat="1" ht="45.75" customHeight="1" thickBot="1">
      <c r="B32" s="14">
        <v>28</v>
      </c>
      <c r="C32" s="154"/>
      <c r="D32" s="133" t="s">
        <v>88</v>
      </c>
      <c r="E32" s="134"/>
      <c r="F32" s="135"/>
      <c r="G32" s="124" t="s">
        <v>59</v>
      </c>
      <c r="H32" s="125"/>
      <c r="I32" s="126"/>
    </row>
    <row r="33" spans="2:9" s="15" customFormat="1" ht="45.75" customHeight="1" thickBot="1">
      <c r="B33" s="14">
        <v>29</v>
      </c>
      <c r="C33" s="154"/>
      <c r="D33" s="136" t="s">
        <v>89</v>
      </c>
      <c r="E33" s="137"/>
      <c r="F33" s="138"/>
      <c r="G33" s="124" t="s">
        <v>59</v>
      </c>
      <c r="H33" s="125"/>
      <c r="I33" s="126"/>
    </row>
    <row r="34" spans="2:9" s="15" customFormat="1" ht="45.75" customHeight="1" thickBot="1">
      <c r="B34" s="25">
        <v>30</v>
      </c>
      <c r="C34" s="154"/>
      <c r="D34" s="133" t="s">
        <v>90</v>
      </c>
      <c r="E34" s="134"/>
      <c r="F34" s="135"/>
      <c r="G34" s="124" t="s">
        <v>59</v>
      </c>
      <c r="H34" s="125"/>
      <c r="I34" s="126"/>
    </row>
    <row r="35" spans="2:9" s="15" customFormat="1" ht="45.75" customHeight="1" thickBot="1">
      <c r="B35" s="46">
        <v>31</v>
      </c>
      <c r="C35" s="155"/>
      <c r="D35" s="139" t="s">
        <v>91</v>
      </c>
      <c r="E35" s="140"/>
      <c r="F35" s="141"/>
      <c r="G35" s="130" t="s">
        <v>59</v>
      </c>
      <c r="H35" s="131"/>
      <c r="I35" s="132"/>
    </row>
    <row r="36" spans="2:9" ht="19.5" customHeight="1">
      <c r="B36" s="47">
        <v>32</v>
      </c>
      <c r="C36" s="156" t="str">
        <f>+'PlanAcción-ESCUELAS'!AF13</f>
        <v>PROGRAMACION EJECUCION DE RECURSOS POR TRIMESTRE VIGENCIA 2014</v>
      </c>
      <c r="D36" s="157" t="s">
        <v>61</v>
      </c>
      <c r="E36" s="158"/>
      <c r="F36" s="158"/>
      <c r="G36" s="158"/>
      <c r="H36" s="158"/>
      <c r="I36" s="159"/>
    </row>
    <row r="37" spans="2:9" ht="19.5" customHeight="1">
      <c r="B37" s="14">
        <v>33</v>
      </c>
      <c r="C37" s="154"/>
      <c r="D37" s="160"/>
      <c r="E37" s="161"/>
      <c r="F37" s="161"/>
      <c r="G37" s="161"/>
      <c r="H37" s="161"/>
      <c r="I37" s="162"/>
    </row>
    <row r="38" spans="2:9" ht="19.5" customHeight="1">
      <c r="B38" s="14">
        <v>34</v>
      </c>
      <c r="C38" s="154"/>
      <c r="D38" s="160"/>
      <c r="E38" s="161"/>
      <c r="F38" s="161"/>
      <c r="G38" s="161"/>
      <c r="H38" s="161"/>
      <c r="I38" s="162"/>
    </row>
    <row r="39" spans="2:9" ht="19.5" customHeight="1">
      <c r="B39" s="25">
        <v>35</v>
      </c>
      <c r="C39" s="154"/>
      <c r="D39" s="160"/>
      <c r="E39" s="161"/>
      <c r="F39" s="161"/>
      <c r="G39" s="161"/>
      <c r="H39" s="161"/>
      <c r="I39" s="162"/>
    </row>
    <row r="40" spans="2:9" ht="19.5" customHeight="1">
      <c r="B40" s="25">
        <v>36</v>
      </c>
      <c r="C40" s="154"/>
      <c r="D40" s="160"/>
      <c r="E40" s="161"/>
      <c r="F40" s="161"/>
      <c r="G40" s="161"/>
      <c r="H40" s="161"/>
      <c r="I40" s="162"/>
    </row>
    <row r="41" spans="2:9" ht="19.5" customHeight="1">
      <c r="B41" s="25">
        <v>37</v>
      </c>
      <c r="C41" s="154"/>
      <c r="D41" s="160"/>
      <c r="E41" s="161"/>
      <c r="F41" s="161"/>
      <c r="G41" s="161"/>
      <c r="H41" s="161"/>
      <c r="I41" s="162"/>
    </row>
    <row r="42" spans="2:9" ht="19.5" customHeight="1">
      <c r="B42" s="14">
        <v>38</v>
      </c>
      <c r="C42" s="154"/>
      <c r="D42" s="160"/>
      <c r="E42" s="161"/>
      <c r="F42" s="161"/>
      <c r="G42" s="161"/>
      <c r="H42" s="161"/>
      <c r="I42" s="162"/>
    </row>
    <row r="43" spans="2:9" ht="19.5" customHeight="1">
      <c r="B43" s="14">
        <v>39</v>
      </c>
      <c r="C43" s="154"/>
      <c r="D43" s="160"/>
      <c r="E43" s="161"/>
      <c r="F43" s="161"/>
      <c r="G43" s="161"/>
      <c r="H43" s="161"/>
      <c r="I43" s="162"/>
    </row>
    <row r="44" spans="2:9" ht="19.5" customHeight="1">
      <c r="B44" s="25">
        <v>40</v>
      </c>
      <c r="C44" s="154"/>
      <c r="D44" s="160"/>
      <c r="E44" s="161"/>
      <c r="F44" s="161"/>
      <c r="G44" s="161"/>
      <c r="H44" s="161"/>
      <c r="I44" s="162"/>
    </row>
    <row r="45" spans="2:9" ht="19.5" customHeight="1">
      <c r="B45" s="25">
        <v>41</v>
      </c>
      <c r="C45" s="154"/>
      <c r="D45" s="160"/>
      <c r="E45" s="161"/>
      <c r="F45" s="161"/>
      <c r="G45" s="161"/>
      <c r="H45" s="161"/>
      <c r="I45" s="162"/>
    </row>
    <row r="46" spans="2:9" ht="19.5" customHeight="1">
      <c r="B46" s="25">
        <v>42</v>
      </c>
      <c r="C46" s="154"/>
      <c r="D46" s="160"/>
      <c r="E46" s="161"/>
      <c r="F46" s="161"/>
      <c r="G46" s="161"/>
      <c r="H46" s="161"/>
      <c r="I46" s="162"/>
    </row>
    <row r="47" spans="2:9" ht="19.5" customHeight="1">
      <c r="B47" s="14">
        <v>43</v>
      </c>
      <c r="C47" s="154"/>
      <c r="D47" s="160"/>
      <c r="E47" s="161"/>
      <c r="F47" s="161"/>
      <c r="G47" s="161"/>
      <c r="H47" s="161"/>
      <c r="I47" s="162"/>
    </row>
    <row r="48" spans="2:9" ht="19.5" customHeight="1">
      <c r="B48" s="14">
        <v>44</v>
      </c>
      <c r="C48" s="154"/>
      <c r="D48" s="160"/>
      <c r="E48" s="161"/>
      <c r="F48" s="161"/>
      <c r="G48" s="161"/>
      <c r="H48" s="161"/>
      <c r="I48" s="162"/>
    </row>
    <row r="49" spans="2:9" ht="19.5" customHeight="1">
      <c r="B49" s="25">
        <v>45</v>
      </c>
      <c r="C49" s="154"/>
      <c r="D49" s="160"/>
      <c r="E49" s="161"/>
      <c r="F49" s="161"/>
      <c r="G49" s="161"/>
      <c r="H49" s="161"/>
      <c r="I49" s="162"/>
    </row>
    <row r="50" spans="2:9" ht="19.5" customHeight="1">
      <c r="B50" s="25">
        <v>46</v>
      </c>
      <c r="C50" s="154"/>
      <c r="D50" s="160"/>
      <c r="E50" s="161"/>
      <c r="F50" s="161"/>
      <c r="G50" s="161"/>
      <c r="H50" s="161"/>
      <c r="I50" s="162"/>
    </row>
    <row r="51" spans="2:9" ht="19.5" customHeight="1">
      <c r="B51" s="25">
        <v>47</v>
      </c>
      <c r="C51" s="154"/>
      <c r="D51" s="160"/>
      <c r="E51" s="161"/>
      <c r="F51" s="161"/>
      <c r="G51" s="161"/>
      <c r="H51" s="161"/>
      <c r="I51" s="162"/>
    </row>
    <row r="52" spans="2:9" ht="19.5" customHeight="1">
      <c r="B52" s="14">
        <v>48</v>
      </c>
      <c r="C52" s="154"/>
      <c r="D52" s="160"/>
      <c r="E52" s="161"/>
      <c r="F52" s="161"/>
      <c r="G52" s="161"/>
      <c r="H52" s="161"/>
      <c r="I52" s="162"/>
    </row>
    <row r="53" spans="2:9" ht="19.5" customHeight="1">
      <c r="B53" s="14">
        <v>49</v>
      </c>
      <c r="C53" s="154"/>
      <c r="D53" s="160"/>
      <c r="E53" s="161"/>
      <c r="F53" s="161"/>
      <c r="G53" s="161"/>
      <c r="H53" s="161"/>
      <c r="I53" s="162"/>
    </row>
    <row r="54" spans="2:9" ht="19.5" customHeight="1">
      <c r="B54" s="25">
        <v>50</v>
      </c>
      <c r="C54" s="154"/>
      <c r="D54" s="160"/>
      <c r="E54" s="161"/>
      <c r="F54" s="161"/>
      <c r="G54" s="161"/>
      <c r="H54" s="161"/>
      <c r="I54" s="162"/>
    </row>
    <row r="55" spans="2:9" ht="19.5" customHeight="1">
      <c r="B55" s="25">
        <v>51</v>
      </c>
      <c r="C55" s="154"/>
      <c r="D55" s="160"/>
      <c r="E55" s="161"/>
      <c r="F55" s="161"/>
      <c r="G55" s="161"/>
      <c r="H55" s="161"/>
      <c r="I55" s="162"/>
    </row>
    <row r="56" spans="2:9" ht="19.5" customHeight="1" thickBot="1">
      <c r="B56" s="25">
        <v>52</v>
      </c>
      <c r="C56" s="154"/>
      <c r="D56" s="163"/>
      <c r="E56" s="164"/>
      <c r="F56" s="164"/>
      <c r="G56" s="164"/>
      <c r="H56" s="164"/>
      <c r="I56" s="165"/>
    </row>
    <row r="57" spans="2:9" ht="54.75" customHeight="1">
      <c r="B57" s="14">
        <v>53</v>
      </c>
      <c r="C57" s="19" t="str">
        <f>+'PlanAcción-ESCUELAS'!BA13</f>
        <v>Responsable
(Nombre y Cargo)</v>
      </c>
      <c r="D57" s="166" t="s">
        <v>60</v>
      </c>
      <c r="E57" s="167"/>
      <c r="F57" s="167"/>
      <c r="G57" s="167"/>
      <c r="H57" s="167"/>
      <c r="I57" s="168"/>
    </row>
    <row r="58" spans="2:9" ht="45" customHeight="1" thickBot="1">
      <c r="B58" s="48">
        <v>54</v>
      </c>
      <c r="C58" s="20" t="str">
        <f>+'PlanAcción-ESCUELAS'!BB13</f>
        <v>Observaciones</v>
      </c>
      <c r="D58" s="169"/>
      <c r="E58" s="170"/>
      <c r="F58" s="170"/>
      <c r="G58" s="170"/>
      <c r="H58" s="170"/>
      <c r="I58" s="171"/>
    </row>
  </sheetData>
  <sheetProtection/>
  <mergeCells count="51">
    <mergeCell ref="E17:I17"/>
    <mergeCell ref="D31:F31"/>
    <mergeCell ref="D57:I57"/>
    <mergeCell ref="G28:I28"/>
    <mergeCell ref="D58:I58"/>
    <mergeCell ref="E11:I11"/>
    <mergeCell ref="E12:I12"/>
    <mergeCell ref="E13:I13"/>
    <mergeCell ref="E14:I14"/>
    <mergeCell ref="E15:I15"/>
    <mergeCell ref="E16:I16"/>
    <mergeCell ref="D28:F28"/>
    <mergeCell ref="D19:I19"/>
    <mergeCell ref="D30:F30"/>
    <mergeCell ref="C36:C56"/>
    <mergeCell ref="D36:I56"/>
    <mergeCell ref="D21:I21"/>
    <mergeCell ref="D22:I22"/>
    <mergeCell ref="D23:I23"/>
    <mergeCell ref="D24:F24"/>
    <mergeCell ref="G24:I24"/>
    <mergeCell ref="D8:I8"/>
    <mergeCell ref="G27:I27"/>
    <mergeCell ref="D10:I10"/>
    <mergeCell ref="D18:I18"/>
    <mergeCell ref="D20:I20"/>
    <mergeCell ref="C11:C17"/>
    <mergeCell ref="C24:C35"/>
    <mergeCell ref="G25:I25"/>
    <mergeCell ref="G26:I26"/>
    <mergeCell ref="D27:F27"/>
    <mergeCell ref="G32:I32"/>
    <mergeCell ref="D29:F29"/>
    <mergeCell ref="G34:I34"/>
    <mergeCell ref="B1:I3"/>
    <mergeCell ref="D4:I4"/>
    <mergeCell ref="D25:F25"/>
    <mergeCell ref="D26:F26"/>
    <mergeCell ref="D5:I5"/>
    <mergeCell ref="D6:I6"/>
    <mergeCell ref="D7:I7"/>
    <mergeCell ref="G33:I33"/>
    <mergeCell ref="D9:I9"/>
    <mergeCell ref="G35:I35"/>
    <mergeCell ref="D32:F32"/>
    <mergeCell ref="D33:F33"/>
    <mergeCell ref="D34:F34"/>
    <mergeCell ref="D35:F35"/>
    <mergeCell ref="G29:I29"/>
    <mergeCell ref="G30:I30"/>
    <mergeCell ref="G31:I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F7" sqref="F7"/>
    </sheetView>
  </sheetViews>
  <sheetFormatPr defaultColWidth="11.421875" defaultRowHeight="15"/>
  <cols>
    <col min="1" max="1" width="14.140625" style="0" customWidth="1"/>
    <col min="2" max="2" width="24.8515625" style="74" customWidth="1"/>
    <col min="3" max="3" width="35.421875" style="74" customWidth="1"/>
    <col min="4" max="4" width="22.28125" style="74" customWidth="1"/>
    <col min="5" max="5" width="11.421875" style="74" customWidth="1"/>
    <col min="6" max="6" width="13.7109375" style="74" bestFit="1" customWidth="1"/>
  </cols>
  <sheetData>
    <row r="1" spans="2:4" ht="15">
      <c r="B1" s="75">
        <v>128571429</v>
      </c>
      <c r="C1" s="77" t="s">
        <v>111</v>
      </c>
      <c r="D1" s="75">
        <v>27865840</v>
      </c>
    </row>
    <row r="2" spans="2:4" ht="15">
      <c r="B2" s="75">
        <v>1071428571</v>
      </c>
      <c r="C2" s="77" t="s">
        <v>113</v>
      </c>
      <c r="D2" s="75">
        <v>46730370</v>
      </c>
    </row>
    <row r="3" spans="2:4" ht="15">
      <c r="B3" s="75">
        <v>128571429</v>
      </c>
      <c r="C3" s="77" t="s">
        <v>114</v>
      </c>
      <c r="D3" s="75">
        <v>27865840</v>
      </c>
    </row>
    <row r="4" spans="2:4" ht="15">
      <c r="B4" s="75">
        <v>214285714</v>
      </c>
      <c r="C4" s="77" t="s">
        <v>112</v>
      </c>
      <c r="D4" s="75">
        <v>233459245</v>
      </c>
    </row>
    <row r="5" spans="2:6" ht="15">
      <c r="B5" s="76">
        <f>SUM(B1:B4)</f>
        <v>1542857143</v>
      </c>
      <c r="D5" s="76">
        <f>SUM(D1:D4)</f>
        <v>335921295</v>
      </c>
      <c r="F5" s="74">
        <f>5100000000*6.5%</f>
        <v>331500000</v>
      </c>
    </row>
    <row r="7" ht="15">
      <c r="F7" s="74">
        <f>680000000-332000000</f>
        <v>348000000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3"/>
  <sheetViews>
    <sheetView tabSelected="1" zoomScale="55" zoomScaleNormal="55" zoomScalePageLayoutView="0" workbookViewId="0" topLeftCell="A1">
      <selection activeCell="A1" sqref="A1:B8"/>
    </sheetView>
  </sheetViews>
  <sheetFormatPr defaultColWidth="11.421875" defaultRowHeight="15"/>
  <cols>
    <col min="1" max="1" width="15.00390625" style="1" customWidth="1"/>
    <col min="2" max="2" width="20.00390625" style="1" customWidth="1"/>
    <col min="3" max="3" width="10.57421875" style="1" customWidth="1"/>
    <col min="4" max="4" width="31.28125" style="1" customWidth="1"/>
    <col min="5" max="5" width="21.28125" style="2" customWidth="1"/>
    <col min="6" max="6" width="32.140625" style="1" customWidth="1"/>
    <col min="7" max="13" width="6.00390625" style="1" customWidth="1"/>
    <col min="14" max="14" width="27.8515625" style="1" customWidth="1"/>
    <col min="15" max="15" width="22.28125" style="1" customWidth="1"/>
    <col min="16" max="16" width="9.421875" style="1" customWidth="1"/>
    <col min="17" max="17" width="18.57421875" style="1" customWidth="1"/>
    <col min="18" max="18" width="20.8515625" style="1" customWidth="1"/>
    <col min="19" max="19" width="20.00390625" style="2" customWidth="1"/>
    <col min="20" max="21" width="12.57421875" style="1" customWidth="1"/>
    <col min="22" max="22" width="19.28125" style="1" customWidth="1"/>
    <col min="23" max="23" width="16.140625" style="1" customWidth="1"/>
    <col min="24" max="24" width="16.421875" style="1" customWidth="1"/>
    <col min="25" max="25" width="20.421875" style="1" customWidth="1"/>
    <col min="26" max="26" width="19.00390625" style="1" customWidth="1"/>
    <col min="27" max="27" width="20.140625" style="1" customWidth="1"/>
    <col min="28" max="28" width="19.28125" style="1" customWidth="1"/>
    <col min="29" max="29" width="16.140625" style="1" customWidth="1"/>
    <col min="30" max="31" width="12.57421875" style="1" customWidth="1"/>
    <col min="32" max="32" width="27.421875" style="1" customWidth="1"/>
    <col min="33" max="33" width="15.140625" style="1" customWidth="1"/>
    <col min="34" max="34" width="21.57421875" style="1" customWidth="1"/>
    <col min="35" max="35" width="16.421875" style="1" customWidth="1"/>
    <col min="36" max="36" width="12.421875" style="1" customWidth="1"/>
    <col min="37" max="37" width="23.28125" style="1" customWidth="1"/>
    <col min="38" max="38" width="12.421875" style="1" customWidth="1"/>
    <col min="39" max="39" width="17.7109375" style="1" customWidth="1"/>
    <col min="40" max="40" width="16.57421875" style="1" customWidth="1"/>
    <col min="41" max="41" width="18.140625" style="1" customWidth="1"/>
    <col min="42" max="42" width="15.7109375" style="1" customWidth="1"/>
    <col min="43" max="43" width="19.140625" style="1" customWidth="1"/>
    <col min="44" max="52" width="19.421875" style="1" customWidth="1"/>
    <col min="53" max="53" width="28.140625" style="1" customWidth="1"/>
    <col min="54" max="54" width="31.57421875" style="1" customWidth="1"/>
    <col min="55" max="55" width="20.7109375" style="7" customWidth="1"/>
    <col min="56" max="56" width="31.00390625" style="73" customWidth="1"/>
    <col min="57" max="16384" width="11.421875" style="7" customWidth="1"/>
  </cols>
  <sheetData>
    <row r="1" spans="1:56" s="6" customFormat="1" ht="27.75">
      <c r="A1" s="97"/>
      <c r="B1" s="98"/>
      <c r="C1" s="85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7"/>
      <c r="BB1" s="113" t="s">
        <v>67</v>
      </c>
      <c r="BD1" s="72"/>
    </row>
    <row r="2" spans="1:56" s="6" customFormat="1" ht="27.75">
      <c r="A2" s="99"/>
      <c r="B2" s="100"/>
      <c r="C2" s="88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90"/>
      <c r="BB2" s="114"/>
      <c r="BD2" s="72"/>
    </row>
    <row r="3" spans="1:56" s="6" customFormat="1" ht="27.75">
      <c r="A3" s="99"/>
      <c r="B3" s="100"/>
      <c r="C3" s="88" t="s">
        <v>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90"/>
      <c r="BB3" s="114"/>
      <c r="BD3" s="72"/>
    </row>
    <row r="4" spans="1:56" s="6" customFormat="1" ht="27.75">
      <c r="A4" s="99"/>
      <c r="B4" s="100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90"/>
      <c r="BB4" s="114"/>
      <c r="BD4" s="72"/>
    </row>
    <row r="5" spans="1:56" s="6" customFormat="1" ht="27.75">
      <c r="A5" s="99"/>
      <c r="B5" s="100"/>
      <c r="C5" s="88" t="s">
        <v>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90"/>
      <c r="BB5" s="114"/>
      <c r="BD5" s="72"/>
    </row>
    <row r="6" spans="1:56" s="6" customFormat="1" ht="27.75">
      <c r="A6" s="99"/>
      <c r="B6" s="100"/>
      <c r="C6" s="88" t="s">
        <v>20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90"/>
      <c r="BB6" s="114"/>
      <c r="BD6" s="72"/>
    </row>
    <row r="7" spans="1:56" s="6" customFormat="1" ht="27.75">
      <c r="A7" s="99"/>
      <c r="B7" s="100"/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90"/>
      <c r="BB7" s="114"/>
      <c r="BD7" s="72"/>
    </row>
    <row r="8" spans="1:56" s="6" customFormat="1" ht="18.75" thickBot="1">
      <c r="A8" s="101"/>
      <c r="B8" s="102"/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6"/>
      <c r="BB8" s="115"/>
      <c r="BD8" s="72"/>
    </row>
    <row r="9" spans="1:56" s="8" customFormat="1" ht="27" customHeight="1">
      <c r="A9" s="107" t="s">
        <v>62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9"/>
      <c r="BD9" s="71"/>
    </row>
    <row r="10" spans="1:54" ht="27" customHeight="1">
      <c r="A10" s="82" t="s">
        <v>92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4"/>
    </row>
    <row r="11" spans="1:54" ht="27" customHeight="1">
      <c r="A11" s="82" t="s">
        <v>93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4"/>
    </row>
    <row r="12" spans="1:56" s="6" customFormat="1" ht="18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2"/>
      <c r="BD12" s="72"/>
    </row>
    <row r="13" spans="1:56" ht="90" customHeight="1">
      <c r="A13" s="103" t="s">
        <v>24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 t="s">
        <v>25</v>
      </c>
      <c r="Q13" s="91"/>
      <c r="R13" s="91"/>
      <c r="S13" s="91"/>
      <c r="T13" s="104" t="s">
        <v>63</v>
      </c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6"/>
      <c r="AF13" s="91" t="s">
        <v>23</v>
      </c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3" t="s">
        <v>11</v>
      </c>
      <c r="BB13" s="178" t="s">
        <v>12</v>
      </c>
      <c r="BC13" s="177" t="s">
        <v>122</v>
      </c>
      <c r="BD13" s="177"/>
    </row>
    <row r="14" spans="1:56" s="8" customFormat="1" ht="88.5" customHeight="1">
      <c r="A14" s="43" t="s">
        <v>4</v>
      </c>
      <c r="B14" s="28" t="s">
        <v>5</v>
      </c>
      <c r="C14" s="29" t="s">
        <v>6</v>
      </c>
      <c r="D14" s="29" t="s">
        <v>7</v>
      </c>
      <c r="E14" s="55" t="s">
        <v>8</v>
      </c>
      <c r="F14" s="55" t="s">
        <v>9</v>
      </c>
      <c r="G14" s="123" t="s">
        <v>27</v>
      </c>
      <c r="H14" s="123"/>
      <c r="I14" s="123"/>
      <c r="J14" s="123"/>
      <c r="K14" s="123"/>
      <c r="L14" s="123"/>
      <c r="M14" s="123"/>
      <c r="N14" s="31" t="s">
        <v>26</v>
      </c>
      <c r="O14" s="31" t="s">
        <v>46</v>
      </c>
      <c r="P14" s="32" t="s">
        <v>10</v>
      </c>
      <c r="Q14" s="32" t="s">
        <v>13</v>
      </c>
      <c r="R14" s="33" t="s">
        <v>22</v>
      </c>
      <c r="S14" s="33" t="s">
        <v>21</v>
      </c>
      <c r="T14" s="31" t="s">
        <v>68</v>
      </c>
      <c r="U14" s="31" t="s">
        <v>69</v>
      </c>
      <c r="V14" s="31" t="s">
        <v>70</v>
      </c>
      <c r="W14" s="31" t="s">
        <v>71</v>
      </c>
      <c r="X14" s="31" t="s">
        <v>72</v>
      </c>
      <c r="Y14" s="31" t="s">
        <v>73</v>
      </c>
      <c r="Z14" s="31" t="s">
        <v>74</v>
      </c>
      <c r="AA14" s="31" t="s">
        <v>75</v>
      </c>
      <c r="AB14" s="31" t="s">
        <v>76</v>
      </c>
      <c r="AC14" s="31" t="s">
        <v>77</v>
      </c>
      <c r="AD14" s="31" t="s">
        <v>78</v>
      </c>
      <c r="AE14" s="31" t="s">
        <v>79</v>
      </c>
      <c r="AF14" s="34" t="s">
        <v>19</v>
      </c>
      <c r="AG14" s="35" t="s">
        <v>14</v>
      </c>
      <c r="AH14" s="35" t="s">
        <v>15</v>
      </c>
      <c r="AI14" s="35" t="s">
        <v>16</v>
      </c>
      <c r="AJ14" s="35" t="s">
        <v>17</v>
      </c>
      <c r="AK14" s="36" t="s">
        <v>64</v>
      </c>
      <c r="AL14" s="37" t="s">
        <v>14</v>
      </c>
      <c r="AM14" s="37" t="s">
        <v>15</v>
      </c>
      <c r="AN14" s="37" t="s">
        <v>16</v>
      </c>
      <c r="AO14" s="37" t="s">
        <v>17</v>
      </c>
      <c r="AP14" s="38" t="s">
        <v>65</v>
      </c>
      <c r="AQ14" s="28" t="s">
        <v>14</v>
      </c>
      <c r="AR14" s="28" t="s">
        <v>15</v>
      </c>
      <c r="AS14" s="28" t="s">
        <v>16</v>
      </c>
      <c r="AT14" s="28" t="s">
        <v>17</v>
      </c>
      <c r="AU14" s="39" t="s">
        <v>66</v>
      </c>
      <c r="AV14" s="40" t="s">
        <v>14</v>
      </c>
      <c r="AW14" s="40" t="s">
        <v>15</v>
      </c>
      <c r="AX14" s="40" t="s">
        <v>16</v>
      </c>
      <c r="AY14" s="40" t="s">
        <v>17</v>
      </c>
      <c r="AZ14" s="41" t="s">
        <v>18</v>
      </c>
      <c r="BA14" s="93"/>
      <c r="BB14" s="92"/>
      <c r="BC14" s="8" t="s">
        <v>110</v>
      </c>
      <c r="BD14" s="71"/>
    </row>
    <row r="15" spans="1:56" s="8" customFormat="1" ht="28.5" customHeight="1">
      <c r="A15" s="44">
        <v>1</v>
      </c>
      <c r="B15" s="42">
        <v>2</v>
      </c>
      <c r="C15" s="42">
        <v>3</v>
      </c>
      <c r="D15" s="42">
        <v>4</v>
      </c>
      <c r="E15" s="42">
        <v>5</v>
      </c>
      <c r="F15" s="42">
        <v>6</v>
      </c>
      <c r="G15" s="42">
        <v>7</v>
      </c>
      <c r="H15" s="42">
        <v>8</v>
      </c>
      <c r="I15" s="42">
        <v>9</v>
      </c>
      <c r="J15" s="42">
        <v>10</v>
      </c>
      <c r="K15" s="42">
        <v>11</v>
      </c>
      <c r="L15" s="42">
        <v>12</v>
      </c>
      <c r="M15" s="42">
        <v>13</v>
      </c>
      <c r="N15" s="42">
        <v>14</v>
      </c>
      <c r="O15" s="42">
        <v>15</v>
      </c>
      <c r="P15" s="42">
        <v>16</v>
      </c>
      <c r="Q15" s="42">
        <v>17</v>
      </c>
      <c r="R15" s="42">
        <v>18</v>
      </c>
      <c r="S15" s="42">
        <v>19</v>
      </c>
      <c r="T15" s="42">
        <v>20</v>
      </c>
      <c r="U15" s="42">
        <v>21</v>
      </c>
      <c r="V15" s="42">
        <v>22</v>
      </c>
      <c r="W15" s="42">
        <v>23</v>
      </c>
      <c r="X15" s="42">
        <v>24</v>
      </c>
      <c r="Y15" s="42">
        <v>25</v>
      </c>
      <c r="Z15" s="42">
        <v>26</v>
      </c>
      <c r="AA15" s="42">
        <v>27</v>
      </c>
      <c r="AB15" s="42">
        <v>28</v>
      </c>
      <c r="AC15" s="42">
        <v>29</v>
      </c>
      <c r="AD15" s="42">
        <v>30</v>
      </c>
      <c r="AE15" s="42">
        <v>31</v>
      </c>
      <c r="AF15" s="42">
        <v>32</v>
      </c>
      <c r="AG15" s="42">
        <v>33</v>
      </c>
      <c r="AH15" s="42">
        <v>34</v>
      </c>
      <c r="AI15" s="42">
        <v>35</v>
      </c>
      <c r="AJ15" s="42">
        <v>36</v>
      </c>
      <c r="AK15" s="42">
        <v>37</v>
      </c>
      <c r="AL15" s="42">
        <v>38</v>
      </c>
      <c r="AM15" s="42">
        <v>39</v>
      </c>
      <c r="AN15" s="42">
        <v>40</v>
      </c>
      <c r="AO15" s="42">
        <v>41</v>
      </c>
      <c r="AP15" s="42">
        <v>42</v>
      </c>
      <c r="AQ15" s="42">
        <v>43</v>
      </c>
      <c r="AR15" s="42">
        <v>44</v>
      </c>
      <c r="AS15" s="42">
        <v>45</v>
      </c>
      <c r="AT15" s="42">
        <v>46</v>
      </c>
      <c r="AU15" s="42">
        <v>47</v>
      </c>
      <c r="AV15" s="42">
        <v>48</v>
      </c>
      <c r="AW15" s="42">
        <v>49</v>
      </c>
      <c r="AX15" s="42">
        <v>50</v>
      </c>
      <c r="AY15" s="42">
        <v>51</v>
      </c>
      <c r="AZ15" s="42">
        <v>52</v>
      </c>
      <c r="BA15" s="42">
        <v>53</v>
      </c>
      <c r="BB15" s="42">
        <v>54</v>
      </c>
      <c r="BD15" s="71"/>
    </row>
    <row r="16" spans="1:56" ht="63.75" customHeight="1">
      <c r="A16" s="122" t="s">
        <v>102</v>
      </c>
      <c r="B16" s="122" t="s">
        <v>94</v>
      </c>
      <c r="C16" s="56">
        <v>0.4</v>
      </c>
      <c r="D16" s="57" t="s">
        <v>95</v>
      </c>
      <c r="E16" s="116">
        <v>2012170010085</v>
      </c>
      <c r="F16" s="119" t="s">
        <v>97</v>
      </c>
      <c r="G16" s="58">
        <v>26</v>
      </c>
      <c r="H16" s="58">
        <v>3</v>
      </c>
      <c r="I16" s="58">
        <v>11</v>
      </c>
      <c r="J16" s="58">
        <v>11</v>
      </c>
      <c r="K16" s="58">
        <v>34</v>
      </c>
      <c r="L16" s="58">
        <v>85</v>
      </c>
      <c r="M16" s="58">
        <v>1</v>
      </c>
      <c r="N16" s="67" t="s">
        <v>106</v>
      </c>
      <c r="O16" s="80">
        <v>25000000</v>
      </c>
      <c r="P16" s="51" t="s">
        <v>98</v>
      </c>
      <c r="Q16" s="50" t="s">
        <v>100</v>
      </c>
      <c r="R16" s="26">
        <v>116</v>
      </c>
      <c r="S16" s="26">
        <v>3</v>
      </c>
      <c r="T16" s="179"/>
      <c r="U16" s="180"/>
      <c r="V16" s="180">
        <v>25000000</v>
      </c>
      <c r="W16" s="180"/>
      <c r="X16" s="180"/>
      <c r="Y16" s="179"/>
      <c r="Z16" s="179"/>
      <c r="AA16" s="179"/>
      <c r="AB16" s="179"/>
      <c r="AC16" s="179"/>
      <c r="AD16" s="179"/>
      <c r="AE16" s="179"/>
      <c r="AF16" s="181">
        <f>SUM(AG16:AJ16)</f>
        <v>25000000</v>
      </c>
      <c r="AG16" s="179"/>
      <c r="AH16" s="179"/>
      <c r="AI16" s="179">
        <v>25000000</v>
      </c>
      <c r="AJ16" s="179"/>
      <c r="AK16" s="182">
        <f>SUM(AL16:AO16)</f>
        <v>0</v>
      </c>
      <c r="AL16" s="179"/>
      <c r="AM16" s="179"/>
      <c r="AN16" s="179"/>
      <c r="AO16" s="179"/>
      <c r="AP16" s="183">
        <f aca="true" t="shared" si="0" ref="AP16:AP22">SUM(AQ16:AT16)</f>
        <v>0</v>
      </c>
      <c r="AQ16" s="179"/>
      <c r="AR16" s="179"/>
      <c r="AS16" s="179"/>
      <c r="AT16" s="179"/>
      <c r="AU16" s="184">
        <f aca="true" t="shared" si="1" ref="AU16:AU24">SUM(AV16:AY16)</f>
        <v>0</v>
      </c>
      <c r="AV16" s="179"/>
      <c r="AW16" s="179"/>
      <c r="AX16" s="179"/>
      <c r="AY16" s="179"/>
      <c r="AZ16" s="185"/>
      <c r="BA16" s="179"/>
      <c r="BB16" s="186"/>
      <c r="BC16" s="7">
        <f>SUM(AF16:BB16)</f>
        <v>50000000</v>
      </c>
      <c r="BD16" s="73">
        <f>+BC16/2</f>
        <v>25000000</v>
      </c>
    </row>
    <row r="17" spans="1:56" ht="68.25" customHeight="1">
      <c r="A17" s="122"/>
      <c r="B17" s="122"/>
      <c r="C17" s="56">
        <v>0.4</v>
      </c>
      <c r="D17" s="57" t="s">
        <v>96</v>
      </c>
      <c r="E17" s="117"/>
      <c r="F17" s="120"/>
      <c r="G17" s="58">
        <v>26</v>
      </c>
      <c r="H17" s="58">
        <v>3</v>
      </c>
      <c r="I17" s="58">
        <v>11</v>
      </c>
      <c r="J17" s="58">
        <v>11</v>
      </c>
      <c r="K17" s="58">
        <v>34</v>
      </c>
      <c r="L17" s="58">
        <v>85</v>
      </c>
      <c r="M17" s="79">
        <v>80</v>
      </c>
      <c r="N17" s="67" t="s">
        <v>117</v>
      </c>
      <c r="O17" s="80">
        <v>75000000</v>
      </c>
      <c r="P17" s="51" t="s">
        <v>99</v>
      </c>
      <c r="Q17" s="50" t="s">
        <v>101</v>
      </c>
      <c r="R17" s="26">
        <v>77</v>
      </c>
      <c r="S17" s="26">
        <v>30</v>
      </c>
      <c r="T17" s="179"/>
      <c r="U17" s="180"/>
      <c r="V17" s="180">
        <v>25000000</v>
      </c>
      <c r="W17" s="180">
        <v>25000000</v>
      </c>
      <c r="X17" s="180">
        <v>25000000</v>
      </c>
      <c r="Y17" s="179"/>
      <c r="Z17" s="179"/>
      <c r="AA17" s="179"/>
      <c r="AB17" s="179"/>
      <c r="AC17" s="179"/>
      <c r="AD17" s="179"/>
      <c r="AE17" s="179"/>
      <c r="AF17" s="181">
        <f aca="true" t="shared" si="2" ref="AF17:AF24">SUM(AG17:AJ17)</f>
        <v>25000000</v>
      </c>
      <c r="AG17" s="179"/>
      <c r="AH17" s="179"/>
      <c r="AI17" s="179">
        <v>25000000</v>
      </c>
      <c r="AJ17" s="179"/>
      <c r="AK17" s="182">
        <f aca="true" t="shared" si="3" ref="AK17:AK24">SUM(AL17:AO17)</f>
        <v>50000000</v>
      </c>
      <c r="AL17" s="179"/>
      <c r="AM17" s="179"/>
      <c r="AN17" s="179">
        <v>50000000</v>
      </c>
      <c r="AO17" s="179"/>
      <c r="AP17" s="183">
        <f t="shared" si="0"/>
        <v>0</v>
      </c>
      <c r="AQ17" s="179"/>
      <c r="AR17" s="179"/>
      <c r="AS17" s="179"/>
      <c r="AT17" s="179"/>
      <c r="AU17" s="184">
        <f t="shared" si="1"/>
        <v>0</v>
      </c>
      <c r="AV17" s="179"/>
      <c r="AW17" s="179"/>
      <c r="AX17" s="179"/>
      <c r="AY17" s="179"/>
      <c r="AZ17" s="185"/>
      <c r="BA17" s="179"/>
      <c r="BB17" s="186"/>
      <c r="BC17" s="7">
        <f aca="true" t="shared" si="4" ref="BC17:BC23">SUM(AF17:BB17)</f>
        <v>150000000</v>
      </c>
      <c r="BD17" s="73">
        <f aca="true" t="shared" si="5" ref="BD17:BD24">+BC17/2</f>
        <v>75000000</v>
      </c>
    </row>
    <row r="18" spans="1:56" ht="69" customHeight="1">
      <c r="A18" s="122"/>
      <c r="B18" s="122"/>
      <c r="C18" s="56"/>
      <c r="D18" s="57"/>
      <c r="E18" s="117"/>
      <c r="F18" s="120"/>
      <c r="G18" s="58">
        <v>26</v>
      </c>
      <c r="H18" s="58">
        <v>3</v>
      </c>
      <c r="I18" s="58">
        <v>22</v>
      </c>
      <c r="J18" s="58">
        <v>11</v>
      </c>
      <c r="K18" s="58">
        <v>34</v>
      </c>
      <c r="L18" s="58">
        <v>85</v>
      </c>
      <c r="M18" s="58">
        <v>12</v>
      </c>
      <c r="N18" s="67" t="s">
        <v>108</v>
      </c>
      <c r="O18" s="62">
        <v>1000000</v>
      </c>
      <c r="P18" s="51"/>
      <c r="Q18" s="50"/>
      <c r="R18" s="5"/>
      <c r="S18" s="26"/>
      <c r="T18" s="179"/>
      <c r="U18" s="180"/>
      <c r="V18" s="180">
        <v>1000000</v>
      </c>
      <c r="W18" s="180"/>
      <c r="X18" s="180"/>
      <c r="Y18" s="179"/>
      <c r="Z18" s="179"/>
      <c r="AA18" s="179"/>
      <c r="AB18" s="179"/>
      <c r="AC18" s="179"/>
      <c r="AD18" s="179"/>
      <c r="AE18" s="179"/>
      <c r="AF18" s="181">
        <f t="shared" si="2"/>
        <v>1000000</v>
      </c>
      <c r="AG18" s="179"/>
      <c r="AH18" s="179">
        <v>1000000</v>
      </c>
      <c r="AI18" s="179"/>
      <c r="AJ18" s="179"/>
      <c r="AK18" s="182">
        <f t="shared" si="3"/>
        <v>0</v>
      </c>
      <c r="AL18" s="179"/>
      <c r="AM18" s="179"/>
      <c r="AN18" s="179"/>
      <c r="AO18" s="179"/>
      <c r="AP18" s="183">
        <f t="shared" si="0"/>
        <v>0</v>
      </c>
      <c r="AQ18" s="179"/>
      <c r="AR18" s="179"/>
      <c r="AS18" s="179"/>
      <c r="AT18" s="179"/>
      <c r="AU18" s="184">
        <f t="shared" si="1"/>
        <v>0</v>
      </c>
      <c r="AV18" s="179"/>
      <c r="AW18" s="179"/>
      <c r="AX18" s="179"/>
      <c r="AY18" s="179"/>
      <c r="AZ18" s="185"/>
      <c r="BA18" s="179"/>
      <c r="BB18" s="186"/>
      <c r="BC18" s="7">
        <f t="shared" si="4"/>
        <v>2000000</v>
      </c>
      <c r="BD18" s="73">
        <f t="shared" si="5"/>
        <v>1000000</v>
      </c>
    </row>
    <row r="19" spans="1:56" ht="96.75" customHeight="1">
      <c r="A19" s="122"/>
      <c r="B19" s="122"/>
      <c r="C19" s="56"/>
      <c r="D19" s="57"/>
      <c r="E19" s="117"/>
      <c r="F19" s="120"/>
      <c r="G19" s="58">
        <v>26</v>
      </c>
      <c r="H19" s="58">
        <v>3</v>
      </c>
      <c r="I19" s="58">
        <v>22</v>
      </c>
      <c r="J19" s="58">
        <v>11</v>
      </c>
      <c r="K19" s="58">
        <v>34</v>
      </c>
      <c r="L19" s="58">
        <v>85</v>
      </c>
      <c r="M19" s="58">
        <v>22</v>
      </c>
      <c r="N19" s="67" t="s">
        <v>109</v>
      </c>
      <c r="O19" s="62">
        <v>5542296</v>
      </c>
      <c r="P19" s="51"/>
      <c r="Q19" s="50"/>
      <c r="R19" s="5"/>
      <c r="S19" s="26"/>
      <c r="T19" s="179"/>
      <c r="U19" s="180"/>
      <c r="V19" s="180">
        <v>5542296</v>
      </c>
      <c r="W19" s="180"/>
      <c r="X19" s="180"/>
      <c r="Y19" s="179"/>
      <c r="Z19" s="179"/>
      <c r="AA19" s="179"/>
      <c r="AB19" s="179"/>
      <c r="AC19" s="179"/>
      <c r="AD19" s="179"/>
      <c r="AE19" s="179"/>
      <c r="AF19" s="181">
        <f t="shared" si="2"/>
        <v>5542296</v>
      </c>
      <c r="AG19" s="179"/>
      <c r="AH19" s="179">
        <v>5542296</v>
      </c>
      <c r="AI19" s="179"/>
      <c r="AJ19" s="179"/>
      <c r="AK19" s="182">
        <f t="shared" si="3"/>
        <v>0</v>
      </c>
      <c r="AL19" s="179"/>
      <c r="AM19" s="179"/>
      <c r="AN19" s="179"/>
      <c r="AO19" s="179"/>
      <c r="AP19" s="183">
        <f t="shared" si="0"/>
        <v>0</v>
      </c>
      <c r="AQ19" s="179"/>
      <c r="AR19" s="179"/>
      <c r="AS19" s="179"/>
      <c r="AT19" s="179"/>
      <c r="AU19" s="184">
        <f t="shared" si="1"/>
        <v>0</v>
      </c>
      <c r="AV19" s="179"/>
      <c r="AW19" s="179"/>
      <c r="AX19" s="179"/>
      <c r="AY19" s="179"/>
      <c r="AZ19" s="185"/>
      <c r="BA19" s="179"/>
      <c r="BB19" s="186"/>
      <c r="BC19" s="7">
        <f t="shared" si="4"/>
        <v>11084592</v>
      </c>
      <c r="BD19" s="73">
        <f t="shared" si="5"/>
        <v>5542296</v>
      </c>
    </row>
    <row r="20" spans="1:56" ht="66.75" customHeight="1">
      <c r="A20" s="122"/>
      <c r="B20" s="122"/>
      <c r="C20" s="56"/>
      <c r="D20" s="57"/>
      <c r="E20" s="117"/>
      <c r="F20" s="120"/>
      <c r="G20" s="58">
        <v>26</v>
      </c>
      <c r="H20" s="58">
        <v>3</v>
      </c>
      <c r="I20" s="58">
        <v>22</v>
      </c>
      <c r="J20" s="58">
        <v>11</v>
      </c>
      <c r="K20" s="58">
        <v>34</v>
      </c>
      <c r="L20" s="58">
        <v>85</v>
      </c>
      <c r="M20" s="58">
        <v>32</v>
      </c>
      <c r="N20" s="67" t="s">
        <v>103</v>
      </c>
      <c r="O20" s="62">
        <v>110000000</v>
      </c>
      <c r="P20" s="51"/>
      <c r="Q20" s="50"/>
      <c r="R20" s="5"/>
      <c r="S20" s="26"/>
      <c r="T20" s="179"/>
      <c r="U20" s="179"/>
      <c r="V20" s="187">
        <v>22000000</v>
      </c>
      <c r="W20" s="187">
        <v>29000000</v>
      </c>
      <c r="X20" s="187">
        <v>29000000</v>
      </c>
      <c r="Y20" s="187">
        <v>30000000</v>
      </c>
      <c r="Z20" s="179"/>
      <c r="AA20" s="179"/>
      <c r="AB20" s="179"/>
      <c r="AC20" s="179"/>
      <c r="AD20" s="179"/>
      <c r="AE20" s="179"/>
      <c r="AF20" s="181">
        <f t="shared" si="2"/>
        <v>22000000</v>
      </c>
      <c r="AG20" s="179"/>
      <c r="AH20" s="179">
        <v>22000000</v>
      </c>
      <c r="AI20" s="179"/>
      <c r="AJ20" s="179"/>
      <c r="AK20" s="182">
        <f t="shared" si="3"/>
        <v>88000000</v>
      </c>
      <c r="AL20" s="179"/>
      <c r="AM20" s="179">
        <v>88000000</v>
      </c>
      <c r="AN20" s="179"/>
      <c r="AO20" s="179"/>
      <c r="AP20" s="183">
        <f t="shared" si="0"/>
        <v>0</v>
      </c>
      <c r="AQ20" s="179"/>
      <c r="AR20" s="179"/>
      <c r="AS20" s="179"/>
      <c r="AT20" s="179"/>
      <c r="AU20" s="184">
        <f t="shared" si="1"/>
        <v>0</v>
      </c>
      <c r="AV20" s="179"/>
      <c r="AW20" s="179"/>
      <c r="AX20" s="179"/>
      <c r="AY20" s="179"/>
      <c r="AZ20" s="185"/>
      <c r="BA20" s="179"/>
      <c r="BB20" s="186"/>
      <c r="BC20" s="7">
        <f t="shared" si="4"/>
        <v>220000000</v>
      </c>
      <c r="BD20" s="73">
        <f t="shared" si="5"/>
        <v>110000000</v>
      </c>
    </row>
    <row r="21" spans="1:56" ht="38.25" customHeight="1">
      <c r="A21" s="122"/>
      <c r="B21" s="122"/>
      <c r="C21" s="56"/>
      <c r="D21" s="57"/>
      <c r="E21" s="117"/>
      <c r="F21" s="120"/>
      <c r="G21" s="58">
        <v>26</v>
      </c>
      <c r="H21" s="58">
        <v>3</v>
      </c>
      <c r="I21" s="58">
        <v>22</v>
      </c>
      <c r="J21" s="58">
        <v>11</v>
      </c>
      <c r="K21" s="58">
        <v>34</v>
      </c>
      <c r="L21" s="58">
        <v>85</v>
      </c>
      <c r="M21" s="58">
        <v>42</v>
      </c>
      <c r="N21" s="67" t="s">
        <v>121</v>
      </c>
      <c r="O21" s="62">
        <v>3600000000</v>
      </c>
      <c r="P21" s="51"/>
      <c r="Q21" s="50"/>
      <c r="R21" s="5"/>
      <c r="S21" s="26"/>
      <c r="T21" s="179"/>
      <c r="U21" s="179"/>
      <c r="V21" s="188">
        <v>720000000</v>
      </c>
      <c r="W21" s="188">
        <v>411000000</v>
      </c>
      <c r="X21" s="188">
        <v>411000000</v>
      </c>
      <c r="Y21" s="188">
        <v>411000000</v>
      </c>
      <c r="Z21" s="188">
        <v>411000000</v>
      </c>
      <c r="AA21" s="188">
        <v>411000000</v>
      </c>
      <c r="AB21" s="188">
        <v>411000000</v>
      </c>
      <c r="AC21" s="188">
        <v>414000000</v>
      </c>
      <c r="AD21" s="179"/>
      <c r="AE21" s="179"/>
      <c r="AF21" s="181">
        <f t="shared" si="2"/>
        <v>720000000</v>
      </c>
      <c r="AG21" s="179"/>
      <c r="AH21" s="179">
        <v>720000000</v>
      </c>
      <c r="AI21" s="179"/>
      <c r="AJ21" s="179"/>
      <c r="AK21" s="182">
        <f t="shared" si="3"/>
        <v>1233000000</v>
      </c>
      <c r="AL21" s="179"/>
      <c r="AM21" s="179">
        <v>1233000000</v>
      </c>
      <c r="AN21" s="179"/>
      <c r="AO21" s="179"/>
      <c r="AP21" s="183">
        <f t="shared" si="0"/>
        <v>1233000000</v>
      </c>
      <c r="AQ21" s="179"/>
      <c r="AR21" s="179">
        <v>1233000000</v>
      </c>
      <c r="AS21" s="179"/>
      <c r="AT21" s="179"/>
      <c r="AU21" s="184">
        <f t="shared" si="1"/>
        <v>414000000</v>
      </c>
      <c r="AV21" s="179"/>
      <c r="AW21" s="179">
        <v>414000000</v>
      </c>
      <c r="AX21" s="179"/>
      <c r="AY21" s="179"/>
      <c r="AZ21" s="185"/>
      <c r="BA21" s="179"/>
      <c r="BB21" s="186"/>
      <c r="BC21" s="7">
        <f t="shared" si="4"/>
        <v>7200000000</v>
      </c>
      <c r="BD21" s="73">
        <f t="shared" si="5"/>
        <v>3600000000</v>
      </c>
    </row>
    <row r="22" spans="1:56" ht="68.25" customHeight="1">
      <c r="A22" s="122"/>
      <c r="B22" s="122"/>
      <c r="C22" s="56"/>
      <c r="D22" s="57"/>
      <c r="E22" s="117"/>
      <c r="F22" s="120"/>
      <c r="G22" s="58">
        <v>26</v>
      </c>
      <c r="H22" s="58">
        <v>3</v>
      </c>
      <c r="I22" s="58">
        <v>11</v>
      </c>
      <c r="J22" s="58">
        <v>11</v>
      </c>
      <c r="K22" s="58">
        <v>34</v>
      </c>
      <c r="L22" s="58">
        <v>85</v>
      </c>
      <c r="M22" s="58">
        <v>80</v>
      </c>
      <c r="N22" s="67" t="s">
        <v>120</v>
      </c>
      <c r="O22" s="80">
        <v>508000000</v>
      </c>
      <c r="P22" s="51"/>
      <c r="Q22" s="50"/>
      <c r="R22" s="5"/>
      <c r="S22" s="26"/>
      <c r="T22" s="179"/>
      <c r="U22" s="179"/>
      <c r="V22" s="188">
        <v>101600000</v>
      </c>
      <c r="W22" s="188">
        <v>101600000</v>
      </c>
      <c r="X22" s="188">
        <v>101600000</v>
      </c>
      <c r="Y22" s="188">
        <v>101600000</v>
      </c>
      <c r="Z22" s="188">
        <v>101600000</v>
      </c>
      <c r="AA22" s="189"/>
      <c r="AB22" s="189"/>
      <c r="AC22" s="189"/>
      <c r="AD22" s="179"/>
      <c r="AE22" s="179"/>
      <c r="AF22" s="181">
        <f t="shared" si="2"/>
        <v>101600000</v>
      </c>
      <c r="AG22" s="179"/>
      <c r="AH22" s="179"/>
      <c r="AI22" s="179">
        <v>101600000</v>
      </c>
      <c r="AJ22" s="179"/>
      <c r="AK22" s="182">
        <f t="shared" si="3"/>
        <v>304800000</v>
      </c>
      <c r="AL22" s="179"/>
      <c r="AM22" s="179"/>
      <c r="AN22" s="179">
        <v>304800000</v>
      </c>
      <c r="AO22" s="179"/>
      <c r="AP22" s="183">
        <f t="shared" si="0"/>
        <v>101600000</v>
      </c>
      <c r="AQ22" s="179"/>
      <c r="AR22" s="179"/>
      <c r="AS22" s="179">
        <v>101600000</v>
      </c>
      <c r="AT22" s="179"/>
      <c r="AU22" s="184">
        <f t="shared" si="1"/>
        <v>0</v>
      </c>
      <c r="AV22" s="179"/>
      <c r="AW22" s="179"/>
      <c r="AX22" s="179"/>
      <c r="AY22" s="179"/>
      <c r="AZ22" s="185"/>
      <c r="BA22" s="179"/>
      <c r="BB22" s="186"/>
      <c r="BC22" s="7">
        <f t="shared" si="4"/>
        <v>1016000000</v>
      </c>
      <c r="BD22" s="73">
        <f t="shared" si="5"/>
        <v>508000000</v>
      </c>
    </row>
    <row r="23" spans="1:56" ht="66.75" customHeight="1">
      <c r="A23" s="122"/>
      <c r="B23" s="122"/>
      <c r="C23" s="56"/>
      <c r="D23" s="57"/>
      <c r="E23" s="118"/>
      <c r="F23" s="121"/>
      <c r="G23" s="58">
        <v>26</v>
      </c>
      <c r="H23" s="58">
        <v>3</v>
      </c>
      <c r="I23" s="58">
        <v>81</v>
      </c>
      <c r="J23" s="58">
        <v>11</v>
      </c>
      <c r="K23" s="58">
        <v>34</v>
      </c>
      <c r="L23" s="58">
        <v>85</v>
      </c>
      <c r="M23" s="58">
        <v>6</v>
      </c>
      <c r="N23" s="67" t="s">
        <v>120</v>
      </c>
      <c r="O23" s="62">
        <v>740000000</v>
      </c>
      <c r="P23" s="51"/>
      <c r="Q23" s="50"/>
      <c r="R23" s="5"/>
      <c r="S23" s="26"/>
      <c r="T23" s="179"/>
      <c r="U23" s="179"/>
      <c r="V23" s="188">
        <v>148000000</v>
      </c>
      <c r="W23" s="188">
        <v>148000000</v>
      </c>
      <c r="X23" s="188">
        <v>148000000</v>
      </c>
      <c r="Y23" s="188">
        <v>148000000</v>
      </c>
      <c r="Z23" s="188">
        <v>148000000</v>
      </c>
      <c r="AA23" s="189"/>
      <c r="AB23" s="189"/>
      <c r="AC23" s="189"/>
      <c r="AD23" s="179"/>
      <c r="AE23" s="179"/>
      <c r="AF23" s="181">
        <f t="shared" si="2"/>
        <v>148000000</v>
      </c>
      <c r="AG23" s="179"/>
      <c r="AH23" s="179">
        <v>148000000</v>
      </c>
      <c r="AI23" s="179"/>
      <c r="AJ23" s="179"/>
      <c r="AK23" s="182">
        <f t="shared" si="3"/>
        <v>444000000</v>
      </c>
      <c r="AL23" s="179"/>
      <c r="AM23" s="179">
        <v>444000000</v>
      </c>
      <c r="AN23" s="179"/>
      <c r="AO23" s="179"/>
      <c r="AP23" s="183">
        <f>SUM(AQ23:AT23)</f>
        <v>148000000</v>
      </c>
      <c r="AQ23" s="179"/>
      <c r="AR23" s="179">
        <v>148000000</v>
      </c>
      <c r="AS23" s="179"/>
      <c r="AT23" s="179"/>
      <c r="AU23" s="184">
        <f t="shared" si="1"/>
        <v>0</v>
      </c>
      <c r="AV23" s="179"/>
      <c r="AW23" s="179"/>
      <c r="AX23" s="179"/>
      <c r="AY23" s="179"/>
      <c r="AZ23" s="185"/>
      <c r="BA23" s="179"/>
      <c r="BB23" s="186"/>
      <c r="BC23" s="7">
        <f t="shared" si="4"/>
        <v>1480000000</v>
      </c>
      <c r="BD23" s="73">
        <f t="shared" si="5"/>
        <v>740000000</v>
      </c>
    </row>
    <row r="24" spans="1:56" ht="75" customHeight="1">
      <c r="A24" s="78"/>
      <c r="B24" s="78"/>
      <c r="C24" s="56"/>
      <c r="D24" s="57"/>
      <c r="E24" s="60"/>
      <c r="F24" s="61"/>
      <c r="G24" s="79">
        <v>26</v>
      </c>
      <c r="H24" s="79">
        <v>3</v>
      </c>
      <c r="I24" s="79">
        <v>11</v>
      </c>
      <c r="J24" s="79">
        <v>11</v>
      </c>
      <c r="K24" s="79">
        <v>34</v>
      </c>
      <c r="L24" s="79">
        <v>85</v>
      </c>
      <c r="M24" s="79">
        <v>4</v>
      </c>
      <c r="N24" s="81" t="s">
        <v>115</v>
      </c>
      <c r="O24" s="80">
        <v>332000000</v>
      </c>
      <c r="P24" s="51"/>
      <c r="Q24" s="50"/>
      <c r="R24" s="5"/>
      <c r="S24" s="26"/>
      <c r="T24" s="179"/>
      <c r="U24" s="179"/>
      <c r="V24" s="188">
        <v>50800000</v>
      </c>
      <c r="W24" s="188">
        <v>50800000</v>
      </c>
      <c r="X24" s="188">
        <v>50800000</v>
      </c>
      <c r="Y24" s="188">
        <v>50800000</v>
      </c>
      <c r="Z24" s="188">
        <v>50800000</v>
      </c>
      <c r="AA24" s="189">
        <v>26000000</v>
      </c>
      <c r="AB24" s="189">
        <v>26000000</v>
      </c>
      <c r="AC24" s="189">
        <v>26000000</v>
      </c>
      <c r="AD24" s="179"/>
      <c r="AE24" s="179"/>
      <c r="AF24" s="181">
        <f t="shared" si="2"/>
        <v>50800000</v>
      </c>
      <c r="AG24" s="179"/>
      <c r="AH24" s="179"/>
      <c r="AI24" s="179">
        <v>50800000</v>
      </c>
      <c r="AJ24" s="179"/>
      <c r="AK24" s="182">
        <f t="shared" si="3"/>
        <v>152400000</v>
      </c>
      <c r="AL24" s="179"/>
      <c r="AM24" s="179"/>
      <c r="AN24" s="179">
        <v>152400000</v>
      </c>
      <c r="AO24" s="179"/>
      <c r="AP24" s="183">
        <f>SUM(AQ24:AT24)</f>
        <v>102800000</v>
      </c>
      <c r="AQ24" s="179"/>
      <c r="AR24" s="179"/>
      <c r="AS24" s="179">
        <v>102800000</v>
      </c>
      <c r="AT24" s="179"/>
      <c r="AU24" s="184">
        <f t="shared" si="1"/>
        <v>26000000</v>
      </c>
      <c r="AV24" s="179"/>
      <c r="AW24" s="179"/>
      <c r="AX24" s="179">
        <v>26000000</v>
      </c>
      <c r="AY24" s="179"/>
      <c r="AZ24" s="185"/>
      <c r="BA24" s="179"/>
      <c r="BB24" s="186"/>
      <c r="BC24" s="7">
        <f>SUM(AF24:BB24)</f>
        <v>664000000</v>
      </c>
      <c r="BD24" s="73">
        <f t="shared" si="5"/>
        <v>332000000</v>
      </c>
    </row>
    <row r="25" spans="1:54" ht="20.25" customHeight="1">
      <c r="A25" s="59"/>
      <c r="B25" s="59"/>
      <c r="C25" s="49"/>
      <c r="D25" s="50"/>
      <c r="E25" s="53"/>
      <c r="F25" s="54"/>
      <c r="G25" s="5"/>
      <c r="H25" s="5"/>
      <c r="I25" s="5"/>
      <c r="J25" s="5"/>
      <c r="K25" s="5"/>
      <c r="L25" s="5"/>
      <c r="M25" s="5"/>
      <c r="N25" s="52" t="s">
        <v>104</v>
      </c>
      <c r="O25" s="63">
        <f>SUM(O16:O24)</f>
        <v>5396542296</v>
      </c>
      <c r="P25" s="51"/>
      <c r="Q25" s="50"/>
      <c r="R25" s="5"/>
      <c r="S25" s="26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81"/>
      <c r="AG25" s="179"/>
      <c r="AH25" s="179"/>
      <c r="AI25" s="179"/>
      <c r="AJ25" s="179"/>
      <c r="AK25" s="182"/>
      <c r="AL25" s="179"/>
      <c r="AM25" s="179"/>
      <c r="AN25" s="179"/>
      <c r="AO25" s="179"/>
      <c r="AP25" s="183"/>
      <c r="AQ25" s="179"/>
      <c r="AR25" s="179"/>
      <c r="AS25" s="179"/>
      <c r="AT25" s="179"/>
      <c r="AU25" s="184"/>
      <c r="AV25" s="179"/>
      <c r="AW25" s="179"/>
      <c r="AX25" s="179"/>
      <c r="AY25" s="179"/>
      <c r="AZ25" s="185"/>
      <c r="BA25" s="179"/>
      <c r="BB25" s="186"/>
    </row>
    <row r="26" spans="1:56" ht="18">
      <c r="A26" s="68"/>
      <c r="B26" s="68"/>
      <c r="C26" s="68"/>
      <c r="D26" s="68"/>
      <c r="E26" s="69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5"/>
      <c r="S26" s="26"/>
      <c r="T26" s="181">
        <f>SUM(T16:T23)</f>
        <v>0</v>
      </c>
      <c r="U26" s="181">
        <f>SUM(U16:U23)</f>
        <v>0</v>
      </c>
      <c r="V26" s="181">
        <f>SUM(V16:V24)</f>
        <v>1098942296</v>
      </c>
      <c r="W26" s="181">
        <f aca="true" t="shared" si="6" ref="W26:BD26">SUM(W16:W24)</f>
        <v>765400000</v>
      </c>
      <c r="X26" s="181">
        <f t="shared" si="6"/>
        <v>765400000</v>
      </c>
      <c r="Y26" s="181">
        <f t="shared" si="6"/>
        <v>741400000</v>
      </c>
      <c r="Z26" s="181">
        <f t="shared" si="6"/>
        <v>711400000</v>
      </c>
      <c r="AA26" s="181">
        <f t="shared" si="6"/>
        <v>437000000</v>
      </c>
      <c r="AB26" s="181">
        <f t="shared" si="6"/>
        <v>437000000</v>
      </c>
      <c r="AC26" s="181">
        <f t="shared" si="6"/>
        <v>440000000</v>
      </c>
      <c r="AD26" s="181">
        <f t="shared" si="6"/>
        <v>0</v>
      </c>
      <c r="AE26" s="181">
        <f t="shared" si="6"/>
        <v>0</v>
      </c>
      <c r="AF26" s="181">
        <f t="shared" si="6"/>
        <v>1098942296</v>
      </c>
      <c r="AG26" s="181">
        <f t="shared" si="6"/>
        <v>0</v>
      </c>
      <c r="AH26" s="181">
        <f t="shared" si="6"/>
        <v>896542296</v>
      </c>
      <c r="AI26" s="181">
        <f t="shared" si="6"/>
        <v>202400000</v>
      </c>
      <c r="AJ26" s="181">
        <f t="shared" si="6"/>
        <v>0</v>
      </c>
      <c r="AK26" s="181">
        <f t="shared" si="6"/>
        <v>2272200000</v>
      </c>
      <c r="AL26" s="181">
        <f t="shared" si="6"/>
        <v>0</v>
      </c>
      <c r="AM26" s="181">
        <f t="shared" si="6"/>
        <v>1765000000</v>
      </c>
      <c r="AN26" s="181">
        <f t="shared" si="6"/>
        <v>507200000</v>
      </c>
      <c r="AO26" s="181">
        <f t="shared" si="6"/>
        <v>0</v>
      </c>
      <c r="AP26" s="181">
        <f t="shared" si="6"/>
        <v>1585400000</v>
      </c>
      <c r="AQ26" s="181">
        <f t="shared" si="6"/>
        <v>0</v>
      </c>
      <c r="AR26" s="181">
        <f t="shared" si="6"/>
        <v>1381000000</v>
      </c>
      <c r="AS26" s="181">
        <f t="shared" si="6"/>
        <v>204400000</v>
      </c>
      <c r="AT26" s="181">
        <f t="shared" si="6"/>
        <v>0</v>
      </c>
      <c r="AU26" s="181">
        <f t="shared" si="6"/>
        <v>440000000</v>
      </c>
      <c r="AV26" s="181">
        <f t="shared" si="6"/>
        <v>0</v>
      </c>
      <c r="AW26" s="181">
        <f t="shared" si="6"/>
        <v>414000000</v>
      </c>
      <c r="AX26" s="181">
        <f t="shared" si="6"/>
        <v>26000000</v>
      </c>
      <c r="AY26" s="181">
        <f t="shared" si="6"/>
        <v>0</v>
      </c>
      <c r="AZ26" s="181">
        <f t="shared" si="6"/>
        <v>0</v>
      </c>
      <c r="BA26" s="181">
        <f t="shared" si="6"/>
        <v>0</v>
      </c>
      <c r="BB26" s="181">
        <f t="shared" si="6"/>
        <v>0</v>
      </c>
      <c r="BC26" s="27">
        <f t="shared" si="6"/>
        <v>10793084592</v>
      </c>
      <c r="BD26" s="73">
        <f t="shared" si="6"/>
        <v>5396542296</v>
      </c>
    </row>
    <row r="27" spans="1:54" ht="18">
      <c r="A27" s="3"/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8">
      <c r="A28" s="3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53.25" customHeight="1">
      <c r="A29" s="3"/>
      <c r="B29" s="3"/>
      <c r="C29" s="175" t="s">
        <v>116</v>
      </c>
      <c r="D29" s="175"/>
      <c r="E29" s="175"/>
      <c r="F29" s="175"/>
      <c r="G29" s="175"/>
      <c r="H29" s="175"/>
      <c r="I29" s="175"/>
      <c r="J29" s="175"/>
      <c r="K29" s="175"/>
      <c r="L29" s="175"/>
      <c r="M29" s="3"/>
      <c r="N29" s="3"/>
      <c r="O29" s="3"/>
      <c r="P29" s="3"/>
      <c r="Q29" s="3"/>
      <c r="R29" s="3"/>
      <c r="S29" s="4"/>
      <c r="T29" s="3"/>
      <c r="U29" s="3"/>
      <c r="V29" s="3">
        <f>SUM(V21:V23)</f>
        <v>969600000</v>
      </c>
      <c r="W29" s="3">
        <f>SUM(W21:W23)</f>
        <v>660600000</v>
      </c>
      <c r="X29" s="3">
        <f>SUM(X21:X23)</f>
        <v>660600000</v>
      </c>
      <c r="Y29" s="3">
        <f>SUM(Y21:Y23)</f>
        <v>660600000</v>
      </c>
      <c r="Z29" s="3">
        <f>SUM(Z21:Z23)</f>
        <v>660600000</v>
      </c>
      <c r="AA29" s="3">
        <f>+AA21*0.065</f>
        <v>26715000</v>
      </c>
      <c r="AB29" s="3">
        <f>+AB21*0.065</f>
        <v>26715000</v>
      </c>
      <c r="AC29" s="3">
        <f>+AC21*0.065</f>
        <v>26910000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56.25" customHeight="1">
      <c r="A30" s="3"/>
      <c r="B30" s="3"/>
      <c r="C30" s="175" t="s">
        <v>119</v>
      </c>
      <c r="D30" s="175"/>
      <c r="E30" s="175"/>
      <c r="F30" s="175"/>
      <c r="G30" s="175"/>
      <c r="H30" s="175"/>
      <c r="I30" s="175"/>
      <c r="J30" s="175"/>
      <c r="K30" s="175"/>
      <c r="L30" s="175"/>
      <c r="M30" s="3"/>
      <c r="N30" s="3"/>
      <c r="O30" s="3"/>
      <c r="P30" s="3"/>
      <c r="Q30" s="3"/>
      <c r="R30" s="3"/>
      <c r="S30" s="4"/>
      <c r="T30" s="3"/>
      <c r="U30" s="3"/>
      <c r="V30" s="3">
        <f>+V29*0.065</f>
        <v>63024000</v>
      </c>
      <c r="W30" s="3">
        <f aca="true" t="shared" si="7" ref="W30:AC30">+W29*0.065</f>
        <v>42939000</v>
      </c>
      <c r="X30" s="3">
        <f t="shared" si="7"/>
        <v>42939000</v>
      </c>
      <c r="Y30" s="3">
        <f t="shared" si="7"/>
        <v>42939000</v>
      </c>
      <c r="Z30" s="3">
        <f t="shared" si="7"/>
        <v>42939000</v>
      </c>
      <c r="AA30" s="3">
        <f t="shared" si="7"/>
        <v>1736475</v>
      </c>
      <c r="AB30" s="3">
        <f t="shared" si="7"/>
        <v>1736475</v>
      </c>
      <c r="AC30" s="3">
        <f t="shared" si="7"/>
        <v>1749150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78" customHeight="1">
      <c r="A31" s="3"/>
      <c r="B31" s="3"/>
      <c r="C31" s="175" t="s">
        <v>118</v>
      </c>
      <c r="D31" s="175"/>
      <c r="E31" s="175"/>
      <c r="F31" s="175"/>
      <c r="G31" s="175"/>
      <c r="H31" s="175"/>
      <c r="I31" s="175"/>
      <c r="J31" s="175"/>
      <c r="K31" s="175"/>
      <c r="L31" s="175"/>
      <c r="M31" s="3"/>
      <c r="N31" s="3"/>
      <c r="O31" s="3"/>
      <c r="P31" s="3"/>
      <c r="Q31" s="3"/>
      <c r="R31" s="3"/>
      <c r="S31" s="4"/>
      <c r="T31" s="3"/>
      <c r="U31" s="3"/>
      <c r="V31" s="3">
        <f>508000000*0.2</f>
        <v>101600000</v>
      </c>
      <c r="W31" s="70">
        <f>+V31-O22</f>
        <v>-406400000</v>
      </c>
      <c r="X31" s="3">
        <f>+W31/4</f>
        <v>-101600000</v>
      </c>
      <c r="Y31" s="3">
        <f>26000000*3</f>
        <v>78000000</v>
      </c>
      <c r="Z31" s="3">
        <f>+Y31-332000000</f>
        <v>-254000000</v>
      </c>
      <c r="AA31" s="3">
        <f>+Z31/5</f>
        <v>-50800000</v>
      </c>
      <c r="AB31" s="3"/>
      <c r="AC31" s="3"/>
      <c r="AD31" s="3"/>
      <c r="AE31" s="3"/>
      <c r="AF31" s="3"/>
      <c r="AG31" s="3"/>
      <c r="AH31" s="3"/>
      <c r="AI31" s="3"/>
      <c r="AJ31" s="3"/>
      <c r="AK31" s="3">
        <f>101600*3</f>
        <v>304800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20.25">
      <c r="A32" s="3"/>
      <c r="B32" s="3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3"/>
      <c r="N32" s="3"/>
      <c r="O32" s="3"/>
      <c r="P32" s="3"/>
      <c r="Q32" s="3"/>
      <c r="R32" s="3"/>
      <c r="S32" s="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20.25">
      <c r="A33" s="3"/>
      <c r="B33" s="3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3"/>
      <c r="N33" s="3"/>
      <c r="O33" s="3"/>
      <c r="P33" s="3"/>
      <c r="Q33" s="3"/>
      <c r="R33" s="3"/>
      <c r="S33" s="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20.25">
      <c r="A34" s="3"/>
      <c r="B34" s="3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3"/>
      <c r="N34" s="3"/>
      <c r="O34" s="3"/>
      <c r="P34" s="3"/>
      <c r="Q34" s="3"/>
      <c r="R34" s="3"/>
      <c r="S34" s="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8">
      <c r="A35" s="3"/>
      <c r="B35" s="3"/>
      <c r="C35" s="3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8">
      <c r="A36" s="3"/>
      <c r="B36" s="3"/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8">
      <c r="A37" s="3"/>
      <c r="B37" s="3"/>
      <c r="C37" s="3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8">
      <c r="A38" s="3"/>
      <c r="B38" s="3"/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8">
      <c r="A39" s="3"/>
      <c r="B39" s="3"/>
      <c r="C39" s="3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8">
      <c r="A40" s="3"/>
      <c r="B40" s="3"/>
      <c r="C40" s="3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8">
      <c r="A41" s="3"/>
      <c r="B41" s="3"/>
      <c r="C41" s="3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8">
      <c r="A42" s="3"/>
      <c r="B42" s="3"/>
      <c r="C42" s="3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8">
      <c r="A43" s="3"/>
      <c r="B43" s="3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8">
      <c r="A44" s="3"/>
      <c r="B44" s="3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18">
      <c r="A45" s="3"/>
      <c r="B45" s="3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18">
      <c r="A46" s="3"/>
      <c r="B46" s="3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ht="18">
      <c r="A47" s="3"/>
      <c r="B47" s="3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8">
      <c r="A48" s="3"/>
      <c r="B48" s="3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ht="18">
      <c r="A49" s="3"/>
      <c r="B49" s="3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ht="18">
      <c r="A50" s="3"/>
      <c r="B50" s="3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8">
      <c r="A51" s="3"/>
      <c r="B51" s="3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8">
      <c r="A52" s="3"/>
      <c r="B52" s="3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8">
      <c r="A53" s="3"/>
      <c r="B53" s="3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8">
      <c r="A54" s="3"/>
      <c r="B54" s="3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8">
      <c r="A55" s="3"/>
      <c r="B55" s="3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8">
      <c r="A56" s="3"/>
      <c r="B56" s="3"/>
      <c r="C56" s="3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8">
      <c r="A57" s="3"/>
      <c r="B57" s="3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8">
      <c r="A58" s="3"/>
      <c r="B58" s="3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8">
      <c r="A59" s="3"/>
      <c r="B59" s="3"/>
      <c r="C59" s="3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8">
      <c r="A60" s="3"/>
      <c r="B60" s="3"/>
      <c r="C60" s="3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8">
      <c r="A61" s="3"/>
      <c r="B61" s="3"/>
      <c r="C61" s="3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8">
      <c r="A62" s="3"/>
      <c r="B62" s="3"/>
      <c r="C62" s="3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8">
      <c r="A63" s="3"/>
      <c r="B63" s="3"/>
      <c r="C63" s="3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</sheetData>
  <sheetProtection/>
  <mergeCells count="32">
    <mergeCell ref="C7:BA7"/>
    <mergeCell ref="C8:BA8"/>
    <mergeCell ref="BA13:BA14"/>
    <mergeCell ref="BB13:BB14"/>
    <mergeCell ref="A1:B8"/>
    <mergeCell ref="C1:BA1"/>
    <mergeCell ref="BB1:BB8"/>
    <mergeCell ref="C2:BA2"/>
    <mergeCell ref="C3:BA3"/>
    <mergeCell ref="C4:BA4"/>
    <mergeCell ref="C5:BA5"/>
    <mergeCell ref="C6:BA6"/>
    <mergeCell ref="A16:A23"/>
    <mergeCell ref="B16:B23"/>
    <mergeCell ref="E16:E23"/>
    <mergeCell ref="F16:F23"/>
    <mergeCell ref="C29:L29"/>
    <mergeCell ref="A9:BB9"/>
    <mergeCell ref="A10:BB10"/>
    <mergeCell ref="A11:BB11"/>
    <mergeCell ref="A12:BB12"/>
    <mergeCell ref="A13:O13"/>
    <mergeCell ref="C30:L30"/>
    <mergeCell ref="C31:L31"/>
    <mergeCell ref="C32:L32"/>
    <mergeCell ref="C33:L33"/>
    <mergeCell ref="C34:L34"/>
    <mergeCell ref="BC13:BD13"/>
    <mergeCell ref="G14:M14"/>
    <mergeCell ref="P13:S13"/>
    <mergeCell ref="T13:AE13"/>
    <mergeCell ref="AF13:AZ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user</cp:lastModifiedBy>
  <cp:lastPrinted>2013-12-10T15:24:16Z</cp:lastPrinted>
  <dcterms:created xsi:type="dcterms:W3CDTF">2013-01-07T15:09:44Z</dcterms:created>
  <dcterms:modified xsi:type="dcterms:W3CDTF">2013-12-11T02:02:42Z</dcterms:modified>
  <cp:category/>
  <cp:version/>
  <cp:contentType/>
  <cp:contentStatus/>
</cp:coreProperties>
</file>